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i_Studente" sheetId="1" r:id="rId4"/>
    <sheet state="visible" name="Esempio" sheetId="2" r:id="rId5"/>
  </sheets>
  <definedNames/>
  <calcPr/>
</workbook>
</file>

<file path=xl/sharedStrings.xml><?xml version="1.0" encoding="utf-8"?>
<sst xmlns="http://schemas.openxmlformats.org/spreadsheetml/2006/main" count="175" uniqueCount="69">
  <si>
    <t>TEST DEL X2</t>
  </si>
  <si>
    <t>Dati in input</t>
  </si>
  <si>
    <t>Media (t_medio)</t>
  </si>
  <si>
    <t>s</t>
  </si>
  <si>
    <t>tm</t>
  </si>
  <si>
    <t>Nome:</t>
  </si>
  <si>
    <t>Federico</t>
  </si>
  <si>
    <t>Dev.standard</t>
  </si>
  <si>
    <t>σ</t>
  </si>
  <si>
    <t>Cognome:</t>
  </si>
  <si>
    <t>Cesari</t>
  </si>
  <si>
    <t>Numero punti</t>
  </si>
  <si>
    <t>N</t>
  </si>
  <si>
    <t>Matricola:</t>
  </si>
  <si>
    <t>Ampiezza classi</t>
  </si>
  <si>
    <t>Δ</t>
  </si>
  <si>
    <t>Formula per calcolo frequenze attese gaussiane</t>
  </si>
  <si>
    <t>1/σ√(2π) =</t>
  </si>
  <si>
    <t>Punto centrale classe t_k (s)</t>
  </si>
  <si>
    <t>Frequenze assoluta  osservata Ok</t>
  </si>
  <si>
    <t>Densita' di frequenza (s^-1)</t>
  </si>
  <si>
    <t>Argomento exp</t>
  </si>
  <si>
    <t>Densità di probabilità 
f(t_k) (s^-1)</t>
  </si>
  <si>
    <t>Probabilità
p=f(t_k)*Δ</t>
  </si>
  <si>
    <t>Frequenza assoluta attesa Ek</t>
  </si>
  <si>
    <t>*</t>
  </si>
  <si>
    <t>Controllo norm.</t>
  </si>
  <si>
    <t>ATTENZIONE. Controllare che</t>
  </si>
  <si>
    <t>- Somma (densità di frequenze) * Δ   =  1</t>
  </si>
  <si>
    <t>- Somma f(tk) * Δ  &lt; 1</t>
  </si>
  <si>
    <t>Quindi somma delle frequenze attese   &lt;   somma frequenze assolute</t>
  </si>
  <si>
    <r>
      <rPr>
        <rFont val="Roboto"/>
        <color rgb="FF000000"/>
        <sz val="11.0"/>
      </rPr>
      <t>Si aggiungono classi vuote (ossia con frequenza osservata Ok=0)</t>
    </r>
    <r>
      <rPr>
        <rFont val="Roboto"/>
        <color rgb="FFFF0000"/>
        <sz val="11.0"/>
      </rPr>
      <t xml:space="preserve"> </t>
    </r>
    <r>
      <rPr>
        <rFont val="Roboto"/>
        <color rgb="FF000000"/>
        <sz val="11.0"/>
      </rPr>
      <t xml:space="preserve">indicate nella tabella con </t>
    </r>
    <r>
      <rPr>
        <rFont val="Roboto"/>
        <b/>
        <color rgb="FFFF0000"/>
        <sz val="11.0"/>
      </rPr>
      <t xml:space="preserve">(*) </t>
    </r>
    <r>
      <rPr>
        <rFont val="Roboto"/>
        <color rgb="FF000000"/>
        <sz val="11.0"/>
      </rPr>
      <t>in modo che la</t>
    </r>
  </si>
  <si>
    <t>differenza tra la somma delle frequenze assolute osservate (B38) e quelle attese (G38) sia minore di 0.5.</t>
  </si>
  <si>
    <t>N.B.: Prima di calcolare il chi-quadro si devono accorpare classi contigue finché la somma delle Ek non sia almeno pari a 5.</t>
  </si>
  <si>
    <t>Di conseguenza vanno poi sommati anche i corrispondenti valori di Ok e p. Solo dopo si può procedere con il calcolo del chi-quadro</t>
  </si>
  <si>
    <t xml:space="preserve">                                Tabella per calcolo del chi^2</t>
  </si>
  <si>
    <t xml:space="preserve">               Tabella per calcolo del chi^2 (accorpamento)</t>
  </si>
  <si>
    <t>Punto centrale classe
(s)</t>
  </si>
  <si>
    <t>Frequenza assoluta ossevata Ok</t>
  </si>
  <si>
    <t>Probabilità p=f(t_k)*Δ</t>
  </si>
  <si>
    <t>σ_k = 
= radq[ Npq ] = 
= radq[ Np(1-p) ] = 
= radq[ Ek(1-p) ]</t>
  </si>
  <si>
    <t>[ (Ek - Ok ) / σ_k ]^2</t>
  </si>
  <si>
    <t>X2</t>
  </si>
  <si>
    <t>(7-2-1)=</t>
  </si>
  <si>
    <t>Gradi liberta'</t>
  </si>
  <si>
    <t>alpha</t>
  </si>
  <si>
    <t>X2 critico</t>
  </si>
  <si>
    <t>Conclusione : l’ipotesi nulla H0  è (segnare l'opzione scelta)  con livello di significatività del 5%</t>
  </si>
  <si>
    <t>a) accettata</t>
  </si>
  <si>
    <t>a) non accettata</t>
  </si>
  <si>
    <t>TEST DI GAUSS</t>
  </si>
  <si>
    <t>Calcolare Z=(xm – μ)/Ϭm, dove μ è la media della popolazione che noi ipotizziamo essere uguale al valore dato dalla fotocellula, xm il nostro valore medio e Ϭm la sua incertezza.</t>
  </si>
  <si>
    <t>Se si utilizza α = 5%  ed il corrispondente Z_critico di 1.96, il nostro risultato è accettabile?</t>
  </si>
  <si>
    <t>=</t>
  </si>
  <si>
    <t>Ϭm</t>
  </si>
  <si>
    <t>μ</t>
  </si>
  <si>
    <t>Z_critico @ 5%</t>
  </si>
  <si>
    <t>| Z_oss | = | (tm- μ) / Ϭm |</t>
  </si>
  <si>
    <t>p-value</t>
  </si>
  <si>
    <t>Ho non rigettata</t>
  </si>
  <si>
    <t>H0 rigettata</t>
  </si>
  <si>
    <t>perchè Z_oss è ….</t>
  </si>
  <si>
    <t>di Z_critico</t>
  </si>
  <si>
    <t>Conclusione : l’ipotesi nulla H0  è (segnare l'opzione scelta)  con il livello di significatività del 5%</t>
  </si>
  <si>
    <t>Davide</t>
  </si>
  <si>
    <t>Gandolfi</t>
  </si>
  <si>
    <t>#007</t>
  </si>
  <si>
    <r>
      <rPr>
        <rFont val="Helvetica Neue"/>
        <color rgb="FF000000"/>
        <sz val="10.0"/>
      </rPr>
      <t>Si aggiungono classi vuote (ossia con frequenza osservata Ok=0)</t>
    </r>
    <r>
      <rPr>
        <rFont val="Helvetica Neue"/>
        <color rgb="FFFF0000"/>
        <sz val="10.0"/>
      </rPr>
      <t xml:space="preserve"> </t>
    </r>
    <r>
      <rPr>
        <rFont val="Helvetica Neue"/>
        <color rgb="FF000000"/>
        <sz val="10.0"/>
      </rPr>
      <t xml:space="preserve">indicate nella tabella con </t>
    </r>
    <r>
      <rPr>
        <rFont val="Helvetica Neue"/>
        <b/>
        <color rgb="FFFF0000"/>
        <sz val="10.0"/>
      </rPr>
      <t xml:space="preserve">(*) </t>
    </r>
    <r>
      <rPr>
        <rFont val="Helvetica Neue"/>
        <color rgb="FF000000"/>
        <sz val="10.0"/>
      </rPr>
      <t>in modo che la</t>
    </r>
  </si>
  <si>
    <t>(7-2-1)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</si>
</sst>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"/>
    <numFmt numFmtId="165" formatCode="0.0000"/>
    <numFmt numFmtId="166" formatCode="0.000000"/>
    <numFmt numFmtId="167" formatCode="0.00000"/>
    <numFmt numFmtId="168" formatCode="0.0000000"/>
    <numFmt numFmtId="169" formatCode="0.00000000"/>
  </numFmts>
  <fonts count="35">
    <font>
      <sz val="11.0"/>
      <color rgb="FF000000"/>
      <name val="Helvetica Neue"/>
      <scheme val="minor"/>
    </font>
    <font>
      <b/>
      <sz val="11.0"/>
      <color rgb="FF3F6797"/>
      <name val="Roboto"/>
    </font>
    <font/>
    <font>
      <sz val="11.0"/>
      <color rgb="FF000000"/>
      <name val="Roboto"/>
    </font>
    <font>
      <sz val="11.0"/>
      <color theme="1"/>
      <name val="Roboto"/>
    </font>
    <font>
      <b/>
      <sz val="11.0"/>
      <color rgb="FFFF0000"/>
      <name val="Roboto"/>
    </font>
    <font>
      <b/>
      <sz val="11.0"/>
      <color rgb="FF000000"/>
      <name val="Roboto"/>
    </font>
    <font>
      <sz val="11.0"/>
      <color rgb="FFFF0000"/>
      <name val="Roboto"/>
    </font>
    <font>
      <b/>
      <sz val="11.0"/>
      <color theme="1"/>
      <name val="Roboto"/>
    </font>
    <font>
      <sz val="11.0"/>
      <color rgb="FF0000FF"/>
      <name val="Roboto"/>
    </font>
    <font>
      <sz val="11.0"/>
      <color rgb="FF3366FF"/>
      <name val="Roboto"/>
    </font>
    <font>
      <b/>
      <sz val="11.0"/>
      <color rgb="FFCC0000"/>
      <name val="Roboto"/>
    </font>
    <font>
      <i/>
      <sz val="11.0"/>
      <color rgb="FF000000"/>
      <name val="Roboto"/>
    </font>
    <font>
      <b/>
      <sz val="13.0"/>
      <color rgb="FF3F6797"/>
      <name val="Helvetica Neue"/>
    </font>
    <font>
      <sz val="11.0"/>
      <color rgb="FF000000"/>
      <name val="Helvetica Neue"/>
    </font>
    <font>
      <b/>
      <sz val="10.0"/>
      <color rgb="FFFF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b/>
      <sz val="11.0"/>
      <color rgb="FF000000"/>
      <name val="Helvetica Neue"/>
    </font>
    <font>
      <b/>
      <sz val="12.0"/>
      <color rgb="FF000000"/>
      <name val="Helvetica Neue"/>
    </font>
    <font>
      <sz val="10.0"/>
      <color theme="1"/>
      <name val="Helvetica Neue"/>
    </font>
    <font>
      <b/>
      <sz val="20.0"/>
      <color rgb="FFFF0000"/>
      <name val="Helvetica Neue"/>
    </font>
    <font>
      <color theme="1"/>
      <name val="Calibri"/>
    </font>
    <font>
      <sz val="11.0"/>
      <color theme="1"/>
      <name val="Calibri"/>
    </font>
    <font>
      <sz val="10.0"/>
      <color rgb="FFFF0000"/>
      <name val="Helvetica Neue"/>
    </font>
    <font>
      <b/>
      <sz val="10.0"/>
      <color theme="1"/>
      <name val="Helvetica Neue"/>
    </font>
    <font>
      <sz val="10.0"/>
      <color rgb="FF0000FF"/>
      <name val="Helvetica Neue"/>
    </font>
    <font>
      <sz val="10.0"/>
      <color rgb="FF3366FF"/>
      <name val="Helvetica Neue"/>
    </font>
    <font>
      <b/>
      <sz val="12.0"/>
      <color rgb="FFFF0000"/>
      <name val="Helvetica Neue"/>
    </font>
    <font>
      <sz val="11.0"/>
      <color rgb="FF000000"/>
      <name val="Arial"/>
    </font>
    <font>
      <sz val="11.0"/>
      <color theme="1"/>
      <name val="Arial"/>
    </font>
    <font>
      <sz val="11.0"/>
      <color rgb="FFFF0000"/>
      <name val="Arial"/>
    </font>
    <font>
      <b/>
      <sz val="11.0"/>
      <color rgb="FFFF0000"/>
      <name val="Arial"/>
    </font>
    <font>
      <b/>
      <sz val="10.0"/>
      <color rgb="FFD90B00"/>
      <name val="Helvetica Neue"/>
    </font>
    <font>
      <sz val="11.0"/>
      <color theme="1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A7C0DE"/>
        <bgColor rgb="FFA7C0DE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82">
    <border/>
    <border>
      <left style="medium">
        <color rgb="FF3F6797"/>
      </left>
      <top style="medium">
        <color rgb="FF3F6797"/>
      </top>
      <bottom style="thin">
        <color rgb="FFC0C0C0"/>
      </bottom>
    </border>
    <border>
      <top style="medium">
        <color rgb="FF3F6797"/>
      </top>
      <bottom style="thin">
        <color rgb="FFC0C0C0"/>
      </bottom>
    </border>
    <border>
      <right style="medium">
        <color rgb="FF3F6797"/>
      </right>
      <top style="medium">
        <color rgb="FF3F6797"/>
      </top>
      <bottom style="thin">
        <color rgb="FFC0C0C0"/>
      </bottom>
    </border>
    <border>
      <left style="medium">
        <color rgb="FF3F6797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medium">
        <color rgb="FF3F6797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medium">
        <color rgb="FF3F6797"/>
      </right>
      <top style="thin">
        <color rgb="FFC0C0C0"/>
      </top>
      <bottom style="thin">
        <color rgb="FFC0C0C0"/>
      </bottom>
    </border>
    <border>
      <left style="medium">
        <color rgb="FF3F6797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medium">
        <color rgb="FF3F6797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3B3B3"/>
      </right>
      <top style="thin">
        <color rgb="FFC0C0C0"/>
      </top>
      <bottom style="thin">
        <color rgb="FFC0C0C0"/>
      </bottom>
    </border>
    <border>
      <left style="thin">
        <color rgb="FFB3B3B3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medium">
        <color rgb="FF3F6797"/>
      </left>
      <top style="thin">
        <color rgb="FFC0C0C0"/>
      </top>
    </border>
    <border>
      <top style="thin">
        <color rgb="FFC0C0C0"/>
      </top>
    </border>
    <border>
      <right style="thin">
        <color rgb="FFC0C0C0"/>
      </right>
      <top style="thin">
        <color rgb="FFC0C0C0"/>
      </top>
    </border>
    <border>
      <left style="medium">
        <color rgb="FF3F6797"/>
      </left>
    </border>
    <border>
      <right style="thin">
        <color rgb="FFC0C0C0"/>
      </right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medium">
        <color rgb="FF3F6797"/>
      </right>
      <top style="thin">
        <color rgb="FFC0C0C0"/>
      </top>
      <bottom style="thin">
        <color rgb="FFC0C0C0"/>
      </bottom>
    </border>
    <border>
      <left style="medium">
        <color rgb="FF3F6797"/>
      </lef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C0C0C0"/>
      </top>
      <bottom style="thin">
        <color rgb="FFC0C0C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top style="thin">
        <color rgb="FFC0C0C0"/>
      </top>
      <bottom style="thin">
        <color rgb="FFC0C0C0"/>
      </bottom>
    </border>
    <border>
      <right style="thin">
        <color rgb="FF000000"/>
      </right>
    </border>
    <border>
      <left style="medium">
        <color rgb="FF3F6797"/>
      </left>
      <right style="thin">
        <color rgb="FFC0C0C0"/>
      </right>
      <top style="medium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medium">
        <color rgb="FF3F6797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7D7D7D"/>
      </bottom>
    </border>
    <border>
      <left style="thin">
        <color rgb="FFC0C0C0"/>
      </left>
      <right style="medium">
        <color rgb="FF3F6797"/>
      </right>
      <top style="thin">
        <color rgb="FFC0C0C0"/>
      </top>
      <bottom style="thin">
        <color rgb="FF7D7D7D"/>
      </bottom>
    </border>
    <border>
      <left style="medium">
        <color rgb="FF3F6797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FFFFFF"/>
      </right>
      <top style="thin">
        <color rgb="FF000000"/>
      </top>
      <bottom/>
    </border>
    <border>
      <left style="thin">
        <color rgb="FFFFFFFF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7D7D7D"/>
      </right>
      <top style="thin">
        <color rgb="FF7D7D7D"/>
      </top>
      <bottom style="thin">
        <color rgb="FF7D7D7D"/>
      </bottom>
    </border>
    <border>
      <left style="thin">
        <color rgb="FF7D7D7D"/>
      </left>
      <right style="thin">
        <color rgb="FF7D7D7D"/>
      </right>
      <top style="thin">
        <color rgb="FF7D7D7D"/>
      </top>
      <bottom style="thin">
        <color rgb="FF7D7D7D"/>
      </bottom>
    </border>
    <border>
      <left style="thin">
        <color rgb="FF7D7D7D"/>
      </left>
      <right style="medium">
        <color rgb="FF3F6797"/>
      </right>
      <top style="thin">
        <color rgb="FF7D7D7D"/>
      </top>
      <bottom style="thin">
        <color rgb="FF7D7D7D"/>
      </bottom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000000"/>
      </right>
      <top/>
      <bottom/>
    </border>
    <border>
      <left style="medium">
        <color rgb="FF3F6797"/>
      </left>
      <top/>
      <bottom/>
    </border>
    <border>
      <top/>
      <bottom/>
    </border>
    <border>
      <left style="thin">
        <color rgb="FF7D7D7D"/>
      </left>
      <top style="thin">
        <color rgb="FF7D7D7D"/>
      </top>
      <bottom style="thin">
        <color rgb="FF7D7D7D"/>
      </bottom>
    </border>
    <border>
      <left style="medium">
        <color rgb="FF3F6797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FFFFFF"/>
      </right>
      <top/>
      <bottom style="thin">
        <color rgb="FF000000"/>
      </bottom>
    </border>
    <border>
      <left style="thin">
        <color rgb="FFFFFFFF"/>
      </left>
      <right style="thin">
        <color rgb="FF000000"/>
      </right>
      <top/>
      <bottom style="thin">
        <color rgb="FF000000"/>
      </bottom>
    </border>
    <border>
      <left style="medium">
        <color rgb="FF3F6797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7D7D7D"/>
      </top>
      <bottom style="thin">
        <color rgb="FFC0C0C0"/>
      </bottom>
    </border>
    <border>
      <left style="thin">
        <color rgb="FFC0C0C0"/>
      </left>
      <top style="thin">
        <color rgb="FF7D7D7D"/>
      </top>
      <bottom style="thin">
        <color rgb="FFC0C0C0"/>
      </bottom>
    </border>
    <border>
      <left style="thin">
        <color rgb="FFC0C0C0"/>
      </left>
      <right style="medium">
        <color rgb="FF3F6797"/>
      </right>
      <top style="thin">
        <color rgb="FF7D7D7D"/>
      </top>
      <bottom style="thin">
        <color rgb="FFC0C0C0"/>
      </bottom>
    </border>
    <border>
      <right style="medium">
        <color rgb="FF3F6797"/>
      </right>
      <top style="thin">
        <color rgb="FFC0C0C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/>
      <top/>
      <bottom/>
    </border>
    <border>
      <left style="medium">
        <color rgb="FF000000"/>
      </left>
      <right style="thin">
        <color rgb="FF000000"/>
      </right>
      <bottom style="thin">
        <color rgb="FF9A9A9A"/>
      </bottom>
    </border>
    <border>
      <left style="thin">
        <color rgb="FF000000"/>
      </left>
      <right style="thin">
        <color rgb="FF000000"/>
      </right>
      <bottom style="thin">
        <color rgb="FFB3B3B3"/>
      </bottom>
    </border>
    <border>
      <left style="thin">
        <color rgb="FF000000"/>
      </left>
      <right style="medium">
        <color rgb="FF000000"/>
      </right>
      <bottom style="thin">
        <color rgb="FFB3B3B3"/>
      </bottom>
    </border>
    <border>
      <left style="medium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B3B3B3"/>
      </top>
      <bottom style="thin">
        <color rgb="FFB3B3B3"/>
      </bottom>
    </border>
    <border>
      <left style="thin">
        <color rgb="FF000000"/>
      </left>
      <right style="medium">
        <color rgb="FF000000"/>
      </right>
      <top style="thin">
        <color rgb="FFB3B3B3"/>
      </top>
      <bottom style="thin">
        <color rgb="FFB3B3B3"/>
      </bottom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medium">
        <color rgb="FF000000"/>
      </left>
      <right style="thin">
        <color rgb="FF000000"/>
      </right>
      <top style="thin">
        <color rgb="FF9A9A9A"/>
      </top>
      <bottom style="thin">
        <color rgb="FFC0C0C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B3B3B3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B3B3B3"/>
      </top>
      <bottom style="medium">
        <color rgb="FF000000"/>
      </bottom>
    </border>
    <border>
      <left style="medium">
        <color rgb="FF3F6797"/>
      </left>
      <right style="thin">
        <color rgb="FFC0C0C0"/>
      </right>
      <bottom style="thin">
        <color rgb="FF9A9A9A"/>
      </bottom>
    </border>
    <border>
      <left style="thin">
        <color rgb="FFC0C0C0"/>
      </left>
      <right style="thin">
        <color rgb="FFC0C0C0"/>
      </right>
      <bottom style="thin">
        <color rgb="FF9A9A9A"/>
      </bottom>
    </border>
    <border>
      <left style="thin">
        <color rgb="FFC0C0C0"/>
      </left>
      <right style="thin">
        <color rgb="FFB3B3B3"/>
      </right>
      <bottom style="thin">
        <color rgb="FF9A9A9A"/>
      </bottom>
    </border>
    <border>
      <left style="thin">
        <color rgb="FFB3B3B3"/>
      </left>
      <right style="thin">
        <color rgb="FFB3B3B3"/>
      </right>
    </border>
    <border>
      <left style="thin">
        <color rgb="FFB3B3B3"/>
      </left>
      <right style="medium">
        <color rgb="FF9A9A9A"/>
      </right>
    </border>
    <border>
      <left style="medium">
        <color rgb="FF9A9A9A"/>
      </left>
      <right style="thin">
        <color rgb="FFB3B3B3"/>
      </right>
      <bottom style="thin">
        <color rgb="FFB3B3B3"/>
      </bottom>
    </border>
    <border>
      <left style="thin">
        <color rgb="FFB3B3B3"/>
      </left>
      <right style="thin">
        <color rgb="FFB3B3B3"/>
      </right>
      <bottom style="thin">
        <color rgb="FFB3B3B3"/>
      </bottom>
    </border>
    <border>
      <left style="thin">
        <color rgb="FFB3B3B3"/>
      </left>
      <bottom style="thin">
        <color rgb="FFB3B3B3"/>
      </bottom>
    </border>
    <border>
      <left style="thin">
        <color rgb="FFB3B3B3"/>
      </left>
      <right style="medium">
        <color rgb="FF3F6797"/>
      </right>
      <bottom style="thin">
        <color rgb="FFB3B3B3"/>
      </bottom>
    </border>
    <border>
      <left style="medium">
        <color rgb="FF3F6797"/>
      </left>
      <right style="thin">
        <color rgb="FFC0C0C0"/>
      </right>
      <top style="thin">
        <color rgb="FF9A9A9A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9A9A9A"/>
      </top>
      <bottom style="thin">
        <color rgb="FFC0C0C0"/>
      </bottom>
    </border>
    <border>
      <left style="thin">
        <color rgb="FFC0C0C0"/>
      </left>
      <top style="thin">
        <color rgb="FF9A9A9A"/>
      </top>
      <bottom style="thin">
        <color rgb="FFC0C0C0"/>
      </bottom>
    </border>
    <border>
      <left style="medium">
        <color rgb="FFCC0000"/>
      </left>
      <top style="medium">
        <color rgb="FFCC0000"/>
      </top>
    </border>
    <border>
      <right style="medium">
        <color rgb="FFCC0000"/>
      </right>
      <top style="medium">
        <color rgb="FFCC0000"/>
      </top>
    </border>
    <border>
      <right style="thin">
        <color rgb="FFB3B3B3"/>
      </right>
      <top style="thin">
        <color rgb="FFB3B3B3"/>
      </top>
      <bottom style="thin">
        <color rgb="FFB3B3B3"/>
      </bottom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</border>
    <border>
      <left style="thin">
        <color rgb="FFB3B3B3"/>
      </left>
      <top style="thin">
        <color rgb="FFB3B3B3"/>
      </top>
      <bottom style="thin">
        <color rgb="FFB3B3B3"/>
      </bottom>
    </border>
    <border>
      <left style="thin">
        <color rgb="FFB3B3B3"/>
      </left>
      <right style="medium">
        <color rgb="FF3F6797"/>
      </right>
      <top style="thin">
        <color rgb="FFB3B3B3"/>
      </top>
      <bottom style="thin">
        <color rgb="FFB3B3B3"/>
      </bottom>
    </border>
    <border>
      <left style="medium">
        <color rgb="FFCC0000"/>
      </left>
    </border>
    <border>
      <right style="medium">
        <color rgb="FFCC0000"/>
      </right>
    </border>
    <border>
      <left style="medium">
        <color rgb="FFCC0000"/>
      </left>
      <bottom style="medium">
        <color rgb="FFCC0000"/>
      </bottom>
    </border>
    <border>
      <right style="medium">
        <color rgb="FFCC0000"/>
      </right>
      <bottom style="medium">
        <color rgb="FFCC0000"/>
      </bottom>
    </border>
    <border>
      <left style="thin">
        <color rgb="FFC0C0C0"/>
      </left>
      <right style="thin">
        <color rgb="FFB3B3B3"/>
      </right>
      <bottom style="thin">
        <color rgb="FFC0C0C0"/>
      </bottom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C0C0C0"/>
      </bottom>
    </border>
    <border>
      <left style="thin">
        <color rgb="FFB3B3B3"/>
      </left>
      <top style="thin">
        <color rgb="FFB3B3B3"/>
      </top>
      <bottom style="thin">
        <color rgb="FFC0C0C0"/>
      </bottom>
    </border>
    <border>
      <left style="thin">
        <color rgb="FFB3B3B3"/>
      </left>
      <right style="medium">
        <color rgb="FF3F6797"/>
      </right>
      <top style="thin">
        <color rgb="FFB3B3B3"/>
      </top>
      <bottom style="thin">
        <color rgb="FFC0C0C0"/>
      </bottom>
    </border>
    <border>
      <left style="medium">
        <color rgb="FF3F6797"/>
      </left>
      <bottom style="thin">
        <color rgb="FFB3B3B3"/>
      </bottom>
    </border>
    <border>
      <bottom style="thin">
        <color rgb="FFB3B3B3"/>
      </bottom>
    </border>
    <border>
      <right style="medium">
        <color rgb="FF3F6797"/>
      </right>
      <bottom style="thin">
        <color rgb="FFB3B3B3"/>
      </bottom>
    </border>
    <border>
      <left style="medium">
        <color rgb="FF3F6797"/>
      </left>
      <right/>
      <top style="thin">
        <color rgb="FFCCCCCC"/>
      </top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B3B3B3"/>
      </top>
      <bottom style="thin">
        <color rgb="FFB3B3B3"/>
      </bottom>
    </border>
    <border>
      <left style="thin">
        <color rgb="FFC0C0C0"/>
      </left>
      <top style="thin">
        <color rgb="FFB3B3B3"/>
      </top>
      <bottom style="thin">
        <color rgb="FFB3B3B3"/>
      </bottom>
    </border>
    <border>
      <left style="thin">
        <color rgb="FFC0C0C0"/>
      </left>
      <right style="medium">
        <color rgb="FF3F6797"/>
      </right>
      <top style="thin">
        <color rgb="FFB3B3B3"/>
      </top>
      <bottom style="thin">
        <color rgb="FFB3B3B3"/>
      </bottom>
    </border>
    <border>
      <left style="medium">
        <color rgb="FF3F6797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B3B3B3"/>
      </top>
      <bottom style="thin">
        <color rgb="FFC0C0C0"/>
      </bottom>
    </border>
    <border>
      <left style="thin">
        <color rgb="FFC0C0C0"/>
      </left>
      <top style="thin">
        <color rgb="FFB3B3B3"/>
      </top>
      <bottom style="thin">
        <color rgb="FFC0C0C0"/>
      </bottom>
    </border>
    <border>
      <left style="thin">
        <color rgb="FFC0C0C0"/>
      </left>
      <right style="medium">
        <color rgb="FF3F6797"/>
      </right>
      <top style="thin">
        <color rgb="FFB3B3B3"/>
      </top>
      <bottom style="thin">
        <color rgb="FFC0C0C0"/>
      </bottom>
    </border>
    <border>
      <left style="medium">
        <color rgb="FF3F6797"/>
      </left>
      <right style="thin">
        <color rgb="FFC0C0C0"/>
      </right>
      <top style="thin">
        <color rgb="FFC0C0C0"/>
      </top>
      <bottom style="medium">
        <color rgb="FF3F6797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3F6797"/>
      </bottom>
    </border>
    <border>
      <left style="thin">
        <color rgb="FFC0C0C0"/>
      </left>
      <top style="thin">
        <color rgb="FFC0C0C0"/>
      </top>
      <bottom style="medium">
        <color rgb="FF3F6797"/>
      </bottom>
    </border>
    <border>
      <left style="thin">
        <color rgb="FFC0C0C0"/>
      </left>
      <right style="medium">
        <color rgb="FF3F6797"/>
      </right>
      <top style="thin">
        <color rgb="FFC0C0C0"/>
      </top>
      <bottom style="medium">
        <color rgb="FF3F6797"/>
      </bottom>
    </border>
    <border>
      <left style="thin">
        <color rgb="FFC0C0C0"/>
      </left>
      <right style="thin">
        <color rgb="FFC0C0C0"/>
      </right>
      <top style="medium">
        <color rgb="FF3F6797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medium">
        <color rgb="FF3F6797"/>
      </top>
      <bottom style="thin">
        <color rgb="FFB3B3B3"/>
      </bottom>
    </border>
    <border>
      <left style="thin">
        <color rgb="FFC0C0C0"/>
      </left>
      <right/>
      <top/>
      <bottom/>
    </border>
    <border>
      <left style="thin">
        <color rgb="FFC0C0C0"/>
      </left>
      <right style="thin">
        <color rgb="FFC0C0C0"/>
      </right>
      <top style="thin">
        <color rgb="FFB3B3B3"/>
      </top>
      <bottom style="medium">
        <color rgb="FF3F6797"/>
      </bottom>
    </border>
    <border>
      <left style="medium">
        <color rgb="FF3F6797"/>
      </left>
      <top style="medium">
        <color rgb="FF3F6797"/>
      </top>
      <bottom style="thin">
        <color rgb="FFB3B3B3"/>
      </bottom>
    </border>
    <border>
      <top style="medium">
        <color rgb="FF3F6797"/>
      </top>
      <bottom style="thin">
        <color rgb="FFB3B3B3"/>
      </bottom>
    </border>
    <border>
      <right style="medium">
        <color rgb="FF3F6797"/>
      </right>
      <top style="medium">
        <color rgb="FF3F6797"/>
      </top>
      <bottom style="thin">
        <color rgb="FFB3B3B3"/>
      </bottom>
    </border>
    <border>
      <left style="medium">
        <color rgb="FF3F6797"/>
      </left>
      <right/>
      <top style="thin">
        <color rgb="FFC0C0C0"/>
      </top>
      <bottom/>
    </border>
    <border>
      <left/>
      <right/>
      <top style="thin">
        <color rgb="FFC0C0C0"/>
      </top>
      <bottom/>
    </border>
    <border>
      <left/>
      <right/>
      <top style="thin">
        <color rgb="FFB3B3B3"/>
      </top>
      <bottom/>
    </border>
    <border>
      <left/>
      <top style="thin">
        <color rgb="FFB3B3B3"/>
      </top>
      <bottom/>
    </border>
    <border>
      <left/>
      <right style="medium">
        <color rgb="FF3F6797"/>
      </right>
      <top style="thin">
        <color rgb="FFB3B3B3"/>
      </top>
      <bottom/>
    </border>
    <border>
      <left style="medium">
        <color rgb="FF3F6797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/>
      <right/>
      <top/>
      <bottom style="thin">
        <color rgb="FFB3B3B3"/>
      </bottom>
    </border>
    <border>
      <left/>
      <top/>
      <bottom style="thin">
        <color rgb="FFB3B3B3"/>
      </bottom>
    </border>
    <border>
      <left/>
      <right style="medium">
        <color rgb="FF3F6797"/>
      </right>
      <top/>
      <bottom style="thin">
        <color rgb="FFB3B3B3"/>
      </bottom>
    </border>
    <border>
      <left style="thin">
        <color rgb="FFC0C0C0"/>
      </left>
      <top style="thin">
        <color rgb="FFB3B3B3"/>
      </top>
    </border>
    <border>
      <left style="thin">
        <color rgb="FFC0C0C0"/>
      </lef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B3B3B3"/>
      </bottom>
    </border>
    <border>
      <left style="thin">
        <color rgb="FFC0C0C0"/>
      </left>
      <bottom style="thin">
        <color rgb="FFB3B3B3"/>
      </bottom>
    </border>
    <border>
      <left style="thin">
        <color rgb="FFC0C0C0"/>
      </left>
      <top style="thin">
        <color rgb="FFB3B3B3"/>
      </top>
      <bottom style="medium">
        <color rgb="FF3F6797"/>
      </bottom>
    </border>
    <border>
      <left style="thin">
        <color rgb="FFC0C0C0"/>
      </left>
      <right style="medium">
        <color rgb="FF3F6797"/>
      </right>
      <top style="thin">
        <color rgb="FFB3B3B3"/>
      </top>
      <bottom style="medium">
        <color rgb="FF3F6797"/>
      </bottom>
    </border>
    <border>
      <left style="medium">
        <color rgb="FF3F6797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thin">
        <color rgb="FFC0C0C0"/>
      </left>
      <top style="thin">
        <color rgb="FFC0C0C0"/>
      </top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C0C0C0"/>
      </left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7D7D7D"/>
      </bottom>
    </border>
    <border>
      <right style="medium">
        <color rgb="FF3F6797"/>
      </right>
      <top style="thin">
        <color rgb="FFC0C0C0"/>
      </top>
      <bottom style="thin">
        <color rgb="FF7D7D7D"/>
      </bottom>
    </border>
    <border>
      <right style="medium">
        <color rgb="FF3F6797"/>
      </right>
      <top style="thin">
        <color rgb="FF7D7D7D"/>
      </top>
      <bottom style="thin">
        <color rgb="FF7D7D7D"/>
      </bottom>
    </border>
    <border>
      <left style="thin">
        <color rgb="FFB3B3B3"/>
      </left>
      <right style="thin">
        <color rgb="FFB3B3B3"/>
      </right>
      <bottom style="medium">
        <color rgb="FFD90B00"/>
      </bottom>
    </border>
    <border>
      <left style="thin">
        <color rgb="FFB3B3B3"/>
      </left>
      <right style="medium">
        <color rgb="FF9A9A9A"/>
      </right>
      <bottom style="medium">
        <color rgb="FFD90B00"/>
      </bottom>
    </border>
    <border>
      <left style="thin">
        <color rgb="FFC0C0C0"/>
      </left>
      <right style="medium">
        <color rgb="FFD90B00"/>
      </right>
      <top style="thin">
        <color rgb="FF9A9A9A"/>
      </top>
      <bottom style="thin">
        <color rgb="FFC0C0C0"/>
      </bottom>
    </border>
    <border>
      <left style="medium">
        <color rgb="FFD90B00"/>
      </left>
      <right/>
      <top style="medium">
        <color rgb="FFD90B00"/>
      </top>
      <bottom/>
    </border>
    <border>
      <left/>
      <right style="medium">
        <color rgb="FFD90B00"/>
      </right>
      <top style="medium">
        <color rgb="FFD90B00"/>
      </top>
      <bottom/>
    </border>
    <border>
      <left style="medium">
        <color rgb="FFD90B00"/>
      </left>
      <right style="thin">
        <color rgb="FFB3B3B3"/>
      </right>
      <top style="thin">
        <color rgb="FFB3B3B3"/>
      </top>
      <bottom style="thin">
        <color rgb="FFB3B3B3"/>
      </bottom>
    </border>
    <border>
      <left style="thin">
        <color rgb="FFC0C0C0"/>
      </left>
      <right style="medium">
        <color rgb="FFD90B00"/>
      </right>
      <top style="thin">
        <color rgb="FFC0C0C0"/>
      </top>
      <bottom style="thin">
        <color rgb="FFC0C0C0"/>
      </bottom>
    </border>
    <border>
      <left style="medium">
        <color rgb="FFD90B00"/>
      </left>
      <right/>
      <top/>
      <bottom/>
    </border>
    <border>
      <left/>
      <right style="medium">
        <color rgb="FFD90B00"/>
      </right>
      <top/>
      <bottom/>
    </border>
    <border>
      <left style="medium">
        <color rgb="FFD90B00"/>
      </left>
      <right/>
      <top/>
      <bottom style="medium">
        <color rgb="FFD90B00"/>
      </bottom>
    </border>
    <border>
      <left style="thin">
        <color rgb="FFC0C0C0"/>
      </left>
      <right style="thin">
        <color rgb="FFC0C0C0"/>
      </right>
      <top style="medium">
        <color rgb="FFD90B00"/>
      </top>
      <bottom style="thin">
        <color rgb="FFC0C0C0"/>
      </bottom>
    </border>
    <border>
      <left style="thin">
        <color rgb="FFC0C0C0"/>
      </left>
      <right style="thin">
        <color rgb="FFB3B3B3"/>
      </right>
      <top style="medium">
        <color rgb="FFD90B00"/>
      </top>
      <bottom style="thin">
        <color rgb="FFC0C0C0"/>
      </bottom>
    </border>
  </borders>
  <cellStyleXfs count="1">
    <xf borderId="0" fillId="0" fontId="0" numFmtId="0" applyAlignment="1" applyFont="1"/>
  </cellStyleXfs>
  <cellXfs count="53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7" fillId="3" fontId="5" numFmtId="0" xfId="0" applyAlignment="1" applyBorder="1" applyFont="1">
      <alignment shrinkToFit="0" vertical="center" wrapText="0"/>
    </xf>
    <xf borderId="8" fillId="3" fontId="3" numFmtId="0" xfId="0" applyAlignment="1" applyBorder="1" applyFont="1">
      <alignment shrinkToFit="0" vertical="bottom" wrapText="0"/>
    </xf>
    <xf borderId="9" fillId="3" fontId="3" numFmtId="0" xfId="0" applyAlignment="1" applyBorder="1" applyFont="1">
      <alignment shrinkToFit="0" vertical="bottom" wrapText="0"/>
    </xf>
    <xf borderId="10" fillId="3" fontId="3" numFmtId="0" xfId="0" applyAlignment="1" applyBorder="1" applyFont="1">
      <alignment shrinkToFit="0" vertical="bottom" wrapText="0"/>
    </xf>
    <xf borderId="11" fillId="3" fontId="3" numFmtId="0" xfId="0" applyAlignment="1" applyBorder="1" applyFont="1">
      <alignment shrinkToFit="0" vertical="bottom" wrapText="0"/>
    </xf>
    <xf borderId="12" fillId="3" fontId="3" numFmtId="0" xfId="0" applyAlignment="1" applyBorder="1" applyFont="1">
      <alignment shrinkToFit="0" vertical="bottom" wrapText="0"/>
    </xf>
    <xf borderId="13" fillId="3" fontId="3" numFmtId="0" xfId="0" applyAlignment="1" applyBorder="1" applyFont="1">
      <alignment shrinkToFit="0" vertical="bottom" wrapText="0"/>
    </xf>
    <xf borderId="14" fillId="3" fontId="3" numFmtId="0" xfId="0" applyAlignment="1" applyBorder="1" applyFont="1">
      <alignment shrinkToFit="0" vertical="bottom" wrapText="0"/>
    </xf>
    <xf borderId="15" fillId="3" fontId="6" numFmtId="49" xfId="0" applyAlignment="1" applyBorder="1" applyFont="1" applyNumberFormat="1">
      <alignment horizontal="center"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3" fontId="3" numFmtId="0" xfId="0" applyAlignment="1" applyBorder="1" applyFont="1">
      <alignment shrinkToFit="0" vertical="bottom" wrapText="0"/>
    </xf>
    <xf borderId="19" fillId="3" fontId="3" numFmtId="0" xfId="0" applyAlignment="1" applyBorder="1" applyFont="1">
      <alignment shrinkToFit="0" vertical="bottom" wrapText="0"/>
    </xf>
    <xf borderId="20" fillId="3" fontId="3" numFmtId="49" xfId="0" applyAlignment="1" applyBorder="1" applyFont="1" applyNumberFormat="1">
      <alignment readingOrder="0" shrinkToFit="0" vertical="bottom" wrapText="0"/>
    </xf>
    <xf borderId="21" fillId="3" fontId="3" numFmtId="2" xfId="0" applyAlignment="1" applyBorder="1" applyFont="1" applyNumberFormat="1">
      <alignment readingOrder="0" shrinkToFit="0" vertical="bottom" wrapText="0"/>
    </xf>
    <xf borderId="21" fillId="3" fontId="3" numFmtId="49" xfId="0" applyAlignment="1" applyBorder="1" applyFont="1" applyNumberFormat="1">
      <alignment shrinkToFit="0" vertical="bottom" wrapText="0"/>
    </xf>
    <xf borderId="22" fillId="3" fontId="3" numFmtId="49" xfId="0" applyAlignment="1" applyBorder="1" applyFont="1" applyNumberFormat="1">
      <alignment horizontal="center" shrinkToFit="0" vertical="bottom" wrapText="0"/>
    </xf>
    <xf borderId="19" fillId="3" fontId="6" numFmtId="0" xfId="0" applyAlignment="1" applyBorder="1" applyFont="1">
      <alignment shrinkToFit="0" vertical="bottom" wrapText="0"/>
    </xf>
    <xf borderId="9" fillId="3" fontId="3" numFmtId="0" xfId="0" applyAlignment="1" applyBorder="1" applyFont="1">
      <alignment horizontal="right" readingOrder="0" shrinkToFit="0" vertical="bottom" wrapText="0"/>
    </xf>
    <xf borderId="23" fillId="3" fontId="3" numFmtId="49" xfId="0" applyAlignment="1" applyBorder="1" applyFont="1" applyNumberFormat="1">
      <alignment readingOrder="0" shrinkToFit="0" vertical="bottom" wrapText="0"/>
    </xf>
    <xf borderId="0" fillId="0" fontId="4" numFmtId="2" xfId="0" applyAlignment="1" applyFont="1" applyNumberFormat="1">
      <alignment readingOrder="0"/>
    </xf>
    <xf borderId="9" fillId="3" fontId="3" numFmtId="49" xfId="0" applyAlignment="1" applyBorder="1" applyFont="1" applyNumberFormat="1">
      <alignment shrinkToFit="0" vertical="bottom" wrapText="0"/>
    </xf>
    <xf borderId="24" fillId="3" fontId="3" numFmtId="49" xfId="0" applyAlignment="1" applyBorder="1" applyFont="1" applyNumberFormat="1">
      <alignment horizontal="center" shrinkToFit="0" vertical="bottom" wrapText="0"/>
    </xf>
    <xf borderId="9" fillId="3" fontId="3" numFmtId="0" xfId="0" applyAlignment="1" applyBorder="1" applyFont="1">
      <alignment readingOrder="0" shrinkToFit="0" vertical="bottom" wrapText="0"/>
    </xf>
    <xf borderId="9" fillId="3" fontId="3" numFmtId="0" xfId="0" applyAlignment="1" applyBorder="1" applyFont="1">
      <alignment horizontal="center" shrinkToFit="0" vertical="bottom" wrapText="0"/>
    </xf>
    <xf borderId="9" fillId="3" fontId="3" numFmtId="0" xfId="0" applyAlignment="1" applyBorder="1" applyFont="1">
      <alignment horizontal="right" shrinkToFit="0" vertical="bottom" wrapText="0"/>
    </xf>
    <xf borderId="25" fillId="3" fontId="3" numFmtId="49" xfId="0" applyAlignment="1" applyBorder="1" applyFont="1" applyNumberFormat="1">
      <alignment readingOrder="0" shrinkToFit="0" vertical="bottom" wrapText="0"/>
    </xf>
    <xf borderId="8" fillId="3" fontId="3" numFmtId="0" xfId="0" applyAlignment="1" applyBorder="1" applyFont="1">
      <alignment readingOrder="0" shrinkToFit="0" vertical="bottom" wrapText="0"/>
    </xf>
    <xf borderId="8" fillId="3" fontId="3" numFmtId="49" xfId="0" applyAlignment="1" applyBorder="1" applyFont="1" applyNumberFormat="1">
      <alignment horizontal="left" shrinkToFit="0" vertical="bottom" wrapText="0"/>
    </xf>
    <xf borderId="26" fillId="3" fontId="3" numFmtId="49" xfId="0" applyAlignment="1" applyBorder="1" applyFont="1" applyNumberFormat="1">
      <alignment horizontal="center" shrinkToFit="0" vertical="bottom" wrapText="0"/>
    </xf>
    <xf borderId="7" fillId="3" fontId="3" numFmtId="0" xfId="0" applyAlignment="1" applyBorder="1" applyFont="1">
      <alignment shrinkToFit="0" vertical="bottom" wrapText="0"/>
    </xf>
    <xf borderId="21" fillId="3" fontId="3" numFmtId="0" xfId="0" applyAlignment="1" applyBorder="1" applyFont="1">
      <alignment shrinkToFit="0" vertical="bottom" wrapText="0"/>
    </xf>
    <xf borderId="7" fillId="3" fontId="6" numFmtId="49" xfId="0" applyAlignment="1" applyBorder="1" applyFont="1" applyNumberFormat="1">
      <alignment shrinkToFit="0" vertical="bottom" wrapText="0"/>
    </xf>
    <xf borderId="27" fillId="3" fontId="3" numFmtId="0" xfId="0" applyAlignment="1" applyBorder="1" applyFont="1">
      <alignment shrinkToFit="0" vertical="bottom" wrapText="0"/>
    </xf>
    <xf borderId="28" fillId="0" fontId="2" numFmtId="0" xfId="0" applyBorder="1" applyFont="1"/>
    <xf borderId="29" fillId="0" fontId="2" numFmtId="0" xfId="0" applyBorder="1" applyFont="1"/>
    <xf borderId="9" fillId="3" fontId="3" numFmtId="49" xfId="0" applyAlignment="1" applyBorder="1" applyFont="1" applyNumberFormat="1">
      <alignment horizontal="right" shrinkToFit="0" vertical="bottom" wrapText="0"/>
    </xf>
    <xf borderId="30" fillId="0" fontId="2" numFmtId="0" xfId="0" applyBorder="1" applyFont="1"/>
    <xf borderId="31" fillId="0" fontId="2" numFmtId="0" xfId="0" applyBorder="1" applyFont="1"/>
    <xf borderId="9" fillId="3" fontId="5" numFmtId="0" xfId="0" applyAlignment="1" applyBorder="1" applyFont="1">
      <alignment shrinkToFit="0" vertical="bottom" wrapText="0"/>
    </xf>
    <xf borderId="9" fillId="3" fontId="5" numFmtId="49" xfId="0" applyAlignment="1" applyBorder="1" applyFont="1" applyNumberFormat="1">
      <alignment shrinkToFit="0" vertical="bottom" wrapText="0"/>
    </xf>
    <xf borderId="32" fillId="3" fontId="3" numFmtId="0" xfId="0" applyAlignment="1" applyBorder="1" applyFont="1">
      <alignment shrinkToFit="0" vertical="bottom" wrapText="0"/>
    </xf>
    <xf borderId="33" fillId="3" fontId="3" numFmtId="0" xfId="0" applyAlignment="1" applyBorder="1" applyFont="1">
      <alignment shrinkToFit="0" vertical="bottom" wrapText="0"/>
    </xf>
    <xf borderId="34" fillId="3" fontId="3" numFmtId="0" xfId="0" applyAlignment="1" applyBorder="1" applyFont="1">
      <alignment shrinkToFit="0" vertical="bottom" wrapText="0"/>
    </xf>
    <xf borderId="35" fillId="3" fontId="3" numFmtId="0" xfId="0" applyAlignment="1" applyBorder="1" applyFont="1">
      <alignment shrinkToFit="0" vertical="bottom" wrapText="0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3" fontId="3" numFmtId="0" xfId="0" applyAlignment="1" applyBorder="1" applyFont="1">
      <alignment shrinkToFit="0" vertical="bottom" wrapText="0"/>
    </xf>
    <xf borderId="40" fillId="3" fontId="3" numFmtId="49" xfId="0" applyAlignment="1" applyBorder="1" applyFont="1" applyNumberFormat="1">
      <alignment horizontal="center" shrinkToFit="0" vertical="center" wrapText="1"/>
    </xf>
    <xf borderId="41" fillId="3" fontId="3" numFmtId="49" xfId="0" applyAlignment="1" applyBorder="1" applyFont="1" applyNumberFormat="1">
      <alignment horizontal="center" shrinkToFit="0" vertical="center" wrapText="1"/>
    </xf>
    <xf borderId="41" fillId="3" fontId="3" numFmtId="49" xfId="0" applyAlignment="1" applyBorder="1" applyFont="1" applyNumberFormat="1">
      <alignment horizontal="center" shrinkToFit="0" vertical="center" wrapText="0"/>
    </xf>
    <xf borderId="42" fillId="3" fontId="3" numFmtId="49" xfId="0" applyAlignment="1" applyBorder="1" applyFont="1" applyNumberFormat="1">
      <alignment horizontal="center" shrinkToFit="0" vertical="center" wrapText="1"/>
    </xf>
    <xf borderId="43" fillId="3" fontId="3" numFmtId="0" xfId="0" applyAlignment="1" applyBorder="1" applyFont="1">
      <alignment horizontal="center" shrinkToFit="0" vertical="bottom" wrapText="0"/>
    </xf>
    <xf borderId="34" fillId="3" fontId="3" numFmtId="0" xfId="0" applyAlignment="1" applyBorder="1" applyFont="1">
      <alignment horizontal="center" shrinkToFit="0" vertical="bottom" wrapText="0"/>
    </xf>
    <xf borderId="35" fillId="3" fontId="3" numFmtId="0" xfId="0" applyAlignment="1" applyBorder="1" applyFont="1">
      <alignment horizontal="center" shrinkToFit="0" vertical="bottom" wrapText="0"/>
    </xf>
    <xf borderId="44" fillId="3" fontId="4" numFmtId="164" xfId="0" applyAlignment="1" applyBorder="1" applyFont="1" applyNumberFormat="1">
      <alignment horizontal="center" shrinkToFit="0" vertical="bottom" wrapText="0"/>
    </xf>
    <xf borderId="45" fillId="3" fontId="4" numFmtId="1" xfId="0" applyAlignment="1" applyBorder="1" applyFont="1" applyNumberFormat="1">
      <alignment horizontal="center" shrinkToFit="0" vertical="bottom" wrapText="0"/>
    </xf>
    <xf borderId="45" fillId="3" fontId="4" numFmtId="165" xfId="0" applyAlignment="1" applyBorder="1" applyFont="1" applyNumberFormat="1">
      <alignment horizontal="center" shrinkToFit="0" vertical="bottom" wrapText="0"/>
    </xf>
    <xf borderId="46" fillId="3" fontId="4" numFmtId="165" xfId="0" applyAlignment="1" applyBorder="1" applyFont="1" applyNumberFormat="1">
      <alignment horizontal="center" shrinkToFit="0" vertical="bottom" wrapText="0"/>
    </xf>
    <xf borderId="47" fillId="3" fontId="3" numFmtId="0" xfId="0" applyAlignment="1" applyBorder="1" applyFont="1">
      <alignment shrinkToFit="0" vertical="bottom" wrapText="0"/>
    </xf>
    <xf borderId="47" fillId="3" fontId="5" numFmtId="49" xfId="0" applyAlignment="1" applyBorder="1" applyFont="1" applyNumberFormat="1">
      <alignment shrinkToFit="0" vertical="bottom" wrapText="0"/>
    </xf>
    <xf borderId="44" fillId="0" fontId="4" numFmtId="164" xfId="0" applyAlignment="1" applyBorder="1" applyFont="1" applyNumberFormat="1">
      <alignment horizontal="center" vertical="bottom"/>
    </xf>
    <xf borderId="45" fillId="0" fontId="4" numFmtId="1" xfId="0" applyAlignment="1" applyBorder="1" applyFont="1" applyNumberFormat="1">
      <alignment horizontal="center" readingOrder="0" vertical="bottom"/>
    </xf>
    <xf borderId="45" fillId="0" fontId="4" numFmtId="164" xfId="0" applyAlignment="1" applyBorder="1" applyFont="1" applyNumberFormat="1">
      <alignment horizontal="center"/>
    </xf>
    <xf borderId="46" fillId="0" fontId="4" numFmtId="164" xfId="0" applyAlignment="1" applyBorder="1" applyFont="1" applyNumberFormat="1">
      <alignment horizontal="center"/>
    </xf>
    <xf borderId="45" fillId="0" fontId="4" numFmtId="1" xfId="0" applyAlignment="1" applyBorder="1" applyFont="1" applyNumberFormat="1">
      <alignment horizontal="center" vertical="bottom"/>
    </xf>
    <xf borderId="44" fillId="3" fontId="7" numFmtId="164" xfId="0" applyAlignment="1" applyBorder="1" applyFont="1" applyNumberFormat="1">
      <alignment horizontal="center" shrinkToFit="0" vertical="bottom" wrapText="0"/>
    </xf>
    <xf borderId="45" fillId="3" fontId="7" numFmtId="1" xfId="0" applyAlignment="1" applyBorder="1" applyFont="1" applyNumberFormat="1">
      <alignment horizontal="center" shrinkToFit="0" vertical="bottom" wrapText="0"/>
    </xf>
    <xf borderId="48" fillId="0" fontId="4" numFmtId="0" xfId="0" applyBorder="1" applyFont="1"/>
    <xf borderId="45" fillId="3" fontId="7" numFmtId="165" xfId="0" applyAlignment="1" applyBorder="1" applyFont="1" applyNumberFormat="1">
      <alignment horizontal="center" shrinkToFit="0" vertical="bottom" wrapText="0"/>
    </xf>
    <xf borderId="46" fillId="3" fontId="7" numFmtId="165" xfId="0" applyAlignment="1" applyBorder="1" applyFont="1" applyNumberFormat="1">
      <alignment horizontal="center" shrinkToFit="0" vertical="bottom" wrapText="0"/>
    </xf>
    <xf borderId="48" fillId="3" fontId="8" numFmtId="0" xfId="0" applyAlignment="1" applyBorder="1" applyFont="1">
      <alignment horizontal="center" shrinkToFit="0" vertical="bottom" wrapText="0"/>
    </xf>
    <xf borderId="45" fillId="3" fontId="8" numFmtId="0" xfId="0" applyAlignment="1" applyBorder="1" applyFont="1">
      <alignment horizontal="center" shrinkToFit="0" vertical="bottom" wrapText="0"/>
    </xf>
    <xf borderId="45" fillId="3" fontId="8" numFmtId="165" xfId="0" applyAlignment="1" applyBorder="1" applyFont="1" applyNumberFormat="1">
      <alignment horizontal="center" shrinkToFit="0" vertical="bottom" wrapText="0"/>
    </xf>
    <xf borderId="46" fillId="3" fontId="8" numFmtId="165" xfId="0" applyAlignment="1" applyBorder="1" applyFont="1" applyNumberFormat="1">
      <alignment horizontal="center" shrinkToFit="0" vertical="bottom" wrapText="0"/>
    </xf>
    <xf borderId="34" fillId="3" fontId="5" numFmtId="0" xfId="0" applyAlignment="1" applyBorder="1" applyFont="1">
      <alignment shrinkToFit="0" vertical="bottom" wrapText="0"/>
    </xf>
    <xf borderId="35" fillId="3" fontId="5" numFmtId="0" xfId="0" applyAlignment="1" applyBorder="1" applyFont="1">
      <alignment shrinkToFit="0" vertical="bottom" wrapText="0"/>
    </xf>
    <xf borderId="48" fillId="3" fontId="4" numFmtId="0" xfId="0" applyAlignment="1" applyBorder="1" applyFont="1">
      <alignment horizontal="center" shrinkToFit="0" vertical="bottom" wrapText="0"/>
    </xf>
    <xf borderId="45" fillId="3" fontId="4" numFmtId="0" xfId="0" applyAlignment="1" applyBorder="1" applyFont="1">
      <alignment horizontal="center" shrinkToFit="0" vertical="bottom" wrapText="0"/>
    </xf>
    <xf borderId="40" fillId="3" fontId="3" numFmtId="49" xfId="0" applyAlignment="1" applyBorder="1" applyFont="1" applyNumberFormat="1">
      <alignment horizontal="center" shrinkToFit="0" vertical="bottom" wrapText="1"/>
    </xf>
    <xf borderId="41" fillId="3" fontId="5" numFmtId="1" xfId="0" applyAlignment="1" applyBorder="1" applyFont="1" applyNumberFormat="1">
      <alignment horizontal="center" shrinkToFit="0" vertical="bottom" wrapText="0"/>
    </xf>
    <xf borderId="41" fillId="3" fontId="5" numFmtId="165" xfId="0" applyAlignment="1" applyBorder="1" applyFont="1" applyNumberFormat="1">
      <alignment horizontal="center" shrinkToFit="0" vertical="bottom" wrapText="0"/>
    </xf>
    <xf borderId="42" fillId="3" fontId="5" numFmtId="166" xfId="0" applyAlignment="1" applyBorder="1" applyFont="1" applyNumberFormat="1">
      <alignment horizontal="center" shrinkToFit="0" vertical="bottom" wrapText="0"/>
    </xf>
    <xf borderId="43" fillId="3" fontId="3" numFmtId="165" xfId="0" applyAlignment="1" applyBorder="1" applyFont="1" applyNumberFormat="1">
      <alignment shrinkToFit="0" vertical="bottom" wrapText="0"/>
    </xf>
    <xf borderId="49" fillId="3" fontId="3" numFmtId="0" xfId="0" applyAlignment="1" applyBorder="1" applyFont="1">
      <alignment shrinkToFit="0" vertical="bottom" wrapText="0"/>
    </xf>
    <xf borderId="50" fillId="3" fontId="3" numFmtId="0" xfId="0" applyAlignment="1" applyBorder="1" applyFont="1">
      <alignment shrinkToFit="0" vertical="bottom" wrapText="0"/>
    </xf>
    <xf borderId="51" fillId="3" fontId="3" numFmtId="0" xfId="0" applyAlignment="1" applyBorder="1" applyFont="1">
      <alignment shrinkToFit="0" vertical="bottom" wrapText="0"/>
    </xf>
    <xf borderId="52" fillId="3" fontId="3" numFmtId="0" xfId="0" applyAlignment="1" applyBorder="1" applyFont="1">
      <alignment shrinkToFit="0" vertical="bottom" wrapText="0"/>
    </xf>
    <xf borderId="53" fillId="3" fontId="3" numFmtId="0" xfId="0" applyAlignment="1" applyBorder="1" applyFont="1">
      <alignment shrinkToFit="0" vertical="bottom" wrapText="0"/>
    </xf>
    <xf borderId="54" fillId="3" fontId="3" numFmtId="0" xfId="0" applyAlignment="1" applyBorder="1" applyFont="1">
      <alignment shrinkToFit="0" vertical="bottom" wrapText="0"/>
    </xf>
    <xf borderId="55" fillId="3" fontId="5" numFmtId="49" xfId="0" applyAlignment="1" applyBorder="1" applyFont="1" applyNumberFormat="1">
      <alignment horizontal="left" shrinkToFit="0" vertical="bottom" wrapText="0"/>
    </xf>
    <xf borderId="56" fillId="3" fontId="3" numFmtId="0" xfId="0" applyAlignment="1" applyBorder="1" applyFont="1">
      <alignment shrinkToFit="0" vertical="bottom" wrapText="0"/>
    </xf>
    <xf borderId="57" fillId="3" fontId="3" numFmtId="0" xfId="0" applyAlignment="1" applyBorder="1" applyFont="1">
      <alignment shrinkToFit="0" vertical="bottom" wrapText="0"/>
    </xf>
    <xf borderId="58" fillId="3" fontId="3" numFmtId="0" xfId="0" applyAlignment="1" applyBorder="1" applyFont="1">
      <alignment shrinkToFit="0" vertical="bottom" wrapText="0"/>
    </xf>
    <xf borderId="59" fillId="3" fontId="3" numFmtId="0" xfId="0" applyAlignment="1" applyBorder="1" applyFont="1">
      <alignment shrinkToFit="0" vertical="bottom" wrapText="0"/>
    </xf>
    <xf borderId="60" fillId="3" fontId="3" numFmtId="0" xfId="0" applyAlignment="1" applyBorder="1" applyFont="1">
      <alignment shrinkToFit="0" vertical="bottom" wrapText="0"/>
    </xf>
    <xf borderId="61" fillId="3" fontId="3" numFmtId="0" xfId="0" applyAlignment="1" applyBorder="1" applyFont="1">
      <alignment shrinkToFit="0" vertical="bottom" wrapText="0"/>
    </xf>
    <xf borderId="62" fillId="3" fontId="3" numFmtId="0" xfId="0" applyAlignment="1" applyBorder="1" applyFont="1">
      <alignment shrinkToFit="0" vertical="bottom" wrapText="0"/>
    </xf>
    <xf borderId="63" fillId="3" fontId="3" numFmtId="0" xfId="0" applyAlignment="1" applyBorder="1" applyFont="1">
      <alignment shrinkToFit="0" vertical="bottom" wrapText="0"/>
    </xf>
    <xf borderId="64" fillId="3" fontId="3" numFmtId="49" xfId="0" applyAlignment="1" applyBorder="1" applyFont="1" applyNumberFormat="1">
      <alignment horizontal="left" readingOrder="0" shrinkToFit="0" vertical="bottom" wrapText="0"/>
    </xf>
    <xf borderId="65" fillId="0" fontId="2" numFmtId="0" xfId="0" applyBorder="1" applyFont="1"/>
    <xf borderId="12" fillId="3" fontId="3" numFmtId="0" xfId="0" applyAlignment="1" applyBorder="1" applyFont="1">
      <alignment horizontal="left" shrinkToFit="0" vertical="bottom" wrapText="0"/>
    </xf>
    <xf borderId="66" fillId="3" fontId="3" numFmtId="0" xfId="0" applyAlignment="1" applyBorder="1" applyFont="1">
      <alignment shrinkToFit="0" vertical="bottom" wrapText="0"/>
    </xf>
    <xf borderId="12" fillId="3" fontId="3" numFmtId="49" xfId="0" applyAlignment="1" applyBorder="1" applyFont="1" applyNumberFormat="1">
      <alignment shrinkToFit="0" vertical="bottom" wrapText="0"/>
    </xf>
    <xf borderId="12" fillId="3" fontId="9" numFmtId="0" xfId="0" applyAlignment="1" applyBorder="1" applyFont="1">
      <alignment shrinkToFit="0" vertical="bottom" wrapText="0"/>
    </xf>
    <xf borderId="11" fillId="3" fontId="5" numFmtId="49" xfId="0" applyAlignment="1" applyBorder="1" applyFont="1" applyNumberFormat="1">
      <alignment shrinkToFit="0" vertical="bottom" wrapText="0"/>
    </xf>
    <xf borderId="12" fillId="3" fontId="7" numFmtId="0" xfId="0" applyAlignment="1" applyBorder="1" applyFont="1">
      <alignment shrinkToFit="0" vertical="bottom" wrapText="0"/>
    </xf>
    <xf borderId="11" fillId="3" fontId="3" numFmtId="49" xfId="0" applyAlignment="1" applyBorder="1" applyFont="1" applyNumberFormat="1">
      <alignment shrinkToFit="0" vertical="bottom" wrapText="0"/>
    </xf>
    <xf borderId="67" fillId="3" fontId="10" numFmtId="49" xfId="0" applyAlignment="1" applyBorder="1" applyFont="1" applyNumberFormat="1">
      <alignment shrinkToFit="0" vertical="bottom" wrapText="0"/>
    </xf>
    <xf borderId="68" fillId="3" fontId="3" numFmtId="0" xfId="0" applyAlignment="1" applyBorder="1" applyFont="1">
      <alignment shrinkToFit="0" vertical="bottom" wrapText="0"/>
    </xf>
    <xf borderId="69" fillId="3" fontId="3" numFmtId="0" xfId="0" applyAlignment="1" applyBorder="1" applyFont="1">
      <alignment shrinkToFit="0" vertical="bottom" wrapText="0"/>
    </xf>
    <xf borderId="70" fillId="3" fontId="3" numFmtId="0" xfId="0" applyAlignment="1" applyBorder="1" applyFont="1">
      <alignment shrinkToFit="0" vertical="bottom" wrapText="0"/>
    </xf>
    <xf borderId="71" fillId="3" fontId="10" numFmtId="0" xfId="0" applyAlignment="1" applyBorder="1" applyFont="1">
      <alignment shrinkToFit="0" vertical="bottom" wrapText="0"/>
    </xf>
    <xf borderId="72" fillId="3" fontId="3" numFmtId="0" xfId="0" applyAlignment="1" applyBorder="1" applyFont="1">
      <alignment shrinkToFit="0" vertical="bottom" wrapText="0"/>
    </xf>
    <xf borderId="73" fillId="3" fontId="3" numFmtId="0" xfId="0" applyAlignment="1" applyBorder="1" applyFont="1">
      <alignment shrinkToFit="0" vertical="bottom" wrapText="0"/>
    </xf>
    <xf borderId="74" fillId="3" fontId="3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shrinkToFit="0" vertical="bottom" wrapText="0"/>
    </xf>
    <xf borderId="7" fillId="3" fontId="3" numFmtId="49" xfId="0" applyAlignment="1" applyBorder="1" applyFont="1" applyNumberFormat="1">
      <alignment shrinkToFit="0" vertical="bottom" wrapText="0"/>
    </xf>
    <xf borderId="7" fillId="3" fontId="3" numFmtId="49" xfId="0" applyAlignment="1" applyBorder="1" applyFont="1" applyNumberFormat="1">
      <alignment horizontal="left" shrinkToFit="0" vertical="bottom" wrapText="0"/>
    </xf>
    <xf borderId="7" fillId="3" fontId="3" numFmtId="0" xfId="0" applyAlignment="1" applyBorder="1" applyFont="1">
      <alignment horizontal="left" shrinkToFit="0" vertical="bottom" wrapText="0"/>
    </xf>
    <xf borderId="27" fillId="3" fontId="5" numFmtId="49" xfId="0" applyAlignment="1" applyBorder="1" applyFont="1" applyNumberFormat="1">
      <alignment horizontal="left" shrinkToFit="0" vertical="bottom" wrapText="0"/>
    </xf>
    <xf borderId="0" fillId="0" fontId="5" numFmtId="0" xfId="0" applyAlignment="1" applyFont="1">
      <alignment horizontal="left"/>
    </xf>
    <xf borderId="28" fillId="3" fontId="3" numFmtId="0" xfId="0" applyAlignment="1" applyBorder="1" applyFont="1">
      <alignment shrinkToFit="0" vertical="bottom" wrapText="0"/>
    </xf>
    <xf borderId="75" fillId="3" fontId="3" numFmtId="0" xfId="0" applyAlignment="1" applyBorder="1" applyFont="1">
      <alignment shrinkToFit="0" vertical="bottom" wrapText="0"/>
    </xf>
    <xf borderId="76" fillId="3" fontId="3" numFmtId="49" xfId="0" applyAlignment="1" applyBorder="1" applyFont="1" applyNumberFormat="1">
      <alignment horizontal="center" shrinkToFit="0" vertical="center" wrapText="1"/>
    </xf>
    <xf borderId="77" fillId="3" fontId="3" numFmtId="49" xfId="0" applyAlignment="1" applyBorder="1" applyFont="1" applyNumberFormat="1">
      <alignment horizontal="center" shrinkToFit="0" vertical="center" wrapText="1"/>
    </xf>
    <xf borderId="78" fillId="3" fontId="3" numFmtId="49" xfId="0" applyAlignment="1" applyBorder="1" applyFont="1" applyNumberFormat="1">
      <alignment horizontal="center" shrinkToFit="0" vertical="center" wrapText="1"/>
    </xf>
    <xf borderId="0" fillId="3" fontId="3" numFmtId="49" xfId="0" applyAlignment="1" applyFont="1" applyNumberFormat="1">
      <alignment horizontal="center" shrinkToFit="0" vertical="center" wrapText="0"/>
    </xf>
    <xf borderId="79" fillId="3" fontId="3" numFmtId="49" xfId="0" applyAlignment="1" applyBorder="1" applyFont="1" applyNumberFormat="1">
      <alignment horizontal="center" shrinkToFit="0" vertical="center" wrapText="0"/>
    </xf>
    <xf borderId="42" fillId="3" fontId="3" numFmtId="0" xfId="0" applyAlignment="1" applyBorder="1" applyFont="1">
      <alignment horizontal="center" shrinkToFit="0" vertical="center" wrapText="1"/>
    </xf>
    <xf borderId="80" fillId="3" fontId="3" numFmtId="0" xfId="0" applyAlignment="1" applyBorder="1" applyFont="1">
      <alignment shrinkToFit="0" vertical="bottom" wrapText="0"/>
    </xf>
    <xf borderId="76" fillId="3" fontId="3" numFmtId="0" xfId="0" applyAlignment="1" applyBorder="1" applyFont="1">
      <alignment horizontal="center" shrinkToFit="0" vertical="bottom" wrapText="0"/>
    </xf>
    <xf borderId="77" fillId="3" fontId="3" numFmtId="0" xfId="0" applyAlignment="1" applyBorder="1" applyFont="1">
      <alignment horizontal="center" shrinkToFit="0" vertical="bottom" wrapText="0"/>
    </xf>
    <xf borderId="77" fillId="3" fontId="3" numFmtId="165" xfId="0" applyAlignment="1" applyBorder="1" applyFont="1" applyNumberFormat="1">
      <alignment horizontal="center" shrinkToFit="0" vertical="bottom" wrapText="0"/>
    </xf>
    <xf borderId="78" fillId="3" fontId="3" numFmtId="0" xfId="0" applyAlignment="1" applyBorder="1" applyFont="1">
      <alignment horizontal="center" shrinkToFit="0" vertical="bottom" wrapText="0"/>
    </xf>
    <xf borderId="0" fillId="3" fontId="3" numFmtId="0" xfId="0" applyAlignment="1" applyFont="1">
      <alignment horizontal="center" shrinkToFit="0" vertical="bottom" wrapText="0"/>
    </xf>
    <xf borderId="81" fillId="3" fontId="3" numFmtId="0" xfId="0" applyAlignment="1" applyBorder="1" applyFont="1">
      <alignment horizontal="center" shrinkToFit="0" vertical="bottom" wrapText="0"/>
    </xf>
    <xf borderId="82" fillId="3" fontId="3" numFmtId="1" xfId="0" applyAlignment="1" applyBorder="1" applyFont="1" applyNumberFormat="1">
      <alignment horizontal="center" shrinkToFit="0" vertical="bottom" wrapText="0"/>
    </xf>
    <xf borderId="82" fillId="3" fontId="3" numFmtId="0" xfId="0" applyAlignment="1" applyBorder="1" applyFont="1">
      <alignment horizontal="center" shrinkToFit="0" vertical="bottom" wrapText="0"/>
    </xf>
    <xf borderId="83" fillId="3" fontId="3" numFmtId="0" xfId="0" applyAlignment="1" applyBorder="1" applyFont="1">
      <alignment horizontal="center" shrinkToFit="0" vertical="bottom" wrapText="0"/>
    </xf>
    <xf borderId="44" fillId="3" fontId="3" numFmtId="0" xfId="0" applyAlignment="1" applyBorder="1" applyFont="1">
      <alignment horizontal="center" shrinkToFit="0" vertical="bottom" wrapText="0"/>
    </xf>
    <xf borderId="45" fillId="3" fontId="3" numFmtId="0" xfId="0" applyAlignment="1" applyBorder="1" applyFont="1">
      <alignment horizontal="center" shrinkToFit="0" vertical="bottom" wrapText="0"/>
    </xf>
    <xf borderId="45" fillId="3" fontId="3" numFmtId="165" xfId="0" applyAlignment="1" applyBorder="1" applyFont="1" applyNumberFormat="1">
      <alignment horizontal="center" shrinkToFit="0" vertical="bottom" wrapText="0"/>
    </xf>
    <xf borderId="46" fillId="3" fontId="3" numFmtId="167" xfId="0" applyAlignment="1" applyBorder="1" applyFont="1" applyNumberFormat="1">
      <alignment horizontal="center" shrinkToFit="0" vertical="bottom" wrapText="0"/>
    </xf>
    <xf borderId="0" fillId="3" fontId="3" numFmtId="167" xfId="0" applyAlignment="1" applyFont="1" applyNumberFormat="1">
      <alignment horizontal="center" shrinkToFit="0" vertical="bottom" wrapText="0"/>
    </xf>
    <xf borderId="84" fillId="3" fontId="3" numFmtId="0" xfId="0" applyAlignment="1" applyBorder="1" applyFont="1">
      <alignment horizontal="center" shrinkToFit="0" vertical="bottom" wrapText="0"/>
    </xf>
    <xf borderId="85" fillId="3" fontId="3" numFmtId="1" xfId="0" applyAlignment="1" applyBorder="1" applyFont="1" applyNumberFormat="1">
      <alignment horizontal="center" shrinkToFit="0" vertical="bottom" wrapText="0"/>
    </xf>
    <xf borderId="85" fillId="3" fontId="3" numFmtId="0" xfId="0" applyAlignment="1" applyBorder="1" applyFont="1">
      <alignment horizontal="center" shrinkToFit="0" vertical="bottom" wrapText="0"/>
    </xf>
    <xf borderId="86" fillId="3" fontId="3" numFmtId="0" xfId="0" applyAlignment="1" applyBorder="1" applyFont="1">
      <alignment horizontal="center" shrinkToFit="0" vertical="bottom" wrapText="0"/>
    </xf>
    <xf borderId="44" fillId="3" fontId="3" numFmtId="164" xfId="0" applyAlignment="1" applyBorder="1" applyFont="1" applyNumberFormat="1">
      <alignment horizontal="center" shrinkToFit="0" vertical="bottom" wrapText="0"/>
    </xf>
    <xf borderId="45" fillId="3" fontId="3" numFmtId="164" xfId="0" applyAlignment="1" applyBorder="1" applyFont="1" applyNumberFormat="1">
      <alignment horizontal="center" shrinkToFit="0" vertical="bottom" wrapText="0"/>
    </xf>
    <xf borderId="45" fillId="0" fontId="4" numFmtId="1" xfId="0" applyAlignment="1" applyBorder="1" applyFont="1" applyNumberFormat="1">
      <alignment horizontal="center"/>
    </xf>
    <xf borderId="45" fillId="0" fontId="4" numFmtId="165" xfId="0" applyAlignment="1" applyBorder="1" applyFont="1" applyNumberFormat="1">
      <alignment horizontal="center"/>
    </xf>
    <xf borderId="46" fillId="0" fontId="4" numFmtId="165" xfId="0" applyAlignment="1" applyBorder="1" applyFont="1" applyNumberFormat="1">
      <alignment horizontal="center"/>
    </xf>
    <xf borderId="44" fillId="0" fontId="4" numFmtId="0" xfId="0" applyAlignment="1" applyBorder="1" applyFont="1">
      <alignment horizontal="center"/>
    </xf>
    <xf borderId="45" fillId="0" fontId="4" numFmtId="0" xfId="0" applyAlignment="1" applyBorder="1" applyFont="1">
      <alignment horizontal="center"/>
    </xf>
    <xf borderId="46" fillId="0" fontId="4" numFmtId="0" xfId="0" applyAlignment="1" applyBorder="1" applyFont="1">
      <alignment horizontal="center"/>
    </xf>
    <xf borderId="87" fillId="3" fontId="3" numFmtId="167" xfId="0" applyAlignment="1" applyBorder="1" applyFont="1" applyNumberFormat="1">
      <alignment horizontal="center" shrinkToFit="0" vertical="bottom" wrapText="0"/>
    </xf>
    <xf borderId="88" fillId="3" fontId="3" numFmtId="1" xfId="0" applyAlignment="1" applyBorder="1" applyFont="1" applyNumberFormat="1">
      <alignment horizontal="center" shrinkToFit="0" vertical="bottom" wrapText="0"/>
    </xf>
    <xf borderId="85" fillId="3" fontId="3" numFmtId="168" xfId="0" applyAlignment="1" applyBorder="1" applyFont="1" applyNumberFormat="1">
      <alignment horizontal="center" shrinkToFit="0" vertical="bottom" wrapText="0"/>
    </xf>
    <xf borderId="86" fillId="3" fontId="3" numFmtId="166" xfId="0" applyAlignment="1" applyBorder="1" applyFont="1" applyNumberFormat="1">
      <alignment horizontal="center" shrinkToFit="0" vertical="bottom" wrapText="0"/>
    </xf>
    <xf borderId="88" fillId="3" fontId="3" numFmtId="1" xfId="0" applyAlignment="1" applyBorder="1" applyFont="1" applyNumberFormat="1">
      <alignment horizontal="center" readingOrder="0" shrinkToFit="0" vertical="bottom" wrapText="0"/>
    </xf>
    <xf borderId="85" fillId="3" fontId="3" numFmtId="165" xfId="0" applyAlignment="1" applyBorder="1" applyFont="1" applyNumberFormat="1">
      <alignment horizontal="center" shrinkToFit="0" vertical="bottom" wrapText="0"/>
    </xf>
    <xf borderId="87" fillId="3" fontId="3" numFmtId="164" xfId="0" applyAlignment="1" applyBorder="1" applyFont="1" applyNumberFormat="1">
      <alignment horizontal="center" shrinkToFit="0" vertical="bottom" wrapText="0"/>
    </xf>
    <xf borderId="89" fillId="3" fontId="3" numFmtId="0" xfId="0" applyAlignment="1" applyBorder="1" applyFont="1">
      <alignment horizontal="center" shrinkToFit="0" vertical="bottom" wrapText="0"/>
    </xf>
    <xf borderId="90" fillId="3" fontId="5" numFmtId="0" xfId="0" applyAlignment="1" applyBorder="1" applyFont="1">
      <alignment horizontal="center" shrinkToFit="0" vertical="bottom" wrapText="0"/>
    </xf>
    <xf borderId="91" fillId="3" fontId="5" numFmtId="0" xfId="0" applyAlignment="1" applyBorder="1" applyFont="1">
      <alignment horizontal="center" shrinkToFit="0" vertical="bottom" wrapText="0"/>
    </xf>
    <xf borderId="91" fillId="3" fontId="5" numFmtId="165" xfId="0" applyAlignment="1" applyBorder="1" applyFont="1" applyNumberFormat="1">
      <alignment horizontal="center" shrinkToFit="0" vertical="bottom" wrapText="0"/>
    </xf>
    <xf borderId="91" fillId="0" fontId="4" numFmtId="165" xfId="0" applyAlignment="1" applyBorder="1" applyFont="1" applyNumberFormat="1">
      <alignment horizontal="center"/>
    </xf>
    <xf borderId="92" fillId="3" fontId="3" numFmtId="0" xfId="0" applyAlignment="1" applyBorder="1" applyFont="1">
      <alignment horizontal="center" shrinkToFit="0" vertical="bottom" wrapText="0"/>
    </xf>
    <xf borderId="93" fillId="3" fontId="3" numFmtId="0" xfId="0" applyAlignment="1" applyBorder="1" applyFont="1">
      <alignment horizontal="center" shrinkToFit="0" vertical="bottom" wrapText="0"/>
    </xf>
    <xf borderId="94" fillId="3" fontId="3" numFmtId="1" xfId="0" applyAlignment="1" applyBorder="1" applyFont="1" applyNumberFormat="1">
      <alignment horizontal="center" shrinkToFit="0" vertical="bottom" wrapText="0"/>
    </xf>
    <xf borderId="94" fillId="3" fontId="3" numFmtId="0" xfId="0" applyAlignment="1" applyBorder="1" applyFont="1">
      <alignment horizontal="center" shrinkToFit="0" vertical="bottom" wrapText="0"/>
    </xf>
    <xf borderId="95" fillId="3" fontId="3" numFmtId="0" xfId="0" applyAlignment="1" applyBorder="1" applyFont="1">
      <alignment horizontal="center" shrinkToFit="0" vertical="bottom" wrapText="0"/>
    </xf>
    <xf borderId="96" fillId="3" fontId="3" numFmtId="0" xfId="0" applyAlignment="1" applyBorder="1" applyFont="1">
      <alignment shrinkToFit="0" vertical="bottom" wrapText="0"/>
    </xf>
    <xf borderId="97" fillId="3" fontId="3" numFmtId="0" xfId="0" applyAlignment="1" applyBorder="1" applyFont="1">
      <alignment shrinkToFit="0" vertical="bottom" wrapText="0"/>
    </xf>
    <xf borderId="98" fillId="3" fontId="3" numFmtId="0" xfId="0" applyAlignment="1" applyBorder="1" applyFont="1">
      <alignment shrinkToFit="0" vertical="bottom" wrapText="0"/>
    </xf>
    <xf borderId="99" fillId="3" fontId="3" numFmtId="0" xfId="0" applyAlignment="1" applyBorder="1" applyFont="1">
      <alignment shrinkToFit="0" vertical="bottom" wrapText="0"/>
    </xf>
    <xf borderId="100" fillId="3" fontId="3" numFmtId="0" xfId="0" applyAlignment="1" applyBorder="1" applyFont="1">
      <alignment shrinkToFit="0" vertical="bottom" wrapText="0"/>
    </xf>
    <xf borderId="101" fillId="3" fontId="3" numFmtId="0" xfId="0" applyAlignment="1" applyBorder="1" applyFont="1">
      <alignment shrinkToFit="0" vertical="bottom" wrapText="0"/>
    </xf>
    <xf borderId="102" fillId="3" fontId="3" numFmtId="0" xfId="0" applyAlignment="1" applyBorder="1" applyFont="1">
      <alignment shrinkToFit="0" vertical="bottom" wrapText="0"/>
    </xf>
    <xf borderId="103" fillId="3" fontId="3" numFmtId="0" xfId="0" applyAlignment="1" applyBorder="1" applyFont="1">
      <alignment shrinkToFit="0" vertical="bottom" wrapText="0"/>
    </xf>
    <xf borderId="104" fillId="3" fontId="3" numFmtId="0" xfId="0" applyAlignment="1" applyBorder="1" applyFont="1">
      <alignment shrinkToFit="0" vertical="bottom" wrapText="0"/>
    </xf>
    <xf borderId="105" fillId="3" fontId="3" numFmtId="0" xfId="0" applyAlignment="1" applyBorder="1" applyFont="1">
      <alignment shrinkToFit="0" vertical="bottom" wrapText="0"/>
    </xf>
    <xf borderId="106" fillId="3" fontId="3" numFmtId="0" xfId="0" applyAlignment="1" applyBorder="1" applyFont="1">
      <alignment shrinkToFit="0" vertical="bottom" wrapText="0"/>
    </xf>
    <xf borderId="107" fillId="3" fontId="3" numFmtId="0" xfId="0" applyAlignment="1" applyBorder="1" applyFont="1">
      <alignment shrinkToFit="0" vertical="bottom" wrapText="0"/>
    </xf>
    <xf borderId="108" fillId="3" fontId="11" numFmtId="49" xfId="0" applyAlignment="1" applyBorder="1" applyFont="1" applyNumberFormat="1">
      <alignment horizontal="center" shrinkToFit="0" vertical="bottom" wrapText="0"/>
    </xf>
    <xf borderId="109" fillId="3" fontId="3" numFmtId="164" xfId="0" applyAlignment="1" applyBorder="1" applyFont="1" applyNumberFormat="1">
      <alignment horizontal="center" readingOrder="0" shrinkToFit="0" vertical="bottom" wrapText="0"/>
    </xf>
    <xf borderId="110" fillId="3" fontId="12" numFmtId="0" xfId="0" applyAlignment="1" applyBorder="1" applyFont="1">
      <alignment readingOrder="0" shrinkToFit="0" vertical="bottom" wrapText="0"/>
    </xf>
    <xf borderId="111" fillId="3" fontId="3" numFmtId="0" xfId="0" applyAlignment="1" applyBorder="1" applyFont="1">
      <alignment shrinkToFit="0" vertical="bottom" wrapText="0"/>
    </xf>
    <xf borderId="112" fillId="3" fontId="3" numFmtId="0" xfId="0" applyAlignment="1" applyBorder="1" applyFont="1">
      <alignment shrinkToFit="0" vertical="bottom" wrapText="0"/>
    </xf>
    <xf borderId="113" fillId="3" fontId="3" numFmtId="0" xfId="0" applyAlignment="1" applyBorder="1" applyFont="1">
      <alignment shrinkToFit="0" vertical="bottom" wrapText="0"/>
    </xf>
    <xf borderId="33" fillId="3" fontId="3" numFmtId="49" xfId="0" applyAlignment="1" applyBorder="1" applyFont="1" applyNumberFormat="1">
      <alignment horizontal="right" readingOrder="0" shrinkToFit="0" vertical="bottom" wrapText="0"/>
    </xf>
    <xf borderId="114" fillId="3" fontId="11" numFmtId="49" xfId="0" applyAlignment="1" applyBorder="1" applyFont="1" applyNumberFormat="1">
      <alignment horizontal="center" shrinkToFit="0" vertical="bottom" wrapText="0"/>
    </xf>
    <xf borderId="115" fillId="3" fontId="3" numFmtId="0" xfId="0" applyAlignment="1" applyBorder="1" applyFont="1">
      <alignment horizontal="center" readingOrder="0" shrinkToFit="0" vertical="bottom" wrapText="0"/>
    </xf>
    <xf borderId="110" fillId="3" fontId="3" numFmtId="0" xfId="0" applyAlignment="1" applyBorder="1" applyFont="1">
      <alignment shrinkToFit="0" vertical="bottom" wrapText="0"/>
    </xf>
    <xf borderId="116" fillId="3" fontId="11" numFmtId="49" xfId="0" applyAlignment="1" applyBorder="1" applyFont="1" applyNumberFormat="1">
      <alignment horizontal="center" shrinkToFit="0" vertical="bottom" wrapText="0"/>
    </xf>
    <xf borderId="117" fillId="3" fontId="3" numFmtId="0" xfId="0" applyAlignment="1" applyBorder="1" applyFont="1">
      <alignment horizontal="center" readingOrder="0" shrinkToFit="0" vertical="bottom" wrapText="0"/>
    </xf>
    <xf borderId="118" fillId="3" fontId="3" numFmtId="0" xfId="0" applyAlignment="1" applyBorder="1" applyFont="1">
      <alignment shrinkToFit="0" vertical="bottom" wrapText="0"/>
    </xf>
    <xf borderId="119" fillId="3" fontId="3" numFmtId="0" xfId="0" applyAlignment="1" applyBorder="1" applyFont="1">
      <alignment shrinkToFit="0" vertical="bottom" wrapText="0"/>
    </xf>
    <xf borderId="120" fillId="3" fontId="3" numFmtId="0" xfId="0" applyAlignment="1" applyBorder="1" applyFont="1">
      <alignment shrinkToFit="0" vertical="bottom" wrapText="0"/>
    </xf>
    <xf borderId="121" fillId="3" fontId="3" numFmtId="0" xfId="0" applyAlignment="1" applyBorder="1" applyFont="1">
      <alignment shrinkToFit="0" vertical="bottom" wrapText="0"/>
    </xf>
    <xf borderId="27" fillId="3" fontId="3" numFmtId="49" xfId="0" applyAlignment="1" applyBorder="1" applyFont="1" applyNumberFormat="1">
      <alignment shrinkToFit="0" vertical="center" wrapText="0"/>
    </xf>
    <xf borderId="75" fillId="0" fontId="2" numFmtId="0" xfId="0" applyBorder="1" applyFont="1"/>
    <xf borderId="122" fillId="0" fontId="2" numFmtId="0" xfId="0" applyBorder="1" applyFont="1"/>
    <xf borderId="123" fillId="0" fontId="2" numFmtId="0" xfId="0" applyBorder="1" applyFont="1"/>
    <xf borderId="124" fillId="0" fontId="2" numFmtId="0" xfId="0" applyBorder="1" applyFont="1"/>
    <xf borderId="125" fillId="4" fontId="3" numFmtId="49" xfId="0" applyAlignment="1" applyBorder="1" applyFill="1" applyFont="1" applyNumberFormat="1">
      <alignment shrinkToFit="0" vertical="top" wrapText="0"/>
    </xf>
    <xf borderId="126" fillId="5" fontId="3" numFmtId="1" xfId="0" applyAlignment="1" applyBorder="1" applyFill="1" applyFont="1" applyNumberFormat="1">
      <alignment shrinkToFit="0" vertical="bottom" wrapText="0"/>
    </xf>
    <xf borderId="9" fillId="5" fontId="3" numFmtId="1" xfId="0" applyAlignment="1" applyBorder="1" applyFont="1" applyNumberFormat="1">
      <alignment shrinkToFit="0" vertical="bottom" wrapText="0"/>
    </xf>
    <xf borderId="9" fillId="3" fontId="3" numFmtId="1" xfId="0" applyAlignment="1" applyBorder="1" applyFont="1" applyNumberFormat="1">
      <alignment shrinkToFit="0" vertical="bottom" wrapText="0"/>
    </xf>
    <xf borderId="127" fillId="3" fontId="3" numFmtId="1" xfId="0" applyAlignment="1" applyBorder="1" applyFont="1" applyNumberFormat="1">
      <alignment shrinkToFit="0" vertical="bottom" wrapText="0"/>
    </xf>
    <xf borderId="128" fillId="3" fontId="3" numFmtId="1" xfId="0" applyAlignment="1" applyBorder="1" applyFont="1" applyNumberFormat="1">
      <alignment shrinkToFit="0" vertical="bottom" wrapText="0"/>
    </xf>
    <xf borderId="129" fillId="3" fontId="3" numFmtId="1" xfId="0" applyAlignment="1" applyBorder="1" applyFont="1" applyNumberFormat="1">
      <alignment shrinkToFit="0" vertical="bottom" wrapText="0"/>
    </xf>
    <xf borderId="130" fillId="3" fontId="10" numFmtId="1" xfId="0" applyAlignment="1" applyBorder="1" applyFont="1" applyNumberFormat="1">
      <alignment shrinkToFit="0" vertical="bottom" wrapText="0"/>
    </xf>
    <xf borderId="126" fillId="0" fontId="3" numFmtId="1" xfId="0" applyAlignment="1" applyBorder="1" applyFont="1" applyNumberFormat="1">
      <alignment shrinkToFit="0" vertical="bottom" wrapText="0"/>
    </xf>
    <xf borderId="130" fillId="0" fontId="3" numFmtId="49" xfId="0" applyAlignment="1" applyBorder="1" applyFont="1" applyNumberFormat="1">
      <alignment shrinkToFit="0" vertical="bottom" wrapText="0"/>
    </xf>
    <xf borderId="131" fillId="3" fontId="3" numFmtId="1" xfId="0" applyAlignment="1" applyBorder="1" applyFont="1" applyNumberFormat="1">
      <alignment shrinkToFit="0" vertical="bottom" wrapText="0"/>
    </xf>
    <xf borderId="132" fillId="3" fontId="3" numFmtId="1" xfId="0" applyAlignment="1" applyBorder="1" applyFont="1" applyNumberFormat="1">
      <alignment shrinkToFit="0" vertical="bottom" wrapText="0"/>
    </xf>
    <xf borderId="133" fillId="3" fontId="3" numFmtId="1" xfId="0" applyAlignment="1" applyBorder="1" applyFont="1" applyNumberFormat="1">
      <alignment shrinkToFit="0" vertical="bottom" wrapText="0"/>
    </xf>
    <xf borderId="134" fillId="3" fontId="10" numFmtId="0" xfId="0" applyAlignment="1" applyBorder="1" applyFont="1">
      <alignment shrinkToFit="0" vertical="bottom" wrapText="0"/>
    </xf>
    <xf borderId="135" fillId="3" fontId="3" numFmtId="0" xfId="0" applyAlignment="1" applyBorder="1" applyFont="1">
      <alignment shrinkToFit="0" vertical="bottom" wrapText="0"/>
    </xf>
    <xf borderId="136" fillId="3" fontId="3" numFmtId="0" xfId="0" applyAlignment="1" applyBorder="1" applyFont="1">
      <alignment shrinkToFit="0" vertical="bottom" wrapText="0"/>
    </xf>
    <xf borderId="137" fillId="3" fontId="3" numFmtId="0" xfId="0" applyAlignment="1" applyBorder="1" applyFont="1">
      <alignment shrinkToFit="0" vertical="bottom" wrapText="0"/>
    </xf>
    <xf borderId="138" fillId="3" fontId="10" numFmtId="1" xfId="0" applyAlignment="1" applyBorder="1" applyFont="1" applyNumberFormat="1">
      <alignment shrinkToFit="0" vertical="bottom" wrapText="0"/>
    </xf>
    <xf borderId="138" fillId="3" fontId="3" numFmtId="1" xfId="0" applyAlignment="1" applyBorder="1" applyFont="1" applyNumberFormat="1">
      <alignment shrinkToFit="0" vertical="bottom" wrapText="0"/>
    </xf>
    <xf borderId="139" fillId="3" fontId="3" numFmtId="1" xfId="0" applyAlignment="1" applyBorder="1" applyFont="1" applyNumberFormat="1">
      <alignment shrinkToFit="0" vertical="bottom" wrapText="0"/>
    </xf>
    <xf borderId="140" fillId="3" fontId="3" numFmtId="0" xfId="0" applyAlignment="1" applyBorder="1" applyFont="1">
      <alignment shrinkToFit="0" vertical="bottom" wrapText="0"/>
    </xf>
    <xf borderId="135" fillId="3" fontId="10" numFmtId="1" xfId="0" applyAlignment="1" applyBorder="1" applyFont="1" applyNumberFormat="1">
      <alignment shrinkToFit="0" vertical="bottom" wrapText="0"/>
    </xf>
    <xf borderId="135" fillId="3" fontId="3" numFmtId="1" xfId="0" applyAlignment="1" applyBorder="1" applyFont="1" applyNumberFormat="1">
      <alignment shrinkToFit="0" vertical="bottom" wrapText="0"/>
    </xf>
    <xf borderId="141" fillId="3" fontId="3" numFmtId="1" xfId="0" applyAlignment="1" applyBorder="1" applyFont="1" applyNumberFormat="1">
      <alignment shrinkToFit="0" vertical="bottom" wrapText="0"/>
    </xf>
    <xf borderId="142" fillId="2" fontId="1" numFmtId="49" xfId="0" applyAlignment="1" applyBorder="1" applyFont="1" applyNumberFormat="1">
      <alignment horizontal="center" shrinkToFit="0" vertical="bottom" wrapText="0"/>
    </xf>
    <xf borderId="143" fillId="0" fontId="2" numFmtId="0" xfId="0" applyBorder="1" applyFont="1"/>
    <xf borderId="144" fillId="0" fontId="2" numFmtId="0" xfId="0" applyBorder="1" applyFont="1"/>
    <xf borderId="7" fillId="3" fontId="10" numFmtId="1" xfId="0" applyAlignment="1" applyBorder="1" applyFont="1" applyNumberFormat="1">
      <alignment shrinkToFit="0" vertical="bottom" wrapText="0"/>
    </xf>
    <xf borderId="145" fillId="3" fontId="3" numFmtId="49" xfId="0" applyAlignment="1" applyBorder="1" applyFont="1" applyNumberFormat="1">
      <alignment readingOrder="0" shrinkToFit="0" vertical="bottom" wrapText="0"/>
    </xf>
    <xf borderId="146" fillId="3" fontId="3" numFmtId="1" xfId="0" applyAlignment="1" applyBorder="1" applyFont="1" applyNumberFormat="1">
      <alignment shrinkToFit="0" vertical="bottom" wrapText="0"/>
    </xf>
    <xf borderId="146" fillId="3" fontId="3" numFmtId="1" xfId="0" applyAlignment="1" applyBorder="1" applyFont="1" applyNumberFormat="1">
      <alignment shrinkToFit="0" vertical="top" wrapText="0"/>
    </xf>
    <xf borderId="147" fillId="3" fontId="3" numFmtId="1" xfId="0" applyAlignment="1" applyBorder="1" applyFont="1" applyNumberFormat="1">
      <alignment shrinkToFit="0" vertical="bottom" wrapText="0"/>
    </xf>
    <xf borderId="148" fillId="3" fontId="3" numFmtId="1" xfId="0" applyAlignment="1" applyBorder="1" applyFont="1" applyNumberFormat="1">
      <alignment shrinkToFit="0" vertical="bottom" wrapText="0"/>
    </xf>
    <xf borderId="149" fillId="3" fontId="3" numFmtId="1" xfId="0" applyAlignment="1" applyBorder="1" applyFont="1" applyNumberFormat="1">
      <alignment shrinkToFit="0" vertical="bottom" wrapText="0"/>
    </xf>
    <xf borderId="150" fillId="3" fontId="3" numFmtId="49" xfId="0" applyAlignment="1" applyBorder="1" applyFont="1" applyNumberFormat="1">
      <alignment shrinkToFit="0" vertical="top" wrapText="0"/>
    </xf>
    <xf borderId="151" fillId="3" fontId="3" numFmtId="1" xfId="0" applyAlignment="1" applyBorder="1" applyFont="1" applyNumberFormat="1">
      <alignment shrinkToFit="0" vertical="bottom" wrapText="0"/>
    </xf>
    <xf borderId="152" fillId="3" fontId="3" numFmtId="1" xfId="0" applyAlignment="1" applyBorder="1" applyFont="1" applyNumberFormat="1">
      <alignment shrinkToFit="0" vertical="bottom" wrapText="0"/>
    </xf>
    <xf borderId="153" fillId="3" fontId="3" numFmtId="1" xfId="0" applyAlignment="1" applyBorder="1" applyFont="1" applyNumberFormat="1">
      <alignment shrinkToFit="0" vertical="bottom" wrapText="0"/>
    </xf>
    <xf borderId="154" fillId="3" fontId="3" numFmtId="1" xfId="0" applyAlignment="1" applyBorder="1" applyFont="1" applyNumberFormat="1">
      <alignment shrinkToFit="0" vertical="bottom" wrapText="0"/>
    </xf>
    <xf borderId="9" fillId="3" fontId="3" numFmtId="49" xfId="0" applyAlignment="1" applyBorder="1" applyFont="1" applyNumberFormat="1">
      <alignment horizontal="center" shrinkToFit="0" vertical="bottom" wrapText="0"/>
    </xf>
    <xf borderId="9" fillId="3" fontId="3" numFmtId="2" xfId="0" applyAlignment="1" applyBorder="1" applyFont="1" applyNumberFormat="1">
      <alignment horizontal="left" readingOrder="0" shrinkToFit="0" vertical="bottom" wrapText="0"/>
    </xf>
    <xf borderId="9" fillId="3" fontId="3" numFmtId="166" xfId="0" applyAlignment="1" applyBorder="1" applyFont="1" applyNumberFormat="1">
      <alignment shrinkToFit="0" vertical="bottom" wrapText="0"/>
    </xf>
    <xf borderId="9" fillId="3" fontId="3" numFmtId="164" xfId="0" applyAlignment="1" applyBorder="1" applyFont="1" applyNumberFormat="1">
      <alignment horizontal="left" readingOrder="0" shrinkToFit="0" vertical="bottom" wrapText="0"/>
    </xf>
    <xf borderId="155" fillId="3" fontId="3" numFmtId="1" xfId="0" applyAlignment="1" applyBorder="1" applyFont="1" applyNumberForma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9" fillId="3" fontId="3" numFmtId="2" xfId="0" applyAlignment="1" applyBorder="1" applyFont="1" applyNumberFormat="1">
      <alignment horizontal="left" shrinkToFit="0" vertical="bottom" wrapText="0"/>
    </xf>
    <xf borderId="9" fillId="4" fontId="3" numFmtId="49" xfId="0" applyAlignment="1" applyBorder="1" applyFont="1" applyNumberFormat="1">
      <alignment shrinkToFit="0" vertical="bottom" wrapText="0"/>
    </xf>
    <xf borderId="127" fillId="4" fontId="3" numFmtId="1" xfId="0" applyAlignment="1" applyBorder="1" applyFont="1" applyNumberFormat="1">
      <alignment shrinkToFit="0" vertical="bottom" wrapText="0"/>
    </xf>
    <xf borderId="156" fillId="3" fontId="3" numFmtId="1" xfId="0" applyAlignment="1" applyBorder="1" applyFont="1" applyNumberFormat="1">
      <alignment shrinkToFit="0" vertical="bottom" wrapText="0"/>
    </xf>
    <xf borderId="9" fillId="3" fontId="3" numFmtId="1" xfId="0" applyAlignment="1" applyBorder="1" applyFont="1" applyNumberFormat="1">
      <alignment horizontal="right" shrinkToFit="0" vertical="bottom" wrapText="0"/>
    </xf>
    <xf borderId="157" fillId="3" fontId="3" numFmtId="49" xfId="0" applyAlignment="1" applyBorder="1" applyFont="1" applyNumberFormat="1">
      <alignment shrinkToFit="0" vertical="bottom" wrapText="0"/>
    </xf>
    <xf borderId="158" fillId="3" fontId="3" numFmtId="1" xfId="0" applyAlignment="1" applyBorder="1" applyFont="1" applyNumberFormat="1">
      <alignment shrinkToFit="0" vertical="bottom" wrapText="0"/>
    </xf>
    <xf borderId="127" fillId="3" fontId="3" numFmtId="49" xfId="0" applyAlignment="1" applyBorder="1" applyFont="1" applyNumberFormat="1">
      <alignment shrinkToFit="0" vertical="bottom" wrapText="0"/>
    </xf>
    <xf borderId="126" fillId="3" fontId="3" numFmtId="1" xfId="0" applyAlignment="1" applyBorder="1" applyFont="1" applyNumberFormat="1">
      <alignment shrinkToFit="0" vertical="bottom" wrapText="0"/>
    </xf>
    <xf borderId="130" fillId="3" fontId="3" numFmtId="49" xfId="0" applyAlignment="1" applyBorder="1" applyFont="1" applyNumberFormat="1">
      <alignment shrinkToFit="0" vertical="bottom" wrapText="0"/>
    </xf>
    <xf borderId="134" fillId="3" fontId="3" numFmtId="1" xfId="0" applyAlignment="1" applyBorder="1" applyFont="1" applyNumberFormat="1">
      <alignment shrinkToFit="0" vertical="bottom" wrapText="0"/>
    </xf>
    <xf borderId="159" fillId="3" fontId="3" numFmtId="1" xfId="0" applyAlignment="1" applyBorder="1" applyFont="1" applyNumberFormat="1">
      <alignment shrinkToFit="0" vertical="bottom" wrapText="0"/>
    </xf>
    <xf borderId="160" fillId="3" fontId="3" numFmtId="1" xfId="0" applyAlignment="1" applyBorder="1" applyFont="1" applyNumberFormat="1">
      <alignment shrinkToFit="0" vertical="bottom" wrapText="0"/>
    </xf>
    <xf borderId="161" fillId="3" fontId="3" numFmtId="0" xfId="0" applyAlignment="1" applyBorder="1" applyFont="1">
      <alignment shrinkToFit="0" vertical="bottom" wrapText="0"/>
    </xf>
    <xf borderId="162" fillId="3" fontId="3" numFmtId="0" xfId="0" applyAlignment="1" applyBorder="1" applyFont="1">
      <alignment shrinkToFit="0" vertical="bottom" wrapText="0"/>
    </xf>
    <xf borderId="163" fillId="3" fontId="3" numFmtId="0" xfId="0" applyAlignment="1" applyBorder="1" applyFont="1">
      <alignment shrinkToFit="0" vertical="bottom" wrapText="0"/>
    </xf>
    <xf borderId="0" fillId="0" fontId="4" numFmtId="169" xfId="0" applyFont="1" applyNumberFormat="1"/>
    <xf borderId="1" fillId="2" fontId="13" numFmtId="49" xfId="0" applyAlignment="1" applyBorder="1" applyFont="1" applyNumberFormat="1">
      <alignment horizontal="center" shrinkToFit="0" vertical="bottom" wrapText="0"/>
    </xf>
    <xf borderId="4" fillId="3" fontId="14" numFmtId="0" xfId="0" applyAlignment="1" applyBorder="1" applyFont="1">
      <alignment shrinkToFit="0" vertical="bottom" wrapText="0"/>
    </xf>
    <xf borderId="5" fillId="3" fontId="14" numFmtId="0" xfId="0" applyAlignment="1" applyBorder="1" applyFont="1">
      <alignment shrinkToFit="0" vertical="bottom" wrapText="0"/>
    </xf>
    <xf borderId="6" fillId="3" fontId="14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7" fillId="3" fontId="15" numFmtId="0" xfId="0" applyAlignment="1" applyBorder="1" applyFont="1">
      <alignment shrinkToFit="0" vertical="center" wrapText="0"/>
    </xf>
    <xf borderId="8" fillId="3" fontId="14" numFmtId="0" xfId="0" applyAlignment="1" applyBorder="1" applyFont="1">
      <alignment shrinkToFit="0" vertical="bottom" wrapText="0"/>
    </xf>
    <xf borderId="9" fillId="3" fontId="14" numFmtId="0" xfId="0" applyAlignment="1" applyBorder="1" applyFont="1">
      <alignment shrinkToFit="0" vertical="bottom" wrapText="0"/>
    </xf>
    <xf borderId="33" fillId="3" fontId="14" numFmtId="0" xfId="0" applyAlignment="1" applyBorder="1" applyFont="1">
      <alignment shrinkToFit="0" vertical="bottom" wrapText="0"/>
    </xf>
    <xf borderId="35" fillId="3" fontId="14" numFmtId="0" xfId="0" applyAlignment="1" applyBorder="1" applyFont="1">
      <alignment shrinkToFit="0" vertical="bottom" wrapText="0"/>
    </xf>
    <xf borderId="11" fillId="3" fontId="14" numFmtId="0" xfId="0" applyAlignment="1" applyBorder="1" applyFont="1">
      <alignment shrinkToFit="0" vertical="bottom" wrapText="0"/>
    </xf>
    <xf borderId="12" fillId="3" fontId="14" numFmtId="0" xfId="0" applyAlignment="1" applyBorder="1" applyFont="1">
      <alignment shrinkToFit="0" vertical="bottom" wrapText="0"/>
    </xf>
    <xf borderId="13" fillId="3" fontId="14" numFmtId="0" xfId="0" applyAlignment="1" applyBorder="1" applyFont="1">
      <alignment shrinkToFit="0" vertical="bottom" wrapText="0"/>
    </xf>
    <xf borderId="14" fillId="3" fontId="14" numFmtId="0" xfId="0" applyAlignment="1" applyBorder="1" applyFont="1">
      <alignment shrinkToFit="0" vertical="bottom" wrapText="0"/>
    </xf>
    <xf borderId="15" fillId="3" fontId="16" numFmtId="49" xfId="0" applyAlignment="1" applyBorder="1" applyFont="1" applyNumberFormat="1">
      <alignment horizontal="center" shrinkToFit="0" vertical="bottom" wrapText="0"/>
    </xf>
    <xf borderId="18" fillId="3" fontId="14" numFmtId="0" xfId="0" applyAlignment="1" applyBorder="1" applyFont="1">
      <alignment shrinkToFit="0" vertical="bottom" wrapText="0"/>
    </xf>
    <xf borderId="19" fillId="3" fontId="14" numFmtId="0" xfId="0" applyAlignment="1" applyBorder="1" applyFont="1">
      <alignment shrinkToFit="0" vertical="bottom" wrapText="0"/>
    </xf>
    <xf borderId="20" fillId="3" fontId="14" numFmtId="49" xfId="0" applyAlignment="1" applyBorder="1" applyFont="1" applyNumberFormat="1">
      <alignment readingOrder="0" shrinkToFit="0" vertical="bottom" wrapText="0"/>
    </xf>
    <xf borderId="21" fillId="3" fontId="14" numFmtId="2" xfId="0" applyAlignment="1" applyBorder="1" applyFont="1" applyNumberFormat="1">
      <alignment shrinkToFit="0" vertical="bottom" wrapText="0"/>
    </xf>
    <xf borderId="21" fillId="3" fontId="14" numFmtId="49" xfId="0" applyAlignment="1" applyBorder="1" applyFont="1" applyNumberFormat="1">
      <alignment shrinkToFit="0" vertical="bottom" wrapText="0"/>
    </xf>
    <xf borderId="22" fillId="3" fontId="17" numFmtId="49" xfId="0" applyAlignment="1" applyBorder="1" applyFont="1" applyNumberFormat="1">
      <alignment horizontal="center" shrinkToFit="0" vertical="bottom" wrapText="0"/>
    </xf>
    <xf borderId="19" fillId="3" fontId="18" numFmtId="0" xfId="0" applyAlignment="1" applyBorder="1" applyFont="1">
      <alignment shrinkToFit="0" vertical="bottom" wrapText="0"/>
    </xf>
    <xf borderId="9" fillId="3" fontId="14" numFmtId="0" xfId="0" applyAlignment="1" applyBorder="1" applyFont="1">
      <alignment horizontal="right" shrinkToFit="0" vertical="bottom" wrapText="0"/>
    </xf>
    <xf borderId="23" fillId="3" fontId="14" numFmtId="49" xfId="0" applyAlignment="1" applyBorder="1" applyFont="1" applyNumberFormat="1">
      <alignment readingOrder="0" shrinkToFit="0" vertical="bottom" wrapText="0"/>
    </xf>
    <xf borderId="9" fillId="3" fontId="14" numFmtId="49" xfId="0" applyAlignment="1" applyBorder="1" applyFont="1" applyNumberFormat="1">
      <alignment shrinkToFit="0" vertical="bottom" wrapText="0"/>
    </xf>
    <xf borderId="24" fillId="3" fontId="17" numFmtId="49" xfId="0" applyAlignment="1" applyBorder="1" applyFont="1" applyNumberFormat="1">
      <alignment horizontal="center" shrinkToFit="0" vertical="bottom" wrapText="0"/>
    </xf>
    <xf borderId="9" fillId="3" fontId="17" numFmtId="0" xfId="0" applyAlignment="1" applyBorder="1" applyFont="1">
      <alignment horizontal="center" shrinkToFit="0" vertical="bottom" wrapText="0"/>
    </xf>
    <xf borderId="25" fillId="3" fontId="14" numFmtId="49" xfId="0" applyAlignment="1" applyBorder="1" applyFont="1" applyNumberFormat="1">
      <alignment readingOrder="0" shrinkToFit="0" vertical="bottom" wrapText="0"/>
    </xf>
    <xf borderId="8" fillId="3" fontId="17" numFmtId="49" xfId="0" applyAlignment="1" applyBorder="1" applyFont="1" applyNumberFormat="1">
      <alignment horizontal="left" shrinkToFit="0" vertical="bottom" wrapText="0"/>
    </xf>
    <xf borderId="26" fillId="3" fontId="17" numFmtId="49" xfId="0" applyAlignment="1" applyBorder="1" applyFont="1" applyNumberFormat="1">
      <alignment horizontal="center" shrinkToFit="0" vertical="bottom" wrapText="0"/>
    </xf>
    <xf borderId="7" fillId="3" fontId="14" numFmtId="0" xfId="0" applyAlignment="1" applyBorder="1" applyFont="1">
      <alignment shrinkToFit="0" vertical="bottom" wrapText="0"/>
    </xf>
    <xf borderId="21" fillId="3" fontId="14" numFmtId="0" xfId="0" applyAlignment="1" applyBorder="1" applyFont="1">
      <alignment shrinkToFit="0" vertical="bottom" wrapText="0"/>
    </xf>
    <xf borderId="7" fillId="3" fontId="19" numFmtId="49" xfId="0" applyAlignment="1" applyBorder="1" applyFont="1" applyNumberFormat="1">
      <alignment shrinkToFit="0" vertical="bottom" wrapText="0"/>
    </xf>
    <xf borderId="27" fillId="3" fontId="14" numFmtId="0" xfId="0" applyAlignment="1" applyBorder="1" applyFont="1">
      <alignment shrinkToFit="0" vertical="bottom" wrapText="0"/>
    </xf>
    <xf borderId="9" fillId="3" fontId="14" numFmtId="49" xfId="0" applyAlignment="1" applyBorder="1" applyFont="1" applyNumberFormat="1">
      <alignment horizontal="right" shrinkToFit="0" vertical="bottom" wrapText="0"/>
    </xf>
    <xf borderId="9" fillId="3" fontId="15" numFmtId="0" xfId="0" applyAlignment="1" applyBorder="1" applyFont="1">
      <alignment shrinkToFit="0" vertical="bottom" wrapText="0"/>
    </xf>
    <xf borderId="9" fillId="3" fontId="15" numFmtId="49" xfId="0" applyAlignment="1" applyBorder="1" applyFont="1" applyNumberFormat="1">
      <alignment shrinkToFit="0" vertical="bottom" wrapText="0"/>
    </xf>
    <xf borderId="164" fillId="3" fontId="14" numFmtId="0" xfId="0" applyAlignment="1" applyBorder="1" applyFont="1">
      <alignment shrinkToFit="0" vertical="bottom" wrapText="0"/>
    </xf>
    <xf borderId="165" fillId="3" fontId="14" numFmtId="0" xfId="0" applyAlignment="1" applyBorder="1" applyFont="1">
      <alignment shrinkToFit="0" vertical="bottom" wrapText="0"/>
    </xf>
    <xf borderId="39" fillId="3" fontId="14" numFmtId="0" xfId="0" applyAlignment="1" applyBorder="1" applyFont="1">
      <alignment shrinkToFit="0" vertical="bottom" wrapText="0"/>
    </xf>
    <xf borderId="40" fillId="3" fontId="17" numFmtId="49" xfId="0" applyAlignment="1" applyBorder="1" applyFont="1" applyNumberFormat="1">
      <alignment horizontal="center" shrinkToFit="0" vertical="center" wrapText="1"/>
    </xf>
    <xf borderId="41" fillId="3" fontId="17" numFmtId="49" xfId="0" applyAlignment="1" applyBorder="1" applyFont="1" applyNumberFormat="1">
      <alignment horizontal="center" shrinkToFit="0" vertical="center" wrapText="1"/>
    </xf>
    <xf borderId="41" fillId="3" fontId="17" numFmtId="49" xfId="0" applyAlignment="1" applyBorder="1" applyFont="1" applyNumberFormat="1">
      <alignment horizontal="center" shrinkToFit="0" vertical="center" wrapText="0"/>
    </xf>
    <xf borderId="42" fillId="3" fontId="17" numFmtId="49" xfId="0" applyAlignment="1" applyBorder="1" applyFont="1" applyNumberFormat="1">
      <alignment horizontal="center" shrinkToFit="0" vertical="center" wrapText="1"/>
    </xf>
    <xf borderId="43" fillId="3" fontId="17" numFmtId="0" xfId="0" applyAlignment="1" applyBorder="1" applyFont="1">
      <alignment horizontal="center" shrinkToFit="0" vertical="bottom" wrapText="0"/>
    </xf>
    <xf borderId="165" fillId="3" fontId="17" numFmtId="0" xfId="0" applyAlignment="1" applyBorder="1" applyFont="1">
      <alignment horizontal="center" shrinkToFit="0" vertical="bottom" wrapText="0"/>
    </xf>
    <xf borderId="35" fillId="3" fontId="17" numFmtId="0" xfId="0" applyAlignment="1" applyBorder="1" applyFont="1">
      <alignment horizontal="center" shrinkToFit="0" vertical="bottom" wrapText="0"/>
    </xf>
    <xf borderId="44" fillId="3" fontId="20" numFmtId="164" xfId="0" applyAlignment="1" applyBorder="1" applyFont="1" applyNumberFormat="1">
      <alignment horizontal="center" shrinkToFit="0" vertical="bottom" wrapText="0"/>
    </xf>
    <xf borderId="45" fillId="3" fontId="20" numFmtId="1" xfId="0" applyAlignment="1" applyBorder="1" applyFont="1" applyNumberFormat="1">
      <alignment horizontal="center" shrinkToFit="0" vertical="bottom" wrapText="0"/>
    </xf>
    <xf borderId="45" fillId="3" fontId="20" numFmtId="165" xfId="0" applyAlignment="1" applyBorder="1" applyFont="1" applyNumberFormat="1">
      <alignment horizontal="center" shrinkToFit="0" vertical="bottom" wrapText="0"/>
    </xf>
    <xf borderId="46" fillId="3" fontId="20" numFmtId="165" xfId="0" applyAlignment="1" applyBorder="1" applyFont="1" applyNumberFormat="1">
      <alignment horizontal="center" shrinkToFit="0" vertical="bottom" wrapText="0"/>
    </xf>
    <xf borderId="47" fillId="3" fontId="14" numFmtId="0" xfId="0" applyAlignment="1" applyBorder="1" applyFont="1">
      <alignment shrinkToFit="0" vertical="bottom" wrapText="0"/>
    </xf>
    <xf borderId="47" fillId="3" fontId="21" numFmtId="49" xfId="0" applyAlignment="1" applyBorder="1" applyFont="1" applyNumberFormat="1">
      <alignment shrinkToFit="0" vertical="bottom" wrapText="0"/>
    </xf>
    <xf borderId="48" fillId="0" fontId="22" numFmtId="0" xfId="0" applyBorder="1" applyFont="1"/>
    <xf borderId="45" fillId="0" fontId="22" numFmtId="0" xfId="0" applyBorder="1" applyFont="1"/>
    <xf borderId="46" fillId="0" fontId="22" numFmtId="0" xfId="0" applyBorder="1" applyFont="1"/>
    <xf borderId="44" fillId="0" fontId="23" numFmtId="164" xfId="0" applyAlignment="1" applyBorder="1" applyFont="1" applyNumberFormat="1">
      <alignment horizontal="center" vertical="bottom"/>
    </xf>
    <xf borderId="45" fillId="0" fontId="23" numFmtId="1" xfId="0" applyAlignment="1" applyBorder="1" applyFont="1" applyNumberFormat="1">
      <alignment horizontal="center" vertical="bottom"/>
    </xf>
    <xf borderId="44" fillId="3" fontId="24" numFmtId="164" xfId="0" applyAlignment="1" applyBorder="1" applyFont="1" applyNumberFormat="1">
      <alignment horizontal="center" shrinkToFit="0" vertical="bottom" wrapText="0"/>
    </xf>
    <xf borderId="45" fillId="3" fontId="24" numFmtId="1" xfId="0" applyAlignment="1" applyBorder="1" applyFont="1" applyNumberFormat="1">
      <alignment horizontal="center" shrinkToFit="0" vertical="bottom" wrapText="0"/>
    </xf>
    <xf borderId="45" fillId="3" fontId="24" numFmtId="165" xfId="0" applyAlignment="1" applyBorder="1" applyFont="1" applyNumberFormat="1">
      <alignment horizontal="center" shrinkToFit="0" vertical="bottom" wrapText="0"/>
    </xf>
    <xf borderId="46" fillId="3" fontId="24" numFmtId="165" xfId="0" applyAlignment="1" applyBorder="1" applyFont="1" applyNumberFormat="1">
      <alignment horizontal="center" shrinkToFit="0" vertical="bottom" wrapText="0"/>
    </xf>
    <xf borderId="48" fillId="3" fontId="25" numFmtId="0" xfId="0" applyAlignment="1" applyBorder="1" applyFont="1">
      <alignment horizontal="center" shrinkToFit="0" vertical="bottom" wrapText="0"/>
    </xf>
    <xf borderId="45" fillId="3" fontId="25" numFmtId="0" xfId="0" applyAlignment="1" applyBorder="1" applyFont="1">
      <alignment horizontal="center" shrinkToFit="0" vertical="bottom" wrapText="0"/>
    </xf>
    <xf borderId="45" fillId="3" fontId="25" numFmtId="165" xfId="0" applyAlignment="1" applyBorder="1" applyFont="1" applyNumberFormat="1">
      <alignment horizontal="center" shrinkToFit="0" vertical="bottom" wrapText="0"/>
    </xf>
    <xf borderId="46" fillId="3" fontId="25" numFmtId="165" xfId="0" applyAlignment="1" applyBorder="1" applyFont="1" applyNumberFormat="1">
      <alignment horizontal="center" shrinkToFit="0" vertical="bottom" wrapText="0"/>
    </xf>
    <xf borderId="165" fillId="3" fontId="21" numFmtId="0" xfId="0" applyAlignment="1" applyBorder="1" applyFont="1">
      <alignment shrinkToFit="0" vertical="bottom" wrapText="0"/>
    </xf>
    <xf borderId="35" fillId="3" fontId="21" numFmtId="0" xfId="0" applyAlignment="1" applyBorder="1" applyFont="1">
      <alignment shrinkToFit="0" vertical="bottom" wrapText="0"/>
    </xf>
    <xf borderId="48" fillId="3" fontId="20" numFmtId="0" xfId="0" applyAlignment="1" applyBorder="1" applyFont="1">
      <alignment horizontal="center" shrinkToFit="0" vertical="bottom" wrapText="0"/>
    </xf>
    <xf borderId="45" fillId="3" fontId="20" numFmtId="0" xfId="0" applyAlignment="1" applyBorder="1" applyFont="1">
      <alignment horizontal="center" shrinkToFit="0" vertical="bottom" wrapText="0"/>
    </xf>
    <xf borderId="40" fillId="3" fontId="17" numFmtId="49" xfId="0" applyAlignment="1" applyBorder="1" applyFont="1" applyNumberFormat="1">
      <alignment horizontal="center" shrinkToFit="0" vertical="bottom" wrapText="1"/>
    </xf>
    <xf borderId="41" fillId="3" fontId="15" numFmtId="1" xfId="0" applyAlignment="1" applyBorder="1" applyFont="1" applyNumberFormat="1">
      <alignment horizontal="center" shrinkToFit="0" vertical="bottom" wrapText="0"/>
    </xf>
    <xf borderId="41" fillId="3" fontId="15" numFmtId="165" xfId="0" applyAlignment="1" applyBorder="1" applyFont="1" applyNumberFormat="1">
      <alignment horizontal="center" shrinkToFit="0" vertical="bottom" wrapText="0"/>
    </xf>
    <xf borderId="42" fillId="3" fontId="15" numFmtId="166" xfId="0" applyAlignment="1" applyBorder="1" applyFont="1" applyNumberFormat="1">
      <alignment horizontal="center" shrinkToFit="0" vertical="bottom" wrapText="0"/>
    </xf>
    <xf borderId="43" fillId="3" fontId="14" numFmtId="165" xfId="0" applyAlignment="1" applyBorder="1" applyFont="1" applyNumberFormat="1">
      <alignment shrinkToFit="0" vertical="bottom" wrapText="0"/>
    </xf>
    <xf borderId="49" fillId="3" fontId="14" numFmtId="0" xfId="0" applyAlignment="1" applyBorder="1" applyFont="1">
      <alignment shrinkToFit="0" vertical="bottom" wrapText="0"/>
    </xf>
    <xf borderId="50" fillId="3" fontId="14" numFmtId="0" xfId="0" applyAlignment="1" applyBorder="1" applyFont="1">
      <alignment shrinkToFit="0" vertical="bottom" wrapText="0"/>
    </xf>
    <xf borderId="166" fillId="3" fontId="14" numFmtId="0" xfId="0" applyAlignment="1" applyBorder="1" applyFont="1">
      <alignment shrinkToFit="0" vertical="bottom" wrapText="0"/>
    </xf>
    <xf borderId="52" fillId="3" fontId="14" numFmtId="0" xfId="0" applyAlignment="1" applyBorder="1" applyFont="1">
      <alignment shrinkToFit="0" vertical="bottom" wrapText="0"/>
    </xf>
    <xf borderId="53" fillId="3" fontId="14" numFmtId="0" xfId="0" applyAlignment="1" applyBorder="1" applyFont="1">
      <alignment shrinkToFit="0" vertical="bottom" wrapText="0"/>
    </xf>
    <xf borderId="167" fillId="3" fontId="14" numFmtId="0" xfId="0" applyAlignment="1" applyBorder="1" applyFont="1">
      <alignment shrinkToFit="0" vertical="bottom" wrapText="0"/>
    </xf>
    <xf borderId="168" fillId="3" fontId="14" numFmtId="0" xfId="0" applyAlignment="1" applyBorder="1" applyFont="1">
      <alignment shrinkToFit="0" vertical="bottom" wrapText="0"/>
    </xf>
    <xf borderId="55" fillId="3" fontId="15" numFmtId="49" xfId="0" applyAlignment="1" applyBorder="1" applyFont="1" applyNumberFormat="1">
      <alignment horizontal="left" shrinkToFit="0" vertical="bottom" wrapText="0"/>
    </xf>
    <xf borderId="56" fillId="3" fontId="14" numFmtId="0" xfId="0" applyAlignment="1" applyBorder="1" applyFont="1">
      <alignment shrinkToFit="0" vertical="bottom" wrapText="0"/>
    </xf>
    <xf borderId="57" fillId="3" fontId="14" numFmtId="0" xfId="0" applyAlignment="1" applyBorder="1" applyFont="1">
      <alignment shrinkToFit="0" vertical="bottom" wrapText="0"/>
    </xf>
    <xf borderId="58" fillId="3" fontId="14" numFmtId="0" xfId="0" applyAlignment="1" applyBorder="1" applyFont="1">
      <alignment shrinkToFit="0" vertical="bottom" wrapText="0"/>
    </xf>
    <xf borderId="59" fillId="3" fontId="14" numFmtId="0" xfId="0" applyAlignment="1" applyBorder="1" applyFont="1">
      <alignment shrinkToFit="0" vertical="bottom" wrapText="0"/>
    </xf>
    <xf borderId="66" fillId="3" fontId="14" numFmtId="0" xfId="0" applyAlignment="1" applyBorder="1" applyFont="1">
      <alignment shrinkToFit="0" vertical="bottom" wrapText="0"/>
    </xf>
    <xf borderId="169" fillId="3" fontId="14" numFmtId="0" xfId="0" applyAlignment="1" applyBorder="1" applyFont="1">
      <alignment shrinkToFit="0" vertical="bottom" wrapText="0"/>
    </xf>
    <xf borderId="62" fillId="3" fontId="14" numFmtId="0" xfId="0" applyAlignment="1" applyBorder="1" applyFont="1">
      <alignment shrinkToFit="0" vertical="bottom" wrapText="0"/>
    </xf>
    <xf borderId="63" fillId="3" fontId="14" numFmtId="0" xfId="0" applyAlignment="1" applyBorder="1" applyFont="1">
      <alignment shrinkToFit="0" vertical="bottom" wrapText="0"/>
    </xf>
    <xf borderId="64" fillId="3" fontId="17" numFmtId="49" xfId="0" applyAlignment="1" applyBorder="1" applyFont="1" applyNumberFormat="1">
      <alignment horizontal="left" readingOrder="0" shrinkToFit="0" vertical="bottom" wrapText="0"/>
    </xf>
    <xf borderId="12" fillId="3" fontId="17" numFmtId="0" xfId="0" applyAlignment="1" applyBorder="1" applyFont="1">
      <alignment horizontal="left" shrinkToFit="0" vertical="bottom" wrapText="0"/>
    </xf>
    <xf borderId="12" fillId="3" fontId="14" numFmtId="49" xfId="0" applyAlignment="1" applyBorder="1" applyFont="1" applyNumberFormat="1">
      <alignment shrinkToFit="0" vertical="bottom" wrapText="0"/>
    </xf>
    <xf borderId="12" fillId="3" fontId="26" numFmtId="0" xfId="0" applyAlignment="1" applyBorder="1" applyFont="1">
      <alignment shrinkToFit="0" vertical="bottom" wrapText="0"/>
    </xf>
    <xf borderId="60" fillId="3" fontId="14" numFmtId="0" xfId="0" applyAlignment="1" applyBorder="1" applyFont="1">
      <alignment shrinkToFit="0" vertical="bottom" wrapText="0"/>
    </xf>
    <xf borderId="61" fillId="3" fontId="14" numFmtId="0" xfId="0" applyAlignment="1" applyBorder="1" applyFont="1">
      <alignment shrinkToFit="0" vertical="bottom" wrapText="0"/>
    </xf>
    <xf borderId="11" fillId="3" fontId="15" numFmtId="49" xfId="0" applyAlignment="1" applyBorder="1" applyFont="1" applyNumberFormat="1">
      <alignment shrinkToFit="0" vertical="bottom" wrapText="0"/>
    </xf>
    <xf borderId="12" fillId="3" fontId="24" numFmtId="0" xfId="0" applyAlignment="1" applyBorder="1" applyFont="1">
      <alignment shrinkToFit="0" vertical="bottom" wrapText="0"/>
    </xf>
    <xf borderId="11" fillId="3" fontId="17" numFmtId="49" xfId="0" applyAlignment="1" applyBorder="1" applyFont="1" applyNumberFormat="1">
      <alignment shrinkToFit="0" vertical="bottom" wrapText="0"/>
    </xf>
    <xf borderId="12" fillId="3" fontId="17" numFmtId="0" xfId="0" applyAlignment="1" applyBorder="1" applyFont="1">
      <alignment shrinkToFit="0" vertical="bottom" wrapText="0"/>
    </xf>
    <xf borderId="62" fillId="3" fontId="17" numFmtId="0" xfId="0" applyAlignment="1" applyBorder="1" applyFont="1">
      <alignment shrinkToFit="0" vertical="bottom" wrapText="0"/>
    </xf>
    <xf borderId="63" fillId="3" fontId="17" numFmtId="0" xfId="0" applyAlignment="1" applyBorder="1" applyFont="1">
      <alignment shrinkToFit="0" vertical="bottom" wrapText="0"/>
    </xf>
    <xf borderId="11" fillId="3" fontId="17" numFmtId="0" xfId="0" applyAlignment="1" applyBorder="1" applyFont="1">
      <alignment shrinkToFit="0" vertical="bottom" wrapText="0"/>
    </xf>
    <xf borderId="67" fillId="3" fontId="27" numFmtId="49" xfId="0" applyAlignment="1" applyBorder="1" applyFont="1" applyNumberFormat="1">
      <alignment shrinkToFit="0" vertical="bottom" wrapText="0"/>
    </xf>
    <xf borderId="68" fillId="3" fontId="14" numFmtId="0" xfId="0" applyAlignment="1" applyBorder="1" applyFont="1">
      <alignment shrinkToFit="0" vertical="bottom" wrapText="0"/>
    </xf>
    <xf borderId="69" fillId="3" fontId="14" numFmtId="0" xfId="0" applyAlignment="1" applyBorder="1" applyFont="1">
      <alignment shrinkToFit="0" vertical="bottom" wrapText="0"/>
    </xf>
    <xf borderId="70" fillId="3" fontId="14" numFmtId="0" xfId="0" applyAlignment="1" applyBorder="1" applyFont="1">
      <alignment shrinkToFit="0" vertical="bottom" wrapText="0"/>
    </xf>
    <xf borderId="71" fillId="3" fontId="27" numFmtId="0" xfId="0" applyAlignment="1" applyBorder="1" applyFont="1">
      <alignment shrinkToFit="0" vertical="bottom" wrapText="0"/>
    </xf>
    <xf borderId="72" fillId="3" fontId="14" numFmtId="0" xfId="0" applyAlignment="1" applyBorder="1" applyFont="1">
      <alignment shrinkToFit="0" vertical="bottom" wrapText="0"/>
    </xf>
    <xf borderId="73" fillId="3" fontId="14" numFmtId="0" xfId="0" applyAlignment="1" applyBorder="1" applyFont="1">
      <alignment shrinkToFit="0" vertical="bottom" wrapText="0"/>
    </xf>
    <xf borderId="74" fillId="3" fontId="14" numFmtId="0" xfId="0" applyAlignment="1" applyBorder="1" applyFont="1">
      <alignment shrinkToFit="0" vertical="bottom" wrapText="0"/>
    </xf>
    <xf borderId="7" fillId="3" fontId="15" numFmtId="0" xfId="0" applyAlignment="1" applyBorder="1" applyFont="1">
      <alignment shrinkToFit="0" vertical="bottom" wrapText="0"/>
    </xf>
    <xf borderId="10" fillId="3" fontId="14" numFmtId="0" xfId="0" applyAlignment="1" applyBorder="1" applyFont="1">
      <alignment shrinkToFit="0" vertical="bottom" wrapText="0"/>
    </xf>
    <xf borderId="7" fillId="3" fontId="14" numFmtId="49" xfId="0" applyAlignment="1" applyBorder="1" applyFont="1" applyNumberFormat="1">
      <alignment shrinkToFit="0" vertical="bottom" wrapText="0"/>
    </xf>
    <xf borderId="7" fillId="3" fontId="14" numFmtId="49" xfId="0" applyAlignment="1" applyBorder="1" applyFont="1" applyNumberFormat="1">
      <alignment horizontal="left" shrinkToFit="0" vertical="bottom" wrapText="0"/>
    </xf>
    <xf borderId="7" fillId="3" fontId="17" numFmtId="0" xfId="0" applyAlignment="1" applyBorder="1" applyFont="1">
      <alignment horizontal="left" shrinkToFit="0" vertical="bottom" wrapText="0"/>
    </xf>
    <xf borderId="27" fillId="3" fontId="28" numFmtId="49" xfId="0" applyAlignment="1" applyBorder="1" applyFont="1" applyNumberFormat="1">
      <alignment horizontal="left" shrinkToFit="0" vertical="bottom" wrapText="0"/>
    </xf>
    <xf borderId="0" fillId="0" fontId="28" numFmtId="0" xfId="0" applyAlignment="1" applyFont="1">
      <alignment horizontal="left"/>
    </xf>
    <xf borderId="28" fillId="3" fontId="14" numFmtId="0" xfId="0" applyAlignment="1" applyBorder="1" applyFont="1">
      <alignment shrinkToFit="0" vertical="bottom" wrapText="0"/>
    </xf>
    <xf borderId="75" fillId="3" fontId="14" numFmtId="0" xfId="0" applyAlignment="1" applyBorder="1" applyFont="1">
      <alignment shrinkToFit="0" vertical="bottom" wrapText="0"/>
    </xf>
    <xf borderId="76" fillId="3" fontId="14" numFmtId="49" xfId="0" applyAlignment="1" applyBorder="1" applyFont="1" applyNumberFormat="1">
      <alignment horizontal="center" shrinkToFit="0" vertical="center" wrapText="1"/>
    </xf>
    <xf borderId="77" fillId="3" fontId="14" numFmtId="49" xfId="0" applyAlignment="1" applyBorder="1" applyFont="1" applyNumberFormat="1">
      <alignment horizontal="center" shrinkToFit="0" vertical="center" wrapText="1"/>
    </xf>
    <xf borderId="78" fillId="3" fontId="14" numFmtId="49" xfId="0" applyAlignment="1" applyBorder="1" applyFont="1" applyNumberFormat="1">
      <alignment horizontal="center" shrinkToFit="0" vertical="center" wrapText="1"/>
    </xf>
    <xf borderId="0" fillId="3" fontId="17" numFmtId="49" xfId="0" applyAlignment="1" applyFont="1" applyNumberFormat="1">
      <alignment horizontal="center" shrinkToFit="0" vertical="center" wrapText="0"/>
    </xf>
    <xf borderId="40" fillId="3" fontId="14" numFmtId="49" xfId="0" applyAlignment="1" applyBorder="1" applyFont="1" applyNumberFormat="1">
      <alignment horizontal="center" shrinkToFit="0" vertical="center" wrapText="1"/>
    </xf>
    <xf borderId="41" fillId="3" fontId="14" numFmtId="49" xfId="0" applyAlignment="1" applyBorder="1" applyFont="1" applyNumberFormat="1">
      <alignment horizontal="center" shrinkToFit="0" vertical="center" wrapText="1"/>
    </xf>
    <xf borderId="79" fillId="3" fontId="14" numFmtId="49" xfId="0" applyAlignment="1" applyBorder="1" applyFont="1" applyNumberFormat="1">
      <alignment horizontal="center" shrinkToFit="0" vertical="center" wrapText="0"/>
    </xf>
    <xf borderId="42" fillId="3" fontId="14" numFmtId="0" xfId="0" applyAlignment="1" applyBorder="1" applyFont="1">
      <alignment horizontal="center" shrinkToFit="0" vertical="center" wrapText="1"/>
    </xf>
    <xf borderId="80" fillId="3" fontId="14" numFmtId="0" xfId="0" applyAlignment="1" applyBorder="1" applyFont="1">
      <alignment shrinkToFit="0" vertical="bottom" wrapText="0"/>
    </xf>
    <xf borderId="76" fillId="3" fontId="29" numFmtId="0" xfId="0" applyAlignment="1" applyBorder="1" applyFont="1">
      <alignment horizontal="center" shrinkToFit="0" vertical="bottom" wrapText="0"/>
    </xf>
    <xf borderId="77" fillId="3" fontId="29" numFmtId="0" xfId="0" applyAlignment="1" applyBorder="1" applyFont="1">
      <alignment horizontal="center" shrinkToFit="0" vertical="bottom" wrapText="0"/>
    </xf>
    <xf borderId="77" fillId="3" fontId="29" numFmtId="165" xfId="0" applyAlignment="1" applyBorder="1" applyFont="1" applyNumberFormat="1">
      <alignment horizontal="center" shrinkToFit="0" vertical="bottom" wrapText="0"/>
    </xf>
    <xf borderId="78" fillId="3" fontId="29" numFmtId="0" xfId="0" applyAlignment="1" applyBorder="1" applyFont="1">
      <alignment horizontal="center" shrinkToFit="0" vertical="bottom" wrapText="0"/>
    </xf>
    <xf borderId="0" fillId="3" fontId="17" numFmtId="0" xfId="0" applyAlignment="1" applyFont="1">
      <alignment horizontal="center" shrinkToFit="0" vertical="bottom" wrapText="0"/>
    </xf>
    <xf borderId="81" fillId="3" fontId="29" numFmtId="0" xfId="0" applyAlignment="1" applyBorder="1" applyFont="1">
      <alignment shrinkToFit="0" vertical="bottom" wrapText="0"/>
    </xf>
    <xf borderId="82" fillId="3" fontId="29" numFmtId="0" xfId="0" applyAlignment="1" applyBorder="1" applyFont="1">
      <alignment shrinkToFit="0" vertical="bottom" wrapText="0"/>
    </xf>
    <xf borderId="83" fillId="3" fontId="29" numFmtId="0" xfId="0" applyAlignment="1" applyBorder="1" applyFont="1">
      <alignment shrinkToFit="0" vertical="bottom" wrapText="0"/>
    </xf>
    <xf borderId="44" fillId="3" fontId="29" numFmtId="0" xfId="0" applyAlignment="1" applyBorder="1" applyFont="1">
      <alignment horizontal="center" shrinkToFit="0" vertical="bottom" wrapText="0"/>
    </xf>
    <xf borderId="45" fillId="3" fontId="29" numFmtId="0" xfId="0" applyAlignment="1" applyBorder="1" applyFont="1">
      <alignment horizontal="center" shrinkToFit="0" vertical="bottom" wrapText="0"/>
    </xf>
    <xf borderId="45" fillId="3" fontId="29" numFmtId="165" xfId="0" applyAlignment="1" applyBorder="1" applyFont="1" applyNumberFormat="1">
      <alignment horizontal="center" shrinkToFit="0" vertical="bottom" wrapText="0"/>
    </xf>
    <xf borderId="46" fillId="3" fontId="29" numFmtId="167" xfId="0" applyAlignment="1" applyBorder="1" applyFont="1" applyNumberFormat="1">
      <alignment horizontal="center" shrinkToFit="0" vertical="bottom" wrapText="0"/>
    </xf>
    <xf borderId="0" fillId="3" fontId="17" numFmtId="167" xfId="0" applyAlignment="1" applyFont="1" applyNumberFormat="1">
      <alignment horizontal="center" shrinkToFit="0" vertical="bottom" wrapText="0"/>
    </xf>
    <xf borderId="84" fillId="3" fontId="29" numFmtId="0" xfId="0" applyAlignment="1" applyBorder="1" applyFont="1">
      <alignment shrinkToFit="0" vertical="bottom" wrapText="0"/>
    </xf>
    <xf borderId="85" fillId="3" fontId="29" numFmtId="0" xfId="0" applyAlignment="1" applyBorder="1" applyFont="1">
      <alignment shrinkToFit="0" vertical="bottom" wrapText="0"/>
    </xf>
    <xf borderId="86" fillId="3" fontId="29" numFmtId="0" xfId="0" applyAlignment="1" applyBorder="1" applyFont="1">
      <alignment shrinkToFit="0" vertical="bottom" wrapText="0"/>
    </xf>
    <xf borderId="44" fillId="3" fontId="29" numFmtId="164" xfId="0" applyAlignment="1" applyBorder="1" applyFont="1" applyNumberFormat="1">
      <alignment horizontal="center" shrinkToFit="0" vertical="bottom" wrapText="0"/>
    </xf>
    <xf borderId="45" fillId="0" fontId="30" numFmtId="1" xfId="0" applyAlignment="1" applyBorder="1" applyFont="1" applyNumberFormat="1">
      <alignment horizontal="center"/>
    </xf>
    <xf borderId="45" fillId="0" fontId="30" numFmtId="165" xfId="0" applyAlignment="1" applyBorder="1" applyFont="1" applyNumberFormat="1">
      <alignment horizontal="center"/>
    </xf>
    <xf borderId="46" fillId="0" fontId="30" numFmtId="165" xfId="0" applyAlignment="1" applyBorder="1" applyFont="1" applyNumberFormat="1">
      <alignment horizontal="center"/>
    </xf>
    <xf borderId="44" fillId="0" fontId="30" numFmtId="0" xfId="0" applyBorder="1" applyFont="1"/>
    <xf borderId="45" fillId="0" fontId="30" numFmtId="0" xfId="0" applyBorder="1" applyFont="1"/>
    <xf borderId="46" fillId="0" fontId="30" numFmtId="0" xfId="0" applyBorder="1" applyFont="1"/>
    <xf borderId="87" fillId="3" fontId="29" numFmtId="167" xfId="0" applyAlignment="1" applyBorder="1" applyFont="1" applyNumberFormat="1">
      <alignment horizontal="center" shrinkToFit="0" vertical="bottom" wrapText="0"/>
    </xf>
    <xf borderId="88" fillId="3" fontId="29" numFmtId="167" xfId="0" applyAlignment="1" applyBorder="1" applyFont="1" applyNumberFormat="1">
      <alignment shrinkToFit="0" vertical="bottom" wrapText="0"/>
    </xf>
    <xf borderId="87" fillId="3" fontId="29" numFmtId="165" xfId="0" applyAlignment="1" applyBorder="1" applyFont="1" applyNumberFormat="1">
      <alignment horizontal="center" shrinkToFit="0" vertical="bottom" wrapText="0"/>
    </xf>
    <xf borderId="87" fillId="3" fontId="29" numFmtId="1" xfId="0" applyAlignment="1" applyBorder="1" applyFont="1" applyNumberFormat="1">
      <alignment horizontal="center" shrinkToFit="0" vertical="bottom" wrapText="0"/>
    </xf>
    <xf borderId="85" fillId="3" fontId="29" numFmtId="165" xfId="0" applyAlignment="1" applyBorder="1" applyFont="1" applyNumberFormat="1">
      <alignment horizontal="center" shrinkToFit="0" vertical="bottom" wrapText="0"/>
    </xf>
    <xf borderId="86" fillId="3" fontId="29" numFmtId="165" xfId="0" applyAlignment="1" applyBorder="1" applyFont="1" applyNumberFormat="1">
      <alignment horizontal="center" shrinkToFit="0" vertical="bottom" wrapText="0"/>
    </xf>
    <xf borderId="45" fillId="3" fontId="31" numFmtId="1" xfId="0" applyAlignment="1" applyBorder="1" applyFont="1" applyNumberFormat="1">
      <alignment horizontal="center" shrinkToFit="0" vertical="bottom" wrapText="0"/>
    </xf>
    <xf borderId="45" fillId="0" fontId="30" numFmtId="0" xfId="0" applyAlignment="1" applyBorder="1" applyFont="1">
      <alignment horizontal="center"/>
    </xf>
    <xf borderId="46" fillId="3" fontId="29" numFmtId="0" xfId="0" applyAlignment="1" applyBorder="1" applyFont="1">
      <alignment horizontal="center" shrinkToFit="0" vertical="bottom" wrapText="0"/>
    </xf>
    <xf borderId="89" fillId="3" fontId="29" numFmtId="0" xfId="0" applyAlignment="1" applyBorder="1" applyFont="1">
      <alignment shrinkToFit="0" vertical="bottom" wrapText="0"/>
    </xf>
    <xf borderId="90" fillId="3" fontId="32" numFmtId="0" xfId="0" applyAlignment="1" applyBorder="1" applyFont="1">
      <alignment horizontal="center" shrinkToFit="0" vertical="bottom" wrapText="0"/>
    </xf>
    <xf borderId="91" fillId="3" fontId="32" numFmtId="0" xfId="0" applyAlignment="1" applyBorder="1" applyFont="1">
      <alignment horizontal="center" shrinkToFit="0" vertical="bottom" wrapText="0"/>
    </xf>
    <xf borderId="91" fillId="3" fontId="32" numFmtId="165" xfId="0" applyAlignment="1" applyBorder="1" applyFont="1" applyNumberFormat="1">
      <alignment horizontal="center" shrinkToFit="0" vertical="bottom" wrapText="0"/>
    </xf>
    <xf borderId="91" fillId="3" fontId="29" numFmtId="0" xfId="0" applyAlignment="1" applyBorder="1" applyFont="1">
      <alignment horizontal="center" shrinkToFit="0" vertical="bottom" wrapText="0"/>
    </xf>
    <xf borderId="92" fillId="3" fontId="29" numFmtId="0" xfId="0" applyAlignment="1" applyBorder="1" applyFont="1">
      <alignment horizontal="center" shrinkToFit="0" vertical="bottom" wrapText="0"/>
    </xf>
    <xf borderId="93" fillId="3" fontId="29" numFmtId="0" xfId="0" applyAlignment="1" applyBorder="1" applyFont="1">
      <alignment shrinkToFit="0" vertical="bottom" wrapText="0"/>
    </xf>
    <xf borderId="94" fillId="3" fontId="29" numFmtId="0" xfId="0" applyAlignment="1" applyBorder="1" applyFont="1">
      <alignment shrinkToFit="0" vertical="bottom" wrapText="0"/>
    </xf>
    <xf borderId="95" fillId="3" fontId="29" numFmtId="0" xfId="0" applyAlignment="1" applyBorder="1" applyFont="1">
      <alignment shrinkToFit="0" vertical="bottom" wrapText="0"/>
    </xf>
    <xf borderId="96" fillId="3" fontId="14" numFmtId="0" xfId="0" applyAlignment="1" applyBorder="1" applyFont="1">
      <alignment shrinkToFit="0" vertical="bottom" wrapText="0"/>
    </xf>
    <xf borderId="97" fillId="3" fontId="14" numFmtId="0" xfId="0" applyAlignment="1" applyBorder="1" applyFont="1">
      <alignment shrinkToFit="0" vertical="bottom" wrapText="0"/>
    </xf>
    <xf borderId="98" fillId="3" fontId="14" numFmtId="0" xfId="0" applyAlignment="1" applyBorder="1" applyFont="1">
      <alignment shrinkToFit="0" vertical="bottom" wrapText="0"/>
    </xf>
    <xf borderId="170" fillId="3" fontId="14" numFmtId="0" xfId="0" applyAlignment="1" applyBorder="1" applyFont="1">
      <alignment shrinkToFit="0" vertical="bottom" wrapText="0"/>
    </xf>
    <xf borderId="171" fillId="3" fontId="14" numFmtId="0" xfId="0" applyAlignment="1" applyBorder="1" applyFont="1">
      <alignment shrinkToFit="0" vertical="bottom" wrapText="0"/>
    </xf>
    <xf borderId="101" fillId="3" fontId="14" numFmtId="0" xfId="0" applyAlignment="1" applyBorder="1" applyFont="1">
      <alignment shrinkToFit="0" vertical="bottom" wrapText="0"/>
    </xf>
    <xf borderId="102" fillId="3" fontId="14" numFmtId="0" xfId="0" applyAlignment="1" applyBorder="1" applyFont="1">
      <alignment shrinkToFit="0" vertical="bottom" wrapText="0"/>
    </xf>
    <xf borderId="103" fillId="3" fontId="14" numFmtId="0" xfId="0" applyAlignment="1" applyBorder="1" applyFont="1">
      <alignment shrinkToFit="0" vertical="bottom" wrapText="0"/>
    </xf>
    <xf borderId="104" fillId="3" fontId="14" numFmtId="0" xfId="0" applyAlignment="1" applyBorder="1" applyFont="1">
      <alignment shrinkToFit="0" vertical="bottom" wrapText="0"/>
    </xf>
    <xf borderId="105" fillId="3" fontId="14" numFmtId="0" xfId="0" applyAlignment="1" applyBorder="1" applyFont="1">
      <alignment shrinkToFit="0" vertical="bottom" wrapText="0"/>
    </xf>
    <xf borderId="106" fillId="3" fontId="14" numFmtId="0" xfId="0" applyAlignment="1" applyBorder="1" applyFont="1">
      <alignment shrinkToFit="0" vertical="bottom" wrapText="0"/>
    </xf>
    <xf borderId="172" fillId="3" fontId="14" numFmtId="0" xfId="0" applyAlignment="1" applyBorder="1" applyFont="1">
      <alignment shrinkToFit="0" vertical="bottom" wrapText="0"/>
    </xf>
    <xf borderId="173" fillId="3" fontId="33" numFmtId="49" xfId="0" applyAlignment="1" applyBorder="1" applyFont="1" applyNumberFormat="1">
      <alignment horizontal="center" shrinkToFit="0" vertical="bottom" wrapText="0"/>
    </xf>
    <xf borderId="174" fillId="3" fontId="14" numFmtId="164" xfId="0" applyAlignment="1" applyBorder="1" applyFont="1" applyNumberFormat="1">
      <alignment horizontal="center" shrinkToFit="0" vertical="bottom" wrapText="0"/>
    </xf>
    <xf borderId="175" fillId="3" fontId="14" numFmtId="0" xfId="0" applyAlignment="1" applyBorder="1" applyFont="1">
      <alignment shrinkToFit="0" vertical="bottom" wrapText="0"/>
    </xf>
    <xf borderId="111" fillId="3" fontId="14" numFmtId="0" xfId="0" applyAlignment="1" applyBorder="1" applyFont="1">
      <alignment shrinkToFit="0" vertical="bottom" wrapText="0"/>
    </xf>
    <xf borderId="112" fillId="3" fontId="14" numFmtId="0" xfId="0" applyAlignment="1" applyBorder="1" applyFont="1">
      <alignment shrinkToFit="0" vertical="bottom" wrapText="0"/>
    </xf>
    <xf borderId="113" fillId="3" fontId="14" numFmtId="0" xfId="0" applyAlignment="1" applyBorder="1" applyFont="1">
      <alignment shrinkToFit="0" vertical="bottom" wrapText="0"/>
    </xf>
    <xf borderId="176" fillId="3" fontId="14" numFmtId="49" xfId="0" applyAlignment="1" applyBorder="1" applyFont="1" applyNumberFormat="1">
      <alignment horizontal="right" shrinkToFit="0" vertical="bottom" wrapText="0"/>
    </xf>
    <xf borderId="177" fillId="3" fontId="33" numFmtId="49" xfId="0" applyAlignment="1" applyBorder="1" applyFont="1" applyNumberFormat="1">
      <alignment horizontal="center" shrinkToFit="0" vertical="bottom" wrapText="0"/>
    </xf>
    <xf borderId="178" fillId="3" fontId="14" numFmtId="0" xfId="0" applyAlignment="1" applyBorder="1" applyFont="1">
      <alignment horizontal="center" shrinkToFit="0" vertical="bottom" wrapText="0"/>
    </xf>
    <xf borderId="176" fillId="3" fontId="14" numFmtId="0" xfId="0" applyAlignment="1" applyBorder="1" applyFont="1">
      <alignment shrinkToFit="0" vertical="bottom" wrapText="0"/>
    </xf>
    <xf borderId="179" fillId="3" fontId="33" numFmtId="49" xfId="0" applyAlignment="1" applyBorder="1" applyFont="1" applyNumberFormat="1">
      <alignment horizontal="center" shrinkToFit="0" vertical="bottom" wrapText="0"/>
    </xf>
    <xf borderId="0" fillId="0" fontId="34" numFmtId="0" xfId="0" applyAlignment="1" applyFont="1">
      <alignment horizontal="center"/>
    </xf>
    <xf borderId="180" fillId="3" fontId="14" numFmtId="0" xfId="0" applyAlignment="1" applyBorder="1" applyFont="1">
      <alignment shrinkToFit="0" vertical="bottom" wrapText="0"/>
    </xf>
    <xf borderId="181" fillId="3" fontId="14" numFmtId="0" xfId="0" applyAlignment="1" applyBorder="1" applyFont="1">
      <alignment shrinkToFit="0" vertical="bottom" wrapText="0"/>
    </xf>
    <xf borderId="119" fillId="3" fontId="14" numFmtId="0" xfId="0" applyAlignment="1" applyBorder="1" applyFont="1">
      <alignment shrinkToFit="0" vertical="bottom" wrapText="0"/>
    </xf>
    <xf borderId="120" fillId="3" fontId="14" numFmtId="0" xfId="0" applyAlignment="1" applyBorder="1" applyFont="1">
      <alignment shrinkToFit="0" vertical="bottom" wrapText="0"/>
    </xf>
    <xf borderId="121" fillId="3" fontId="14" numFmtId="0" xfId="0" applyAlignment="1" applyBorder="1" applyFont="1">
      <alignment shrinkToFit="0" vertical="bottom" wrapText="0"/>
    </xf>
    <xf borderId="27" fillId="3" fontId="14" numFmtId="49" xfId="0" applyAlignment="1" applyBorder="1" applyFont="1" applyNumberFormat="1">
      <alignment shrinkToFit="0" vertical="center" wrapText="0"/>
    </xf>
    <xf borderId="125" fillId="4" fontId="14" numFmtId="49" xfId="0" applyAlignment="1" applyBorder="1" applyFont="1" applyNumberFormat="1">
      <alignment shrinkToFit="0" vertical="top" wrapText="0"/>
    </xf>
    <xf borderId="126" fillId="5" fontId="14" numFmtId="1" xfId="0" applyAlignment="1" applyBorder="1" applyFont="1" applyNumberFormat="1">
      <alignment shrinkToFit="0" vertical="bottom" wrapText="0"/>
    </xf>
    <xf borderId="9" fillId="5" fontId="14" numFmtId="1" xfId="0" applyAlignment="1" applyBorder="1" applyFont="1" applyNumberFormat="1">
      <alignment shrinkToFit="0" vertical="bottom" wrapText="0"/>
    </xf>
    <xf borderId="9" fillId="3" fontId="14" numFmtId="1" xfId="0" applyAlignment="1" applyBorder="1" applyFont="1" applyNumberFormat="1">
      <alignment shrinkToFit="0" vertical="bottom" wrapText="0"/>
    </xf>
    <xf borderId="127" fillId="3" fontId="14" numFmtId="1" xfId="0" applyAlignment="1" applyBorder="1" applyFont="1" applyNumberFormat="1">
      <alignment shrinkToFit="0" vertical="bottom" wrapText="0"/>
    </xf>
    <xf borderId="128" fillId="3" fontId="14" numFmtId="1" xfId="0" applyAlignment="1" applyBorder="1" applyFont="1" applyNumberFormat="1">
      <alignment shrinkToFit="0" vertical="bottom" wrapText="0"/>
    </xf>
    <xf borderId="129" fillId="3" fontId="14" numFmtId="1" xfId="0" applyAlignment="1" applyBorder="1" applyFont="1" applyNumberFormat="1">
      <alignment shrinkToFit="0" vertical="bottom" wrapText="0"/>
    </xf>
    <xf borderId="130" fillId="3" fontId="27" numFmtId="1" xfId="0" applyAlignment="1" applyBorder="1" applyFont="1" applyNumberFormat="1">
      <alignment shrinkToFit="0" vertical="bottom" wrapText="0"/>
    </xf>
    <xf borderId="126" fillId="3" fontId="14" numFmtId="1" xfId="0" applyAlignment="1" applyBorder="1" applyFont="1" applyNumberFormat="1">
      <alignment shrinkToFit="0" vertical="bottom" wrapText="0"/>
    </xf>
    <xf borderId="130" fillId="3" fontId="14" numFmtId="49" xfId="0" applyAlignment="1" applyBorder="1" applyFont="1" applyNumberFormat="1">
      <alignment shrinkToFit="0" vertical="bottom" wrapText="0"/>
    </xf>
    <xf borderId="131" fillId="3" fontId="14" numFmtId="1" xfId="0" applyAlignment="1" applyBorder="1" applyFont="1" applyNumberFormat="1">
      <alignment shrinkToFit="0" vertical="bottom" wrapText="0"/>
    </xf>
    <xf borderId="132" fillId="3" fontId="14" numFmtId="1" xfId="0" applyAlignment="1" applyBorder="1" applyFont="1" applyNumberFormat="1">
      <alignment shrinkToFit="0" vertical="bottom" wrapText="0"/>
    </xf>
    <xf borderId="133" fillId="3" fontId="14" numFmtId="1" xfId="0" applyAlignment="1" applyBorder="1" applyFont="1" applyNumberFormat="1">
      <alignment shrinkToFit="0" vertical="bottom" wrapText="0"/>
    </xf>
    <xf borderId="134" fillId="3" fontId="27" numFmtId="0" xfId="0" applyAlignment="1" applyBorder="1" applyFont="1">
      <alignment shrinkToFit="0" vertical="bottom" wrapText="0"/>
    </xf>
    <xf borderId="135" fillId="3" fontId="14" numFmtId="0" xfId="0" applyAlignment="1" applyBorder="1" applyFont="1">
      <alignment shrinkToFit="0" vertical="bottom" wrapText="0"/>
    </xf>
    <xf borderId="136" fillId="3" fontId="14" numFmtId="0" xfId="0" applyAlignment="1" applyBorder="1" applyFont="1">
      <alignment shrinkToFit="0" vertical="bottom" wrapText="0"/>
    </xf>
    <xf borderId="137" fillId="3" fontId="14" numFmtId="0" xfId="0" applyAlignment="1" applyBorder="1" applyFont="1">
      <alignment shrinkToFit="0" vertical="bottom" wrapText="0"/>
    </xf>
    <xf borderId="138" fillId="3" fontId="27" numFmtId="1" xfId="0" applyAlignment="1" applyBorder="1" applyFont="1" applyNumberFormat="1">
      <alignment shrinkToFit="0" vertical="bottom" wrapText="0"/>
    </xf>
    <xf borderId="138" fillId="3" fontId="14" numFmtId="1" xfId="0" applyAlignment="1" applyBorder="1" applyFont="1" applyNumberFormat="1">
      <alignment shrinkToFit="0" vertical="bottom" wrapText="0"/>
    </xf>
    <xf borderId="139" fillId="3" fontId="14" numFmtId="1" xfId="0" applyAlignment="1" applyBorder="1" applyFont="1" applyNumberFormat="1">
      <alignment shrinkToFit="0" vertical="bottom" wrapText="0"/>
    </xf>
    <xf borderId="140" fillId="3" fontId="14" numFmtId="0" xfId="0" applyAlignment="1" applyBorder="1" applyFont="1">
      <alignment shrinkToFit="0" vertical="bottom" wrapText="0"/>
    </xf>
    <xf borderId="135" fillId="3" fontId="27" numFmtId="1" xfId="0" applyAlignment="1" applyBorder="1" applyFont="1" applyNumberFormat="1">
      <alignment shrinkToFit="0" vertical="bottom" wrapText="0"/>
    </xf>
    <xf borderId="135" fillId="3" fontId="14" numFmtId="1" xfId="0" applyAlignment="1" applyBorder="1" applyFont="1" applyNumberFormat="1">
      <alignment shrinkToFit="0" vertical="bottom" wrapText="0"/>
    </xf>
    <xf borderId="141" fillId="3" fontId="14" numFmtId="1" xfId="0" applyAlignment="1" applyBorder="1" applyFont="1" applyNumberFormat="1">
      <alignment shrinkToFit="0" vertical="bottom" wrapText="0"/>
    </xf>
    <xf borderId="142" fillId="2" fontId="13" numFmtId="49" xfId="0" applyAlignment="1" applyBorder="1" applyFont="1" applyNumberFormat="1">
      <alignment horizontal="center" shrinkToFit="0" vertical="bottom" wrapText="0"/>
    </xf>
    <xf borderId="7" fillId="3" fontId="27" numFmtId="1" xfId="0" applyAlignment="1" applyBorder="1" applyFont="1" applyNumberFormat="1">
      <alignment shrinkToFit="0" vertical="bottom" wrapText="0"/>
    </xf>
    <xf borderId="145" fillId="3" fontId="14" numFmtId="49" xfId="0" applyAlignment="1" applyBorder="1" applyFont="1" applyNumberFormat="1">
      <alignment readingOrder="0" shrinkToFit="0" vertical="bottom" wrapText="0"/>
    </xf>
    <xf borderId="146" fillId="3" fontId="14" numFmtId="1" xfId="0" applyAlignment="1" applyBorder="1" applyFont="1" applyNumberFormat="1">
      <alignment shrinkToFit="0" vertical="bottom" wrapText="0"/>
    </xf>
    <xf borderId="146" fillId="3" fontId="14" numFmtId="1" xfId="0" applyAlignment="1" applyBorder="1" applyFont="1" applyNumberFormat="1">
      <alignment shrinkToFit="0" vertical="top" wrapText="0"/>
    </xf>
    <xf borderId="147" fillId="3" fontId="14" numFmtId="1" xfId="0" applyAlignment="1" applyBorder="1" applyFont="1" applyNumberFormat="1">
      <alignment shrinkToFit="0" vertical="bottom" wrapText="0"/>
    </xf>
    <xf borderId="148" fillId="3" fontId="14" numFmtId="1" xfId="0" applyAlignment="1" applyBorder="1" applyFont="1" applyNumberFormat="1">
      <alignment shrinkToFit="0" vertical="bottom" wrapText="0"/>
    </xf>
    <xf borderId="149" fillId="3" fontId="14" numFmtId="1" xfId="0" applyAlignment="1" applyBorder="1" applyFont="1" applyNumberFormat="1">
      <alignment shrinkToFit="0" vertical="bottom" wrapText="0"/>
    </xf>
    <xf borderId="150" fillId="3" fontId="14" numFmtId="49" xfId="0" applyAlignment="1" applyBorder="1" applyFont="1" applyNumberFormat="1">
      <alignment shrinkToFit="0" vertical="top" wrapText="0"/>
    </xf>
    <xf borderId="151" fillId="3" fontId="14" numFmtId="1" xfId="0" applyAlignment="1" applyBorder="1" applyFont="1" applyNumberFormat="1">
      <alignment shrinkToFit="0" vertical="bottom" wrapText="0"/>
    </xf>
    <xf borderId="152" fillId="3" fontId="14" numFmtId="1" xfId="0" applyAlignment="1" applyBorder="1" applyFont="1" applyNumberFormat="1">
      <alignment shrinkToFit="0" vertical="bottom" wrapText="0"/>
    </xf>
    <xf borderId="153" fillId="3" fontId="14" numFmtId="1" xfId="0" applyAlignment="1" applyBorder="1" applyFont="1" applyNumberFormat="1">
      <alignment shrinkToFit="0" vertical="bottom" wrapText="0"/>
    </xf>
    <xf borderId="154" fillId="3" fontId="14" numFmtId="1" xfId="0" applyAlignment="1" applyBorder="1" applyFont="1" applyNumberFormat="1">
      <alignment shrinkToFit="0" vertical="bottom" wrapText="0"/>
    </xf>
    <xf borderId="9" fillId="3" fontId="17" numFmtId="49" xfId="0" applyAlignment="1" applyBorder="1" applyFont="1" applyNumberFormat="1">
      <alignment horizontal="center" shrinkToFit="0" vertical="bottom" wrapText="0"/>
    </xf>
    <xf borderId="9" fillId="3" fontId="14" numFmtId="2" xfId="0" applyAlignment="1" applyBorder="1" applyFont="1" applyNumberFormat="1">
      <alignment horizontal="left" shrinkToFit="0" vertical="bottom" wrapText="0"/>
    </xf>
    <xf borderId="9" fillId="3" fontId="14" numFmtId="166" xfId="0" applyAlignment="1" applyBorder="1" applyFont="1" applyNumberFormat="1">
      <alignment shrinkToFit="0" vertical="bottom" wrapText="0"/>
    </xf>
    <xf borderId="9" fillId="3" fontId="14" numFmtId="164" xfId="0" applyAlignment="1" applyBorder="1" applyFont="1" applyNumberFormat="1">
      <alignment horizontal="left" shrinkToFit="0" vertical="bottom" wrapText="0"/>
    </xf>
    <xf borderId="155" fillId="3" fontId="14" numFmtId="1" xfId="0" applyAlignment="1" applyBorder="1" applyFont="1" applyNumberFormat="1">
      <alignment shrinkToFit="0" vertical="bottom" wrapText="0"/>
    </xf>
    <xf borderId="0" fillId="0" fontId="23" numFmtId="0" xfId="0" applyFont="1"/>
    <xf borderId="0" fillId="0" fontId="22" numFmtId="0" xfId="0" applyAlignment="1" applyFont="1">
      <alignment horizontal="center"/>
    </xf>
    <xf borderId="0" fillId="0" fontId="22" numFmtId="0" xfId="0" applyAlignment="1" applyFont="1">
      <alignment horizontal="left"/>
    </xf>
    <xf borderId="156" fillId="3" fontId="14" numFmtId="1" xfId="0" applyAlignment="1" applyBorder="1" applyFont="1" applyNumberFormat="1">
      <alignment shrinkToFit="0" vertical="bottom" wrapText="0"/>
    </xf>
    <xf borderId="9" fillId="3" fontId="17" numFmtId="1" xfId="0" applyAlignment="1" applyBorder="1" applyFont="1" applyNumberFormat="1">
      <alignment horizontal="right" shrinkToFit="0" vertical="bottom" wrapText="0"/>
    </xf>
    <xf borderId="157" fillId="3" fontId="14" numFmtId="49" xfId="0" applyAlignment="1" applyBorder="1" applyFont="1" applyNumberFormat="1">
      <alignment shrinkToFit="0" vertical="bottom" wrapText="0"/>
    </xf>
    <xf borderId="158" fillId="3" fontId="14" numFmtId="1" xfId="0" applyAlignment="1" applyBorder="1" applyFont="1" applyNumberFormat="1">
      <alignment shrinkToFit="0" vertical="bottom" wrapText="0"/>
    </xf>
    <xf borderId="127" fillId="3" fontId="14" numFmtId="49" xfId="0" applyAlignment="1" applyBorder="1" applyFont="1" applyNumberFormat="1">
      <alignment shrinkToFit="0" vertical="bottom" wrapText="0"/>
    </xf>
    <xf borderId="134" fillId="3" fontId="14" numFmtId="1" xfId="0" applyAlignment="1" applyBorder="1" applyFont="1" applyNumberFormat="1">
      <alignment shrinkToFit="0" vertical="bottom" wrapText="0"/>
    </xf>
    <xf borderId="159" fillId="3" fontId="14" numFmtId="1" xfId="0" applyAlignment="1" applyBorder="1" applyFont="1" applyNumberFormat="1">
      <alignment shrinkToFit="0" vertical="bottom" wrapText="0"/>
    </xf>
    <xf borderId="160" fillId="3" fontId="14" numFmtId="1" xfId="0" applyAlignment="1" applyBorder="1" applyFont="1" applyNumberFormat="1">
      <alignment shrinkToFit="0" vertical="bottom" wrapText="0"/>
    </xf>
    <xf borderId="161" fillId="3" fontId="14" numFmtId="0" xfId="0" applyAlignment="1" applyBorder="1" applyFont="1">
      <alignment shrinkToFit="0" vertical="bottom" wrapText="0"/>
    </xf>
    <xf borderId="162" fillId="3" fontId="14" numFmtId="0" xfId="0" applyAlignment="1" applyBorder="1" applyFont="1">
      <alignment shrinkToFit="0" vertical="bottom" wrapText="0"/>
    </xf>
    <xf borderId="163" fillId="3" fontId="14" numFmtId="0" xfId="0" applyAlignment="1" applyBorder="1" applyFont="1">
      <alignment shrinkToFit="0" vertical="bottom" wrapText="0"/>
    </xf>
    <xf borderId="0" fillId="0" fontId="22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06772207592244"/>
          <c:y val="0.10843881856540102"/>
          <c:w val="0.81796845848362"/>
          <c:h val="0.753652684702573"/>
        </c:manualLayout>
      </c:layout>
      <c:barChart>
        <c:barDir val="col"/>
        <c:ser>
          <c:idx val="0"/>
          <c:order val="0"/>
          <c:tx>
            <c:v>Frequenza assoluta osservata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Dati_Studente!$A$17:$A$37</c:f>
            </c:strRef>
          </c:cat>
          <c:val>
            <c:numRef>
              <c:f>Dati_Studente!$B$17:$B$37</c:f>
              <c:numCache/>
            </c:numRef>
          </c:val>
        </c:ser>
        <c:ser>
          <c:idx val="1"/>
          <c:order val="1"/>
          <c:tx>
            <c:v>Frequenza assoluta attesa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Dati_Studente!$A$17:$A$37</c:f>
            </c:strRef>
          </c:cat>
          <c:val>
            <c:numRef>
              <c:f>Dati_Studente!$G$17:$G$37</c:f>
              <c:numCache/>
            </c:numRef>
          </c:val>
        </c:ser>
        <c:axId val="1334803289"/>
        <c:axId val="962617298"/>
      </c:barChart>
      <c:catAx>
        <c:axId val="13348032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2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2000">
                    <a:solidFill>
                      <a:srgbClr val="000000"/>
                    </a:solidFill>
                    <a:latin typeface="Arial"/>
                  </a:rPr>
                  <a:t>Tempo (s)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1" i="0" sz="1600">
                <a:solidFill>
                  <a:srgbClr val="000000"/>
                </a:solidFill>
                <a:latin typeface="Arial"/>
              </a:defRPr>
            </a:pPr>
          </a:p>
        </c:txPr>
        <c:crossAx val="962617298"/>
      </c:catAx>
      <c:valAx>
        <c:axId val="96261729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2000">
                    <a:solidFill>
                      <a:srgbClr val="000000"/>
                    </a:solidFill>
                    <a:latin typeface="Arial"/>
                  </a:rPr>
                  <a:t>Frequenza assoluta</a:t>
                </a:r>
              </a:p>
            </c:rich>
          </c:tx>
          <c:layout>
            <c:manualLayout>
              <c:xMode val="edge"/>
              <c:yMode val="edge"/>
              <c:x val="0.03110372413328878"/>
              <c:y val="0.0941391941391943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 i="0" sz="1600">
                <a:solidFill>
                  <a:srgbClr val="000000"/>
                </a:solidFill>
                <a:latin typeface="+mn-lt"/>
              </a:defRPr>
            </a:pPr>
          </a:p>
        </c:txPr>
        <c:crossAx val="1334803289"/>
      </c:valAx>
      <c:spPr>
        <a:solidFill>
          <a:srgbClr val="FFFFFF"/>
        </a:solidFill>
      </c:spPr>
    </c:plotArea>
    <c:legend>
      <c:legendPos val="t"/>
      <c:legendEntry>
        <c:idx val="0"/>
        <c:txPr>
          <a:bodyPr/>
          <a:lstStyle/>
          <a:p>
            <a:pPr lvl="0">
              <a:defRPr b="1" sz="1600">
                <a:latin typeface="Arial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 b="1" sz="1600">
                <a:latin typeface="Arial"/>
              </a:defRPr>
            </a:pPr>
          </a:p>
        </c:txPr>
      </c:legendEntry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239956808408627"/>
          <c:y val="0.08832565284178194"/>
          <c:w val="0.8251710955180461"/>
          <c:h val="0.7750919163519605"/>
        </c:manualLayout>
      </c:layout>
      <c:barChart>
        <c:barDir val="col"/>
        <c:ser>
          <c:idx val="0"/>
          <c:order val="0"/>
          <c:tx>
            <c:v>Densità di frequenza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Dati_Studente!$A$17:$A$37</c:f>
            </c:strRef>
          </c:cat>
          <c:val>
            <c:numRef>
              <c:f>Dati_Studente!$C$17:$C$37</c:f>
              <c:numCache/>
            </c:numRef>
          </c:val>
        </c:ser>
        <c:ser>
          <c:idx val="1"/>
          <c:order val="1"/>
          <c:tx>
            <c:v>Densità di probabilità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Dati_Studente!$A$17:$A$37</c:f>
            </c:strRef>
          </c:cat>
          <c:val>
            <c:numRef>
              <c:f>Dati_Studente!$E$17:$E$37</c:f>
              <c:numCache/>
            </c:numRef>
          </c:val>
        </c:ser>
        <c:axId val="161796122"/>
        <c:axId val="72065164"/>
      </c:barChart>
      <c:catAx>
        <c:axId val="161796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2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2000">
                    <a:solidFill>
                      <a:srgbClr val="000000"/>
                    </a:solidFill>
                    <a:latin typeface="Arial"/>
                  </a:rPr>
                  <a:t>Tempo (s)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1" i="0" sz="1600">
                <a:solidFill>
                  <a:srgbClr val="000000"/>
                </a:solidFill>
                <a:latin typeface="Arial"/>
              </a:defRPr>
            </a:pPr>
          </a:p>
        </c:txPr>
        <c:crossAx val="72065164"/>
      </c:catAx>
      <c:valAx>
        <c:axId val="720651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2000">
                    <a:solidFill>
                      <a:srgbClr val="000000"/>
                    </a:solidFill>
                    <a:latin typeface="Arial"/>
                  </a:rPr>
                  <a:t>Densità di Prob. e Freq. (s^-1)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</a:p>
        </c:txPr>
        <c:crossAx val="161796122"/>
      </c:valAx>
      <c:spPr>
        <a:solidFill>
          <a:srgbClr val="FFFFFF"/>
        </a:solidFill>
      </c:spPr>
    </c:plotArea>
    <c:legend>
      <c:legendPos val="t"/>
      <c:legendEntry>
        <c:idx val="0"/>
        <c:txPr>
          <a:bodyPr/>
          <a:lstStyle/>
          <a:p>
            <a:pPr lvl="0">
              <a:defRPr b="1" sz="1600">
                <a:latin typeface="Arial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 b="1" sz="1600">
                <a:latin typeface="Arial"/>
              </a:defRPr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076923076923078"/>
          <c:y val="0.10843881856540105"/>
          <c:w val="0.8692307692307693"/>
          <c:h val="0.7347988863526317"/>
        </c:manualLayout>
      </c:layout>
      <c:barChart>
        <c:barDir val="col"/>
        <c:ser>
          <c:idx val="0"/>
          <c:order val="0"/>
          <c:tx>
            <c:v>Frequenza assoluta osservata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Esempio!$A$17:$A$37</c:f>
            </c:strRef>
          </c:cat>
          <c:val>
            <c:numRef>
              <c:f>Esempio!$B$17:$B$37</c:f>
              <c:numCache/>
            </c:numRef>
          </c:val>
        </c:ser>
        <c:ser>
          <c:idx val="1"/>
          <c:order val="1"/>
          <c:tx>
            <c:v>Frequenza assoluta attesa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Esempio!$A$17:$A$37</c:f>
            </c:strRef>
          </c:cat>
          <c:val>
            <c:numRef>
              <c:f>Esempio!$G$17:$G$37</c:f>
              <c:numCache/>
            </c:numRef>
          </c:val>
        </c:ser>
        <c:axId val="691448185"/>
        <c:axId val="686029043"/>
      </c:barChart>
      <c:catAx>
        <c:axId val="691448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2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2000">
                    <a:solidFill>
                      <a:srgbClr val="000000"/>
                    </a:solidFill>
                    <a:latin typeface="Arial"/>
                  </a:rPr>
                  <a:t>Tempo (s)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1" i="0" sz="1400">
                <a:solidFill>
                  <a:srgbClr val="000000"/>
                </a:solidFill>
                <a:latin typeface="Arial"/>
              </a:defRPr>
            </a:pPr>
          </a:p>
        </c:txPr>
        <c:crossAx val="686029043"/>
      </c:catAx>
      <c:valAx>
        <c:axId val="6860290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2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2000">
                    <a:solidFill>
                      <a:srgbClr val="000000"/>
                    </a:solidFill>
                    <a:latin typeface="Arial"/>
                  </a:rPr>
                  <a:t>Frequenza assoluta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 i="0" sz="1400">
                <a:solidFill>
                  <a:srgbClr val="000000"/>
                </a:solidFill>
                <a:latin typeface="Arial"/>
              </a:defRPr>
            </a:pPr>
          </a:p>
        </c:txPr>
        <c:crossAx val="691448185"/>
      </c:valAx>
      <c:spPr>
        <a:solidFill>
          <a:srgbClr val="FFFFFF"/>
        </a:solidFill>
      </c:spPr>
    </c:plotArea>
    <c:legend>
      <c:legendPos val="t"/>
      <c:legendEntry>
        <c:idx val="0"/>
        <c:txPr>
          <a:bodyPr/>
          <a:lstStyle/>
          <a:p>
            <a:pPr lvl="0">
              <a:defRPr b="1" i="0" sz="1800"/>
            </a:pPr>
          </a:p>
        </c:txPr>
      </c:legendEntry>
      <c:legendEntry>
        <c:idx val="1"/>
        <c:txPr>
          <a:bodyPr/>
          <a:lstStyle/>
          <a:p>
            <a:pPr lvl="0">
              <a:defRPr b="1" i="0" sz="1800"/>
            </a:pPr>
          </a:p>
        </c:txPr>
      </c:legendEntry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248520710059171"/>
          <c:y val="0.08832565284178187"/>
          <c:w val="0.8644005977568532"/>
          <c:h val="0.7262613418858104"/>
        </c:manualLayout>
      </c:layout>
      <c:barChart>
        <c:barDir val="col"/>
        <c:ser>
          <c:idx val="0"/>
          <c:order val="0"/>
          <c:tx>
            <c:v>Densità di Frequenza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Esempio!$A$17:$A$36</c:f>
            </c:strRef>
          </c:cat>
          <c:val>
            <c:numRef>
              <c:f>Esempio!$C$17:$C$36</c:f>
              <c:numCache/>
            </c:numRef>
          </c:val>
        </c:ser>
        <c:ser>
          <c:idx val="1"/>
          <c:order val="1"/>
          <c:tx>
            <c:v>Densità di Probabilità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Esempio!$A$17:$A$36</c:f>
            </c:strRef>
          </c:cat>
          <c:val>
            <c:numRef>
              <c:f>Esempio!$E$17:$E$36</c:f>
              <c:numCache/>
            </c:numRef>
          </c:val>
        </c:ser>
        <c:axId val="1736408577"/>
        <c:axId val="429090707"/>
      </c:barChart>
      <c:catAx>
        <c:axId val="1736408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2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2000">
                    <a:solidFill>
                      <a:srgbClr val="000000"/>
                    </a:solidFill>
                    <a:latin typeface="Arial"/>
                  </a:rPr>
                  <a:t>Tempo (s)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1" i="0" sz="1600">
                <a:solidFill>
                  <a:srgbClr val="000000"/>
                </a:solidFill>
                <a:latin typeface="Arial"/>
              </a:defRPr>
            </a:pPr>
          </a:p>
        </c:txPr>
        <c:crossAx val="429090707"/>
      </c:catAx>
      <c:valAx>
        <c:axId val="4290907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2000">
                    <a:solidFill>
                      <a:srgbClr val="000000"/>
                    </a:solidFill>
                    <a:latin typeface="Calibri"/>
                  </a:defRPr>
                </a:pPr>
                <a:r>
                  <a:rPr b="1" i="0" sz="2000">
                    <a:solidFill>
                      <a:srgbClr val="000000"/>
                    </a:solidFill>
                    <a:latin typeface="Calibri"/>
                  </a:rPr>
                  <a:t>Densità di Prob. e Freq. (s^-1)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 sz="1600">
                <a:solidFill>
                  <a:srgbClr val="000000"/>
                </a:solidFill>
                <a:latin typeface="Calibri"/>
              </a:defRPr>
            </a:pPr>
          </a:p>
        </c:txPr>
        <c:crossAx val="1736408577"/>
      </c:valAx>
      <c:spPr>
        <a:solidFill>
          <a:srgbClr val="FFFFFF"/>
        </a:solidFill>
      </c:spPr>
    </c:plotArea>
    <c:legend>
      <c:legendPos val="t"/>
      <c:legendEntry>
        <c:idx val="0"/>
        <c:txPr>
          <a:bodyPr/>
          <a:lstStyle/>
          <a:p>
            <a:pPr lvl="0">
              <a:defRPr b="1" i="0" sz="1800"/>
            </a:pPr>
          </a:p>
        </c:txPr>
      </c:legendEntry>
      <c:legendEntry>
        <c:idx val="1"/>
        <c:txPr>
          <a:bodyPr/>
          <a:lstStyle/>
          <a:p>
            <a:pPr lvl="0">
              <a:defRPr b="1" i="0" sz="1800"/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266700</xdr:colOff>
      <xdr:row>0</xdr:row>
      <xdr:rowOff>0</xdr:rowOff>
    </xdr:from>
    <xdr:ext cx="9020175" cy="4857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19050</xdr:colOff>
      <xdr:row>27</xdr:row>
      <xdr:rowOff>47625</xdr:rowOff>
    </xdr:from>
    <xdr:ext cx="9077325" cy="52768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10</xdr:row>
      <xdr:rowOff>9525</xdr:rowOff>
    </xdr:from>
    <xdr:ext cx="4286250" cy="7143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66675</xdr:colOff>
      <xdr:row>0</xdr:row>
      <xdr:rowOff>0</xdr:rowOff>
    </xdr:from>
    <xdr:ext cx="8048625" cy="4648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66675</xdr:colOff>
      <xdr:row>27</xdr:row>
      <xdr:rowOff>76200</xdr:rowOff>
    </xdr:from>
    <xdr:ext cx="8048625" cy="58007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10</xdr:row>
      <xdr:rowOff>9525</xdr:rowOff>
    </xdr:from>
    <xdr:ext cx="4286250" cy="7143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4.38"/>
    <col customWidth="1" min="3" max="3" width="13.88"/>
    <col customWidth="1" min="4" max="4" width="10.88"/>
    <col customWidth="1" min="5" max="5" width="17.63"/>
    <col customWidth="1" min="6" max="6" width="12.25"/>
    <col customWidth="1" min="7" max="8" width="12.0"/>
    <col customWidth="1" min="9" max="9" width="10.38"/>
    <col customWidth="1" min="10" max="10" width="16.88"/>
    <col customWidth="1" min="11" max="11" width="18.0"/>
    <col customWidth="1" min="12" max="16" width="10.38"/>
    <col customWidth="1" min="17" max="17" width="20.75"/>
    <col customWidth="1" min="18" max="27" width="11.0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5"/>
      <c r="O1" s="5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8"/>
    </row>
    <row r="2" ht="19.5" customHeight="1">
      <c r="A2" s="9"/>
      <c r="B2" s="10"/>
      <c r="C2" s="10"/>
      <c r="D2" s="10"/>
      <c r="E2" s="10"/>
      <c r="F2" s="11"/>
      <c r="G2" s="11"/>
      <c r="H2" s="11"/>
      <c r="I2" s="11"/>
      <c r="J2" s="11"/>
      <c r="K2" s="12"/>
      <c r="L2" s="13"/>
      <c r="M2" s="14"/>
      <c r="N2" s="14"/>
      <c r="O2" s="14"/>
      <c r="P2" s="14"/>
      <c r="Q2" s="15"/>
      <c r="R2" s="7"/>
      <c r="S2" s="7"/>
      <c r="T2" s="7"/>
      <c r="U2" s="7"/>
      <c r="V2" s="7"/>
      <c r="W2" s="7"/>
      <c r="X2" s="7"/>
      <c r="Y2" s="7"/>
      <c r="Z2" s="7"/>
      <c r="AA2" s="8"/>
    </row>
    <row r="3">
      <c r="A3" s="16"/>
      <c r="B3" s="17" t="s">
        <v>1</v>
      </c>
      <c r="C3" s="18"/>
      <c r="D3" s="18"/>
      <c r="E3" s="19"/>
      <c r="F3" s="20"/>
      <c r="G3" s="21"/>
      <c r="H3" s="11"/>
      <c r="I3" s="11"/>
      <c r="J3" s="11"/>
      <c r="K3" s="12"/>
      <c r="L3" s="13"/>
      <c r="M3" s="14"/>
      <c r="N3" s="14"/>
      <c r="O3" s="14"/>
      <c r="P3" s="14"/>
      <c r="Q3" s="15"/>
      <c r="R3" s="7"/>
      <c r="S3" s="7"/>
      <c r="T3" s="7"/>
      <c r="U3" s="7"/>
      <c r="V3" s="7"/>
      <c r="W3" s="7"/>
      <c r="X3" s="7"/>
      <c r="Y3" s="7"/>
      <c r="Z3" s="7"/>
      <c r="AA3" s="8"/>
    </row>
    <row r="4">
      <c r="A4" s="16"/>
      <c r="B4" s="22" t="s">
        <v>2</v>
      </c>
      <c r="C4" s="23">
        <v>1.95</v>
      </c>
      <c r="D4" s="24" t="s">
        <v>3</v>
      </c>
      <c r="E4" s="25" t="s">
        <v>4</v>
      </c>
      <c r="F4" s="20"/>
      <c r="G4" s="26" t="s">
        <v>5</v>
      </c>
      <c r="H4" s="27" t="s">
        <v>6</v>
      </c>
      <c r="I4" s="11"/>
      <c r="J4" s="11"/>
      <c r="K4" s="12"/>
      <c r="L4" s="13"/>
      <c r="M4" s="14"/>
      <c r="N4" s="14"/>
      <c r="O4" s="14"/>
      <c r="P4" s="14"/>
      <c r="Q4" s="15"/>
      <c r="R4" s="7"/>
      <c r="S4" s="7"/>
      <c r="T4" s="7"/>
      <c r="U4" s="7"/>
      <c r="V4" s="7"/>
      <c r="W4" s="7"/>
      <c r="X4" s="7"/>
      <c r="Y4" s="7"/>
      <c r="Z4" s="7"/>
      <c r="AA4" s="8"/>
    </row>
    <row r="5">
      <c r="A5" s="16"/>
      <c r="B5" s="28" t="s">
        <v>7</v>
      </c>
      <c r="C5" s="29">
        <v>0.08</v>
      </c>
      <c r="D5" s="30" t="s">
        <v>3</v>
      </c>
      <c r="E5" s="31" t="s">
        <v>8</v>
      </c>
      <c r="F5" s="20"/>
      <c r="G5" s="26" t="s">
        <v>9</v>
      </c>
      <c r="H5" s="27" t="s">
        <v>10</v>
      </c>
      <c r="I5" s="11"/>
      <c r="J5" s="11"/>
      <c r="K5" s="12"/>
      <c r="L5" s="13"/>
      <c r="M5" s="14"/>
      <c r="N5" s="14"/>
      <c r="O5" s="14"/>
      <c r="P5" s="14"/>
      <c r="Q5" s="15"/>
      <c r="R5" s="7"/>
      <c r="S5" s="7"/>
      <c r="T5" s="7"/>
      <c r="U5" s="7"/>
      <c r="V5" s="7"/>
      <c r="W5" s="7"/>
      <c r="X5" s="7"/>
      <c r="Y5" s="7"/>
      <c r="Z5" s="7"/>
      <c r="AA5" s="8"/>
    </row>
    <row r="6">
      <c r="A6" s="16"/>
      <c r="B6" s="28" t="s">
        <v>11</v>
      </c>
      <c r="C6" s="32">
        <v>98.0</v>
      </c>
      <c r="D6" s="33"/>
      <c r="E6" s="31" t="s">
        <v>12</v>
      </c>
      <c r="F6" s="20"/>
      <c r="G6" s="26" t="s">
        <v>13</v>
      </c>
      <c r="H6" s="34"/>
      <c r="I6" s="11"/>
      <c r="J6" s="11"/>
      <c r="K6" s="12"/>
      <c r="L6" s="13"/>
      <c r="M6" s="14"/>
      <c r="N6" s="14"/>
      <c r="O6" s="14"/>
      <c r="P6" s="14"/>
      <c r="Q6" s="15"/>
      <c r="R6" s="7"/>
      <c r="S6" s="7"/>
      <c r="T6" s="7"/>
      <c r="U6" s="7"/>
      <c r="V6" s="7"/>
      <c r="W6" s="7"/>
      <c r="X6" s="7"/>
      <c r="Y6" s="7"/>
      <c r="Z6" s="7"/>
      <c r="AA6" s="8"/>
    </row>
    <row r="7">
      <c r="A7" s="16"/>
      <c r="B7" s="35" t="s">
        <v>14</v>
      </c>
      <c r="C7" s="36">
        <v>0.04</v>
      </c>
      <c r="D7" s="37" t="s">
        <v>3</v>
      </c>
      <c r="E7" s="38" t="s">
        <v>15</v>
      </c>
      <c r="F7" s="20"/>
      <c r="G7" s="21"/>
      <c r="H7" s="11"/>
      <c r="I7" s="11"/>
      <c r="J7" s="11"/>
      <c r="K7" s="12"/>
      <c r="L7" s="13"/>
      <c r="M7" s="14"/>
      <c r="N7" s="14"/>
      <c r="O7" s="14"/>
      <c r="P7" s="14"/>
      <c r="Q7" s="15"/>
      <c r="R7" s="7"/>
      <c r="S7" s="7"/>
      <c r="T7" s="7"/>
      <c r="U7" s="7"/>
      <c r="V7" s="7"/>
      <c r="W7" s="7"/>
      <c r="X7" s="7"/>
      <c r="Y7" s="7"/>
      <c r="Z7" s="7"/>
      <c r="AA7" s="8"/>
    </row>
    <row r="8" ht="12.75" customHeight="1">
      <c r="A8" s="39"/>
      <c r="B8" s="40"/>
      <c r="C8" s="40"/>
      <c r="D8" s="40"/>
      <c r="E8" s="40"/>
      <c r="F8" s="11"/>
      <c r="G8" s="11"/>
      <c r="H8" s="11"/>
      <c r="I8" s="11"/>
      <c r="J8" s="11"/>
      <c r="K8" s="12"/>
      <c r="L8" s="13"/>
      <c r="M8" s="14"/>
      <c r="N8" s="14"/>
      <c r="O8" s="14"/>
      <c r="P8" s="14"/>
      <c r="Q8" s="15"/>
      <c r="R8" s="7"/>
      <c r="S8" s="7"/>
      <c r="T8" s="7"/>
      <c r="U8" s="7"/>
      <c r="V8" s="7"/>
      <c r="W8" s="7"/>
      <c r="X8" s="7"/>
      <c r="Y8" s="7"/>
      <c r="Z8" s="7"/>
      <c r="AA8" s="8"/>
    </row>
    <row r="9" ht="12.75" customHeight="1">
      <c r="A9" s="39"/>
      <c r="B9" s="11"/>
      <c r="C9" s="11"/>
      <c r="D9" s="11"/>
      <c r="E9" s="11"/>
      <c r="F9" s="11"/>
      <c r="G9" s="11"/>
      <c r="H9" s="11"/>
      <c r="I9" s="11"/>
      <c r="J9" s="11"/>
      <c r="K9" s="12"/>
      <c r="L9" s="13"/>
      <c r="M9" s="14"/>
      <c r="N9" s="14"/>
      <c r="O9" s="14"/>
      <c r="P9" s="14"/>
      <c r="Q9" s="15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41" t="s">
        <v>16</v>
      </c>
      <c r="B10" s="11"/>
      <c r="C10" s="11"/>
      <c r="D10" s="11"/>
      <c r="E10" s="11"/>
      <c r="F10" s="33"/>
      <c r="G10" s="33"/>
      <c r="H10" s="11"/>
      <c r="I10" s="11"/>
      <c r="J10" s="11"/>
      <c r="K10" s="12"/>
      <c r="L10" s="13"/>
      <c r="M10" s="14"/>
      <c r="N10" s="14"/>
      <c r="O10" s="14"/>
      <c r="P10" s="14"/>
      <c r="Q10" s="15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2.75" customHeight="1">
      <c r="A11" s="42"/>
      <c r="B11" s="43"/>
      <c r="C11" s="43"/>
      <c r="D11" s="43"/>
      <c r="E11" s="44"/>
      <c r="F11" s="11"/>
      <c r="G11" s="45" t="s">
        <v>17</v>
      </c>
      <c r="H11" s="11">
        <f>1/($C$5*SQRTPI(2))</f>
        <v>4.986778505</v>
      </c>
      <c r="I11" s="11"/>
      <c r="J11" s="11"/>
      <c r="K11" s="12"/>
      <c r="L11" s="13"/>
      <c r="M11" s="14"/>
      <c r="N11" s="14"/>
      <c r="O11" s="14"/>
      <c r="P11" s="14"/>
      <c r="Q11" s="15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2.75" customHeight="1">
      <c r="A12" s="46"/>
      <c r="E12" s="47"/>
      <c r="F12" s="11"/>
      <c r="G12" s="11"/>
      <c r="H12" s="11"/>
      <c r="I12" s="11"/>
      <c r="J12" s="11"/>
      <c r="K12" s="12"/>
      <c r="L12" s="13"/>
      <c r="M12" s="14"/>
      <c r="N12" s="14"/>
      <c r="O12" s="14"/>
      <c r="P12" s="14"/>
      <c r="Q12" s="15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2.75" customHeight="1">
      <c r="A13" s="46"/>
      <c r="E13" s="47"/>
      <c r="F13" s="48"/>
      <c r="G13" s="49"/>
      <c r="H13" s="11"/>
      <c r="I13" s="50"/>
      <c r="J13" s="50"/>
      <c r="K13" s="12"/>
      <c r="L13" s="13"/>
      <c r="M13" s="14"/>
      <c r="N13" s="14"/>
      <c r="O13" s="14"/>
      <c r="P13" s="14"/>
      <c r="Q13" s="15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2.75" customHeight="1">
      <c r="A14" s="46"/>
      <c r="E14" s="47"/>
      <c r="F14" s="48"/>
      <c r="G14" s="49"/>
      <c r="H14" s="51"/>
      <c r="I14" s="52"/>
      <c r="J14" s="52"/>
      <c r="K14" s="53"/>
      <c r="L14" s="13"/>
      <c r="M14" s="14"/>
      <c r="N14" s="14"/>
      <c r="O14" s="14"/>
      <c r="P14" s="14"/>
      <c r="Q14" s="15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2.75" customHeight="1">
      <c r="A15" s="54"/>
      <c r="B15" s="55"/>
      <c r="C15" s="55"/>
      <c r="D15" s="55"/>
      <c r="E15" s="56"/>
      <c r="F15" s="57"/>
      <c r="G15" s="57"/>
      <c r="H15" s="51"/>
      <c r="I15" s="52"/>
      <c r="J15" s="52"/>
      <c r="K15" s="53"/>
      <c r="L15" s="13"/>
      <c r="M15" s="14"/>
      <c r="N15" s="14"/>
      <c r="O15" s="14"/>
      <c r="P15" s="14"/>
      <c r="Q15" s="15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42.0" customHeight="1">
      <c r="A16" s="58" t="s">
        <v>18</v>
      </c>
      <c r="B16" s="59" t="s">
        <v>19</v>
      </c>
      <c r="C16" s="59" t="s">
        <v>20</v>
      </c>
      <c r="D16" s="59" t="s">
        <v>21</v>
      </c>
      <c r="E16" s="59" t="s">
        <v>22</v>
      </c>
      <c r="F16" s="60" t="s">
        <v>23</v>
      </c>
      <c r="G16" s="61" t="s">
        <v>24</v>
      </c>
      <c r="H16" s="62"/>
      <c r="I16" s="63"/>
      <c r="J16" s="63"/>
      <c r="K16" s="64"/>
      <c r="L16" s="13"/>
      <c r="M16" s="14"/>
      <c r="N16" s="14"/>
      <c r="O16" s="14"/>
      <c r="P16" s="14"/>
      <c r="Q16" s="15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2.75" customHeight="1">
      <c r="A17" s="65"/>
      <c r="B17" s="66"/>
      <c r="C17" s="67"/>
      <c r="D17" s="67"/>
      <c r="E17" s="67"/>
      <c r="F17" s="67"/>
      <c r="G17" s="68"/>
      <c r="H17" s="69"/>
      <c r="I17" s="52"/>
      <c r="J17" s="52"/>
      <c r="K17" s="53"/>
      <c r="L17" s="13"/>
      <c r="M17" s="14"/>
      <c r="N17" s="14"/>
      <c r="O17" s="14"/>
      <c r="P17" s="14"/>
      <c r="Q17" s="15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2.75" customHeight="1">
      <c r="A18" s="65"/>
      <c r="B18" s="66"/>
      <c r="C18" s="67"/>
      <c r="D18" s="67"/>
      <c r="E18" s="67"/>
      <c r="F18" s="67"/>
      <c r="G18" s="68"/>
      <c r="H18" s="69"/>
      <c r="I18" s="52"/>
      <c r="J18" s="52"/>
      <c r="K18" s="53"/>
      <c r="L18" s="13"/>
      <c r="M18" s="14"/>
      <c r="N18" s="14"/>
      <c r="O18" s="14"/>
      <c r="P18" s="14"/>
      <c r="Q18" s="15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2.75" customHeight="1">
      <c r="A19" s="65"/>
      <c r="B19" s="66"/>
      <c r="C19" s="67"/>
      <c r="D19" s="67"/>
      <c r="E19" s="67"/>
      <c r="F19" s="67"/>
      <c r="G19" s="68"/>
      <c r="H19" s="69"/>
      <c r="I19" s="52"/>
      <c r="J19" s="52"/>
      <c r="K19" s="53"/>
      <c r="L19" s="13"/>
      <c r="M19" s="14"/>
      <c r="N19" s="14"/>
      <c r="O19" s="14"/>
      <c r="P19" s="14"/>
      <c r="Q19" s="15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2.75" customHeight="1">
      <c r="A20" s="65"/>
      <c r="B20" s="66"/>
      <c r="C20" s="67"/>
      <c r="D20" s="67"/>
      <c r="E20" s="67"/>
      <c r="F20" s="67"/>
      <c r="G20" s="68"/>
      <c r="H20" s="70"/>
      <c r="I20" s="52"/>
      <c r="J20" s="52"/>
      <c r="K20" s="53"/>
      <c r="L20" s="13"/>
      <c r="M20" s="14"/>
      <c r="N20" s="14"/>
      <c r="O20" s="14"/>
      <c r="P20" s="14"/>
      <c r="Q20" s="15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2.75" customHeight="1">
      <c r="A21" s="71">
        <v>1.745</v>
      </c>
      <c r="B21" s="72">
        <v>2.0</v>
      </c>
      <c r="C21" s="73">
        <f t="shared" ref="C21:C33" si="1">B21/C$6/C$7</f>
        <v>0.5102040816</v>
      </c>
      <c r="D21" s="73">
        <f t="shared" ref="D21:D33" si="2">((A21-C$4)^2)/(2*(C$5)^2)</f>
        <v>3.283203125</v>
      </c>
      <c r="E21" s="73">
        <f t="shared" ref="E21:E33" si="3">H$11*EXP(-D21)</f>
        <v>0.1870436973</v>
      </c>
      <c r="F21" s="73">
        <f t="shared" ref="F21:F33" si="4">E21*C$7</f>
        <v>0.007481747893</v>
      </c>
      <c r="G21" s="74">
        <f t="shared" ref="G21:G33" si="5">F21*C$6</f>
        <v>0.7332112935</v>
      </c>
      <c r="H21" s="69"/>
      <c r="I21" s="52"/>
      <c r="J21" s="52"/>
      <c r="K21" s="53"/>
      <c r="L21" s="13"/>
      <c r="M21" s="14"/>
      <c r="N21" s="14"/>
      <c r="O21" s="14"/>
      <c r="P21" s="14"/>
      <c r="Q21" s="15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2.75" customHeight="1">
      <c r="A22" s="71">
        <v>1.7850000000000001</v>
      </c>
      <c r="B22" s="75">
        <v>3.0</v>
      </c>
      <c r="C22" s="73">
        <f t="shared" si="1"/>
        <v>0.7653061224</v>
      </c>
      <c r="D22" s="73">
        <f t="shared" si="2"/>
        <v>2.126953125</v>
      </c>
      <c r="E22" s="73">
        <f t="shared" si="3"/>
        <v>0.5944236408</v>
      </c>
      <c r="F22" s="73">
        <f t="shared" si="4"/>
        <v>0.02377694563</v>
      </c>
      <c r="G22" s="74">
        <f t="shared" si="5"/>
        <v>2.330140672</v>
      </c>
      <c r="H22" s="69"/>
      <c r="I22" s="52"/>
      <c r="J22" s="52"/>
      <c r="K22" s="53"/>
      <c r="L22" s="13"/>
      <c r="M22" s="14"/>
      <c r="N22" s="14"/>
      <c r="O22" s="14"/>
      <c r="P22" s="14"/>
      <c r="Q22" s="15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2.75" customHeight="1">
      <c r="A23" s="71">
        <v>1.8250000000000002</v>
      </c>
      <c r="B23" s="72">
        <v>3.0</v>
      </c>
      <c r="C23" s="73">
        <f t="shared" si="1"/>
        <v>0.7653061224</v>
      </c>
      <c r="D23" s="73">
        <f t="shared" si="2"/>
        <v>1.220703125</v>
      </c>
      <c r="E23" s="73">
        <f t="shared" si="3"/>
        <v>1.47121264</v>
      </c>
      <c r="F23" s="73">
        <f t="shared" si="4"/>
        <v>0.05884850561</v>
      </c>
      <c r="G23" s="74">
        <f t="shared" si="5"/>
        <v>5.76715355</v>
      </c>
      <c r="H23" s="69"/>
      <c r="I23" s="52"/>
      <c r="J23" s="52"/>
      <c r="K23" s="53"/>
      <c r="L23" s="13"/>
      <c r="M23" s="14"/>
      <c r="N23" s="14"/>
      <c r="O23" s="14"/>
      <c r="P23" s="14"/>
      <c r="Q23" s="15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2.75" customHeight="1">
      <c r="A24" s="71">
        <v>1.8650000000000002</v>
      </c>
      <c r="B24" s="75">
        <v>8.0</v>
      </c>
      <c r="C24" s="73">
        <f t="shared" si="1"/>
        <v>2.040816327</v>
      </c>
      <c r="D24" s="73">
        <f t="shared" si="2"/>
        <v>0.564453125</v>
      </c>
      <c r="E24" s="73">
        <f t="shared" si="3"/>
        <v>2.835836587</v>
      </c>
      <c r="F24" s="73">
        <f t="shared" si="4"/>
        <v>0.1134334635</v>
      </c>
      <c r="G24" s="74">
        <f t="shared" si="5"/>
        <v>11.11647942</v>
      </c>
      <c r="H24" s="69"/>
      <c r="I24" s="52"/>
      <c r="J24" s="52"/>
      <c r="K24" s="53"/>
      <c r="L24" s="13"/>
      <c r="M24" s="14"/>
      <c r="N24" s="14"/>
      <c r="O24" s="14"/>
      <c r="P24" s="14"/>
      <c r="Q24" s="15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2.75" customHeight="1">
      <c r="A25" s="71">
        <v>1.9050000000000002</v>
      </c>
      <c r="B25" s="75">
        <v>15.0</v>
      </c>
      <c r="C25" s="73">
        <f t="shared" si="1"/>
        <v>3.826530612</v>
      </c>
      <c r="D25" s="73">
        <f t="shared" si="2"/>
        <v>0.158203125</v>
      </c>
      <c r="E25" s="73">
        <f t="shared" si="3"/>
        <v>4.257094929</v>
      </c>
      <c r="F25" s="73">
        <f t="shared" si="4"/>
        <v>0.1702837972</v>
      </c>
      <c r="G25" s="74">
        <f t="shared" si="5"/>
        <v>16.68781212</v>
      </c>
      <c r="H25" s="69"/>
      <c r="I25" s="52"/>
      <c r="J25" s="52"/>
      <c r="K25" s="53"/>
      <c r="L25" s="13"/>
      <c r="M25" s="14"/>
      <c r="N25" s="14"/>
      <c r="O25" s="14"/>
      <c r="P25" s="14"/>
      <c r="Q25" s="15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2.75" customHeight="1">
      <c r="A26" s="71">
        <v>1.9450000000000003</v>
      </c>
      <c r="B26" s="75">
        <v>27.0</v>
      </c>
      <c r="C26" s="73">
        <f t="shared" si="1"/>
        <v>6.887755102</v>
      </c>
      <c r="D26" s="73">
        <f t="shared" si="2"/>
        <v>0.001953125</v>
      </c>
      <c r="E26" s="73">
        <f t="shared" si="3"/>
        <v>4.977048209</v>
      </c>
      <c r="F26" s="73">
        <f t="shared" si="4"/>
        <v>0.1990819283</v>
      </c>
      <c r="G26" s="74">
        <f t="shared" si="5"/>
        <v>19.51002898</v>
      </c>
      <c r="H26" s="69"/>
      <c r="I26" s="52"/>
      <c r="J26" s="52"/>
      <c r="K26" s="53"/>
      <c r="L26" s="13"/>
      <c r="M26" s="14"/>
      <c r="N26" s="14"/>
      <c r="O26" s="14"/>
      <c r="P26" s="14"/>
      <c r="Q26" s="15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2.75" customHeight="1">
      <c r="A27" s="71">
        <v>1.9850000000000003</v>
      </c>
      <c r="B27" s="75">
        <v>20.0</v>
      </c>
      <c r="C27" s="73">
        <f t="shared" si="1"/>
        <v>5.102040816</v>
      </c>
      <c r="D27" s="73">
        <f t="shared" si="2"/>
        <v>0.095703125</v>
      </c>
      <c r="E27" s="73">
        <f t="shared" si="3"/>
        <v>4.531653963</v>
      </c>
      <c r="F27" s="73">
        <f t="shared" si="4"/>
        <v>0.1812661585</v>
      </c>
      <c r="G27" s="74">
        <f t="shared" si="5"/>
        <v>17.76408353</v>
      </c>
      <c r="H27" s="69"/>
      <c r="I27" s="52"/>
      <c r="J27" s="52"/>
      <c r="K27" s="53"/>
      <c r="L27" s="13"/>
      <c r="M27" s="14"/>
      <c r="N27" s="14"/>
      <c r="O27" s="14"/>
      <c r="P27" s="14"/>
      <c r="Q27" s="15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2.75" customHeight="1">
      <c r="A28" s="71">
        <v>2.0250000000000004</v>
      </c>
      <c r="B28" s="75">
        <v>9.0</v>
      </c>
      <c r="C28" s="73">
        <f t="shared" si="1"/>
        <v>2.295918367</v>
      </c>
      <c r="D28" s="73">
        <f t="shared" si="2"/>
        <v>0.439453125</v>
      </c>
      <c r="E28" s="73">
        <f t="shared" si="3"/>
        <v>3.213423842</v>
      </c>
      <c r="F28" s="73">
        <f t="shared" si="4"/>
        <v>0.1285369537</v>
      </c>
      <c r="G28" s="74">
        <f t="shared" si="5"/>
        <v>12.59662146</v>
      </c>
      <c r="H28" s="69"/>
      <c r="I28" s="52"/>
      <c r="J28" s="52"/>
      <c r="K28" s="53"/>
      <c r="L28" s="13"/>
      <c r="M28" s="14"/>
      <c r="N28" s="14"/>
      <c r="O28" s="14"/>
      <c r="P28" s="14"/>
      <c r="Q28" s="15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2.75" customHeight="1">
      <c r="A29" s="71">
        <v>2.0650000000000004</v>
      </c>
      <c r="B29" s="75">
        <v>6.0</v>
      </c>
      <c r="C29" s="73">
        <f t="shared" si="1"/>
        <v>1.530612245</v>
      </c>
      <c r="D29" s="73">
        <f t="shared" si="2"/>
        <v>1.033203125</v>
      </c>
      <c r="E29" s="73">
        <f t="shared" si="3"/>
        <v>1.77462119</v>
      </c>
      <c r="F29" s="73">
        <f t="shared" si="4"/>
        <v>0.0709848476</v>
      </c>
      <c r="G29" s="74">
        <f t="shared" si="5"/>
        <v>6.956515065</v>
      </c>
      <c r="H29" s="69"/>
      <c r="I29" s="52"/>
      <c r="J29" s="52"/>
      <c r="K29" s="53"/>
      <c r="L29" s="13"/>
      <c r="M29" s="14"/>
      <c r="N29" s="14"/>
      <c r="O29" s="14"/>
      <c r="P29" s="14"/>
      <c r="Q29" s="15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2.75" customHeight="1">
      <c r="A30" s="71">
        <v>2.1050000000000004</v>
      </c>
      <c r="B30" s="75">
        <v>4.0</v>
      </c>
      <c r="C30" s="73">
        <f t="shared" si="1"/>
        <v>1.020408163</v>
      </c>
      <c r="D30" s="73">
        <f t="shared" si="2"/>
        <v>1.876953125</v>
      </c>
      <c r="E30" s="73">
        <f t="shared" si="3"/>
        <v>0.763255063</v>
      </c>
      <c r="F30" s="73">
        <f t="shared" si="4"/>
        <v>0.03053020252</v>
      </c>
      <c r="G30" s="74">
        <f t="shared" si="5"/>
        <v>2.991959847</v>
      </c>
      <c r="H30" s="69"/>
      <c r="I30" s="52"/>
      <c r="J30" s="52"/>
      <c r="K30" s="53"/>
      <c r="L30" s="13"/>
      <c r="M30" s="14"/>
      <c r="N30" s="14"/>
      <c r="O30" s="14"/>
      <c r="P30" s="14"/>
      <c r="Q30" s="15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2.75" customHeight="1">
      <c r="A31" s="65">
        <v>2.1450000000000005</v>
      </c>
      <c r="B31" s="66">
        <v>0.0</v>
      </c>
      <c r="C31" s="73">
        <f t="shared" si="1"/>
        <v>0</v>
      </c>
      <c r="D31" s="73">
        <f t="shared" si="2"/>
        <v>2.970703125</v>
      </c>
      <c r="E31" s="73">
        <f t="shared" si="3"/>
        <v>0.2556584222</v>
      </c>
      <c r="F31" s="73">
        <f t="shared" si="4"/>
        <v>0.01022633689</v>
      </c>
      <c r="G31" s="74">
        <f t="shared" si="5"/>
        <v>1.002181015</v>
      </c>
      <c r="H31" s="8"/>
      <c r="I31" s="52"/>
      <c r="J31" s="52"/>
      <c r="K31" s="53"/>
      <c r="L31" s="13"/>
      <c r="M31" s="14"/>
      <c r="N31" s="14"/>
      <c r="O31" s="14"/>
      <c r="P31" s="14"/>
      <c r="Q31" s="15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2.75" customHeight="1">
      <c r="A32" s="76">
        <v>2.1850000000000005</v>
      </c>
      <c r="B32" s="77">
        <v>0.0</v>
      </c>
      <c r="C32" s="73">
        <f t="shared" si="1"/>
        <v>0</v>
      </c>
      <c r="D32" s="73">
        <f t="shared" si="2"/>
        <v>4.314453125</v>
      </c>
      <c r="E32" s="73">
        <f t="shared" si="3"/>
        <v>0.06669248414</v>
      </c>
      <c r="F32" s="73">
        <f t="shared" si="4"/>
        <v>0.002667699366</v>
      </c>
      <c r="G32" s="74">
        <f t="shared" si="5"/>
        <v>0.2614345378</v>
      </c>
      <c r="H32" s="8"/>
      <c r="I32" s="52"/>
      <c r="J32" s="52"/>
      <c r="K32" s="53"/>
      <c r="L32" s="13"/>
      <c r="M32" s="14"/>
      <c r="N32" s="14"/>
      <c r="O32" s="14"/>
      <c r="P32" s="14"/>
      <c r="Q32" s="15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2.75" customHeight="1">
      <c r="A33" s="76">
        <v>2.2250000000000005</v>
      </c>
      <c r="B33" s="77">
        <v>1.0</v>
      </c>
      <c r="C33" s="73">
        <f t="shared" si="1"/>
        <v>0.2551020408</v>
      </c>
      <c r="D33" s="73">
        <f t="shared" si="2"/>
        <v>5.908203125</v>
      </c>
      <c r="E33" s="73">
        <f t="shared" si="3"/>
        <v>0.01354939999</v>
      </c>
      <c r="F33" s="73">
        <f t="shared" si="4"/>
        <v>0.0005419759996</v>
      </c>
      <c r="G33" s="74">
        <f t="shared" si="5"/>
        <v>0.05311364796</v>
      </c>
      <c r="H33" s="70" t="s">
        <v>25</v>
      </c>
      <c r="I33" s="52"/>
      <c r="J33" s="52"/>
      <c r="K33" s="53"/>
      <c r="L33" s="13"/>
      <c r="M33" s="14"/>
      <c r="N33" s="14"/>
      <c r="O33" s="14"/>
      <c r="P33" s="14"/>
      <c r="Q33" s="15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2.75" customHeight="1">
      <c r="A34" s="78"/>
      <c r="B34" s="8"/>
      <c r="C34" s="79"/>
      <c r="D34" s="79"/>
      <c r="E34" s="79"/>
      <c r="F34" s="79"/>
      <c r="G34" s="80"/>
      <c r="H34" s="70" t="s">
        <v>25</v>
      </c>
      <c r="I34" s="52"/>
      <c r="J34" s="52"/>
      <c r="K34" s="53"/>
      <c r="L34" s="13"/>
      <c r="M34" s="14"/>
      <c r="N34" s="14"/>
      <c r="O34" s="14"/>
      <c r="P34" s="14"/>
      <c r="Q34" s="15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2.75" customHeight="1">
      <c r="A35" s="65"/>
      <c r="B35" s="66"/>
      <c r="C35" s="67"/>
      <c r="D35" s="67"/>
      <c r="E35" s="67"/>
      <c r="F35" s="67"/>
      <c r="G35" s="68"/>
      <c r="H35" s="8"/>
      <c r="I35" s="52"/>
      <c r="J35" s="52"/>
      <c r="K35" s="53"/>
      <c r="L35" s="13"/>
      <c r="M35" s="14"/>
      <c r="N35" s="14"/>
      <c r="O35" s="14"/>
      <c r="P35" s="14"/>
      <c r="Q35" s="15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20.25" customHeight="1">
      <c r="A36" s="81"/>
      <c r="B36" s="82"/>
      <c r="C36" s="83"/>
      <c r="D36" s="83"/>
      <c r="E36" s="83"/>
      <c r="F36" s="83"/>
      <c r="G36" s="84"/>
      <c r="H36" s="8"/>
      <c r="I36" s="85"/>
      <c r="J36" s="85"/>
      <c r="K36" s="86"/>
      <c r="L36" s="13"/>
      <c r="M36" s="14"/>
      <c r="N36" s="14"/>
      <c r="O36" s="14"/>
      <c r="P36" s="14"/>
      <c r="Q36" s="15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8.75" customHeight="1">
      <c r="A37" s="87"/>
      <c r="B37" s="88"/>
      <c r="C37" s="67"/>
      <c r="D37" s="67"/>
      <c r="E37" s="67"/>
      <c r="F37" s="67"/>
      <c r="G37" s="68"/>
      <c r="H37" s="69"/>
      <c r="I37" s="52"/>
      <c r="J37" s="52"/>
      <c r="K37" s="53"/>
      <c r="L37" s="13"/>
      <c r="M37" s="14"/>
      <c r="N37" s="14"/>
      <c r="O37" s="14"/>
      <c r="P37" s="14"/>
      <c r="Q37" s="15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27.0" customHeight="1">
      <c r="A38" s="89" t="s">
        <v>26</v>
      </c>
      <c r="B38" s="90">
        <f t="shared" ref="B38:C38" si="6">SUM(B17:B37)</f>
        <v>98</v>
      </c>
      <c r="C38" s="91">
        <f t="shared" si="6"/>
        <v>25</v>
      </c>
      <c r="D38" s="91"/>
      <c r="E38" s="91">
        <f t="shared" ref="E38:G38" si="7">SUM(E17:E37)</f>
        <v>24.94151407</v>
      </c>
      <c r="F38" s="91">
        <f t="shared" si="7"/>
        <v>0.9976605627</v>
      </c>
      <c r="G38" s="92">
        <f t="shared" si="7"/>
        <v>97.77073514</v>
      </c>
      <c r="H38" s="93">
        <f>B38-G38</f>
        <v>0.2292648562</v>
      </c>
      <c r="I38" s="52"/>
      <c r="J38" s="52"/>
      <c r="K38" s="53"/>
      <c r="L38" s="13"/>
      <c r="M38" s="14"/>
      <c r="N38" s="14"/>
      <c r="O38" s="14"/>
      <c r="P38" s="14"/>
      <c r="Q38" s="15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2.75" customHeight="1">
      <c r="A39" s="94"/>
      <c r="B39" s="95"/>
      <c r="C39" s="95"/>
      <c r="D39" s="95"/>
      <c r="E39" s="95"/>
      <c r="F39" s="95"/>
      <c r="G39" s="95"/>
      <c r="H39" s="11"/>
      <c r="I39" s="96"/>
      <c r="J39" s="96"/>
      <c r="K39" s="12"/>
      <c r="L39" s="13"/>
      <c r="M39" s="14"/>
      <c r="N39" s="14"/>
      <c r="O39" s="14"/>
      <c r="P39" s="14"/>
      <c r="Q39" s="15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2.75" customHeight="1">
      <c r="A40" s="97"/>
      <c r="B40" s="10"/>
      <c r="C40" s="10"/>
      <c r="D40" s="10"/>
      <c r="E40" s="10"/>
      <c r="F40" s="10"/>
      <c r="G40" s="10"/>
      <c r="H40" s="98"/>
      <c r="I40" s="98"/>
      <c r="J40" s="98"/>
      <c r="K40" s="99"/>
      <c r="L40" s="13"/>
      <c r="M40" s="14"/>
      <c r="N40" s="14"/>
      <c r="O40" s="14"/>
      <c r="P40" s="14"/>
      <c r="Q40" s="15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2.75" customHeight="1">
      <c r="A41" s="100" t="s">
        <v>27</v>
      </c>
      <c r="B41" s="101"/>
      <c r="C41" s="101"/>
      <c r="D41" s="101"/>
      <c r="E41" s="101"/>
      <c r="F41" s="102"/>
      <c r="G41" s="103"/>
      <c r="H41" s="104"/>
      <c r="I41" s="105"/>
      <c r="J41" s="105"/>
      <c r="K41" s="106"/>
      <c r="L41" s="13"/>
      <c r="M41" s="14"/>
      <c r="N41" s="14"/>
      <c r="O41" s="14"/>
      <c r="P41" s="14"/>
      <c r="Q41" s="15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4.25" customHeight="1">
      <c r="A42" s="13"/>
      <c r="B42" s="14"/>
      <c r="C42" s="14"/>
      <c r="D42" s="14"/>
      <c r="E42" s="14"/>
      <c r="F42" s="107"/>
      <c r="G42" s="108"/>
      <c r="H42" s="104"/>
      <c r="I42" s="11"/>
      <c r="J42" s="11"/>
      <c r="K42" s="106"/>
      <c r="L42" s="13"/>
      <c r="M42" s="14"/>
      <c r="N42" s="14"/>
      <c r="O42" s="14"/>
      <c r="P42" s="14"/>
      <c r="Q42" s="15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4.25" customHeight="1">
      <c r="A43" s="109" t="s">
        <v>28</v>
      </c>
      <c r="B43" s="110"/>
      <c r="C43" s="110"/>
      <c r="D43" s="110"/>
      <c r="E43" s="111"/>
      <c r="F43" s="107"/>
      <c r="G43" s="108"/>
      <c r="H43" s="104"/>
      <c r="I43" s="105"/>
      <c r="J43" s="112"/>
      <c r="K43" s="106"/>
      <c r="L43" s="13"/>
      <c r="M43" s="14"/>
      <c r="N43" s="14"/>
      <c r="O43" s="14"/>
      <c r="P43" s="14"/>
      <c r="Q43" s="15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4.25" customHeight="1">
      <c r="A44" s="109" t="s">
        <v>29</v>
      </c>
      <c r="B44" s="110"/>
      <c r="C44" s="110"/>
      <c r="D44" s="110"/>
      <c r="E44" s="113"/>
      <c r="F44" s="107"/>
      <c r="G44" s="108"/>
      <c r="H44" s="104"/>
      <c r="I44" s="105"/>
      <c r="J44" s="112"/>
      <c r="K44" s="106"/>
      <c r="L44" s="13"/>
      <c r="M44" s="14"/>
      <c r="N44" s="14"/>
      <c r="O44" s="14"/>
      <c r="P44" s="14"/>
      <c r="Q44" s="15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4.25" customHeight="1">
      <c r="A45" s="13"/>
      <c r="B45" s="14"/>
      <c r="C45" s="14"/>
      <c r="D45" s="14"/>
      <c r="E45" s="114"/>
      <c r="F45" s="107"/>
      <c r="G45" s="108"/>
      <c r="H45" s="104"/>
      <c r="I45" s="105"/>
      <c r="J45" s="112"/>
      <c r="K45" s="106"/>
      <c r="L45" s="13"/>
      <c r="M45" s="14"/>
      <c r="N45" s="14"/>
      <c r="O45" s="14"/>
      <c r="P45" s="14"/>
      <c r="Q45" s="15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4.25" customHeight="1">
      <c r="A46" s="115" t="s">
        <v>30</v>
      </c>
      <c r="B46" s="116"/>
      <c r="C46" s="116"/>
      <c r="D46" s="116"/>
      <c r="E46" s="116"/>
      <c r="F46" s="107"/>
      <c r="G46" s="108"/>
      <c r="H46" s="104"/>
      <c r="I46" s="105"/>
      <c r="J46" s="112"/>
      <c r="K46" s="106"/>
      <c r="L46" s="13"/>
      <c r="M46" s="14"/>
      <c r="N46" s="14"/>
      <c r="O46" s="14"/>
      <c r="P46" s="14"/>
      <c r="Q46" s="15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4.25" customHeight="1">
      <c r="A47" s="8"/>
      <c r="B47" s="8"/>
      <c r="C47" s="8"/>
      <c r="D47" s="8"/>
      <c r="E47" s="8"/>
      <c r="F47" s="8"/>
      <c r="G47" s="8"/>
      <c r="H47" s="104"/>
      <c r="I47" s="105"/>
      <c r="J47" s="112"/>
      <c r="K47" s="106"/>
      <c r="L47" s="13"/>
      <c r="M47" s="14"/>
      <c r="N47" s="14"/>
      <c r="O47" s="14"/>
      <c r="P47" s="14"/>
      <c r="Q47" s="15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4.25" customHeight="1">
      <c r="A48" s="117" t="s">
        <v>31</v>
      </c>
      <c r="B48" s="14"/>
      <c r="C48" s="14"/>
      <c r="D48" s="14"/>
      <c r="E48" s="14"/>
      <c r="F48" s="107"/>
      <c r="G48" s="108"/>
      <c r="H48" s="104"/>
      <c r="I48" s="105"/>
      <c r="J48" s="112"/>
      <c r="K48" s="106"/>
      <c r="L48" s="13"/>
      <c r="M48" s="14"/>
      <c r="N48" s="14"/>
      <c r="O48" s="14"/>
      <c r="P48" s="14"/>
      <c r="Q48" s="15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2.75" customHeight="1">
      <c r="A49" s="13" t="s">
        <v>32</v>
      </c>
      <c r="B49" s="14"/>
      <c r="C49" s="14"/>
      <c r="D49" s="14"/>
      <c r="E49" s="14"/>
      <c r="F49" s="107"/>
      <c r="G49" s="108"/>
      <c r="H49" s="104"/>
      <c r="I49" s="105"/>
      <c r="J49" s="112"/>
      <c r="K49" s="106"/>
      <c r="L49" s="13"/>
      <c r="M49" s="14"/>
      <c r="N49" s="14"/>
      <c r="O49" s="14"/>
      <c r="P49" s="14"/>
      <c r="Q49" s="15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2.75" customHeight="1">
      <c r="A50" s="118"/>
      <c r="B50" s="119"/>
      <c r="C50" s="119"/>
      <c r="D50" s="119"/>
      <c r="E50" s="119"/>
      <c r="F50" s="120"/>
      <c r="G50" s="121"/>
      <c r="H50" s="104"/>
      <c r="I50" s="105"/>
      <c r="J50" s="112"/>
      <c r="K50" s="106"/>
      <c r="L50" s="13"/>
      <c r="M50" s="14"/>
      <c r="N50" s="14"/>
      <c r="O50" s="14"/>
      <c r="P50" s="14"/>
      <c r="Q50" s="15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2.75" customHeight="1">
      <c r="A51" s="122"/>
      <c r="B51" s="40"/>
      <c r="C51" s="40"/>
      <c r="D51" s="40"/>
      <c r="E51" s="40"/>
      <c r="F51" s="40"/>
      <c r="G51" s="40"/>
      <c r="H51" s="123"/>
      <c r="I51" s="123"/>
      <c r="J51" s="124"/>
      <c r="K51" s="125"/>
      <c r="L51" s="13"/>
      <c r="M51" s="14"/>
      <c r="N51" s="14"/>
      <c r="O51" s="14"/>
      <c r="P51" s="14"/>
      <c r="Q51" s="15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2.75" customHeight="1">
      <c r="A52" s="126"/>
      <c r="B52" s="11"/>
      <c r="C52" s="11"/>
      <c r="D52" s="11"/>
      <c r="E52" s="11"/>
      <c r="F52" s="11"/>
      <c r="G52" s="11"/>
      <c r="H52" s="11"/>
      <c r="I52" s="11"/>
      <c r="J52" s="51"/>
      <c r="K52" s="12"/>
      <c r="L52" s="13"/>
      <c r="M52" s="14"/>
      <c r="N52" s="14"/>
      <c r="O52" s="14"/>
      <c r="P52" s="14"/>
      <c r="Q52" s="15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4.25" customHeight="1">
      <c r="A53" s="127" t="s">
        <v>33</v>
      </c>
      <c r="B53" s="11"/>
      <c r="C53" s="11"/>
      <c r="D53" s="11"/>
      <c r="E53" s="11"/>
      <c r="F53" s="11"/>
      <c r="G53" s="11"/>
      <c r="H53" s="11"/>
      <c r="I53" s="11"/>
      <c r="J53" s="51"/>
      <c r="K53" s="12"/>
      <c r="L53" s="13"/>
      <c r="M53" s="14"/>
      <c r="N53" s="14"/>
      <c r="O53" s="14"/>
      <c r="P53" s="14"/>
      <c r="Q53" s="15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2.75" customHeight="1">
      <c r="A54" s="128" t="s">
        <v>34</v>
      </c>
      <c r="B54" s="11"/>
      <c r="C54" s="11"/>
      <c r="D54" s="11"/>
      <c r="E54" s="11"/>
      <c r="F54" s="11"/>
      <c r="G54" s="11"/>
      <c r="H54" s="11"/>
      <c r="I54" s="11"/>
      <c r="J54" s="51"/>
      <c r="K54" s="12"/>
      <c r="L54" s="13"/>
      <c r="M54" s="14"/>
      <c r="N54" s="14"/>
      <c r="O54" s="14"/>
      <c r="P54" s="14"/>
      <c r="Q54" s="15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2.75" customHeight="1">
      <c r="A55" s="129"/>
      <c r="B55" s="11"/>
      <c r="C55" s="11"/>
      <c r="D55" s="11"/>
      <c r="E55" s="11"/>
      <c r="F55" s="11"/>
      <c r="G55" s="11"/>
      <c r="H55" s="11"/>
      <c r="I55" s="11"/>
      <c r="J55" s="51"/>
      <c r="K55" s="12"/>
      <c r="L55" s="13"/>
      <c r="M55" s="14"/>
      <c r="N55" s="14"/>
      <c r="O55" s="14"/>
      <c r="P55" s="14"/>
      <c r="Q55" s="15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30" t="s">
        <v>35</v>
      </c>
      <c r="B56" s="43"/>
      <c r="C56" s="43"/>
      <c r="D56" s="43"/>
      <c r="E56" s="43"/>
      <c r="F56" s="44"/>
      <c r="G56" s="131" t="s">
        <v>36</v>
      </c>
      <c r="H56" s="132"/>
      <c r="I56" s="132"/>
      <c r="J56" s="132"/>
      <c r="K56" s="133"/>
      <c r="L56" s="13"/>
      <c r="M56" s="14"/>
      <c r="N56" s="14"/>
      <c r="O56" s="14"/>
      <c r="P56" s="14"/>
      <c r="Q56" s="15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73.5" customHeight="1">
      <c r="A57" s="134" t="s">
        <v>37</v>
      </c>
      <c r="B57" s="135" t="s">
        <v>24</v>
      </c>
      <c r="C57" s="135" t="s">
        <v>38</v>
      </c>
      <c r="D57" s="135" t="s">
        <v>39</v>
      </c>
      <c r="E57" s="136" t="s">
        <v>40</v>
      </c>
      <c r="F57" s="137"/>
      <c r="G57" s="58" t="s">
        <v>24</v>
      </c>
      <c r="H57" s="59" t="s">
        <v>38</v>
      </c>
      <c r="I57" s="59" t="s">
        <v>39</v>
      </c>
      <c r="J57" s="138" t="s">
        <v>40</v>
      </c>
      <c r="K57" s="139" t="s">
        <v>41</v>
      </c>
      <c r="L57" s="140"/>
      <c r="M57" s="14"/>
      <c r="N57" s="14"/>
      <c r="O57" s="14"/>
      <c r="P57" s="14"/>
      <c r="Q57" s="15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2.75" customHeight="1">
      <c r="A58" s="141"/>
      <c r="B58" s="142"/>
      <c r="C58" s="143"/>
      <c r="D58" s="142"/>
      <c r="E58" s="144"/>
      <c r="F58" s="145"/>
      <c r="G58" s="146"/>
      <c r="H58" s="147"/>
      <c r="I58" s="148"/>
      <c r="J58" s="148"/>
      <c r="K58" s="149"/>
      <c r="L58" s="140"/>
      <c r="M58" s="14"/>
      <c r="N58" s="14"/>
      <c r="O58" s="14"/>
      <c r="P58" s="14"/>
      <c r="Q58" s="15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2.75" customHeight="1">
      <c r="A59" s="150"/>
      <c r="B59" s="151"/>
      <c r="C59" s="152"/>
      <c r="D59" s="151"/>
      <c r="E59" s="153"/>
      <c r="F59" s="154"/>
      <c r="G59" s="155"/>
      <c r="H59" s="156"/>
      <c r="I59" s="157"/>
      <c r="J59" s="157"/>
      <c r="K59" s="158"/>
      <c r="L59" s="140"/>
      <c r="M59" s="14"/>
      <c r="N59" s="14"/>
      <c r="O59" s="14"/>
      <c r="P59" s="14"/>
      <c r="Q59" s="15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2.75" customHeight="1">
      <c r="A60" s="159">
        <f t="shared" ref="A60:A72" si="8">A21</f>
        <v>1.745</v>
      </c>
      <c r="B60" s="160">
        <f t="shared" ref="B60:B72" si="9">G21</f>
        <v>0.7332112935</v>
      </c>
      <c r="C60" s="161">
        <f t="shared" ref="C60:C72" si="10">B21</f>
        <v>2</v>
      </c>
      <c r="D60" s="162">
        <f t="shared" ref="D60:D72" si="11">F21</f>
        <v>0.007481747893</v>
      </c>
      <c r="E60" s="163">
        <f t="shared" ref="E60:E72" si="12">SQRT(B60*(1-D60))</f>
        <v>0.8530683393</v>
      </c>
      <c r="F60" s="8"/>
      <c r="G60" s="164"/>
      <c r="H60" s="161"/>
      <c r="I60" s="165"/>
      <c r="J60" s="165"/>
      <c r="K60" s="166"/>
      <c r="L60" s="140"/>
      <c r="M60" s="14"/>
      <c r="N60" s="14"/>
      <c r="O60" s="14"/>
      <c r="P60" s="14"/>
      <c r="Q60" s="15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2.75" customHeight="1">
      <c r="A61" s="159">
        <f t="shared" si="8"/>
        <v>1.785</v>
      </c>
      <c r="B61" s="160">
        <f t="shared" si="9"/>
        <v>2.330140672</v>
      </c>
      <c r="C61" s="161">
        <f t="shared" si="10"/>
        <v>3</v>
      </c>
      <c r="D61" s="162">
        <f t="shared" si="11"/>
        <v>0.02377694563</v>
      </c>
      <c r="E61" s="163">
        <f t="shared" si="12"/>
        <v>1.508223141</v>
      </c>
      <c r="F61" s="154"/>
      <c r="G61" s="167"/>
      <c r="H61" s="168"/>
      <c r="I61" s="157"/>
      <c r="J61" s="169"/>
      <c r="K61" s="170"/>
      <c r="L61" s="140"/>
      <c r="M61" s="14"/>
      <c r="N61" s="14"/>
      <c r="O61" s="14"/>
      <c r="P61" s="14"/>
      <c r="Q61" s="15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2.75" customHeight="1">
      <c r="A62" s="159">
        <f t="shared" si="8"/>
        <v>1.825</v>
      </c>
      <c r="B62" s="160">
        <f t="shared" si="9"/>
        <v>5.76715355</v>
      </c>
      <c r="C62" s="161">
        <f t="shared" si="10"/>
        <v>3</v>
      </c>
      <c r="D62" s="162">
        <f t="shared" si="11"/>
        <v>0.05884850561</v>
      </c>
      <c r="E62" s="163">
        <f t="shared" si="12"/>
        <v>2.329756464</v>
      </c>
      <c r="F62" s="154"/>
      <c r="G62" s="167">
        <f t="shared" ref="G62:H62" si="13">SUM(B60:B62)</f>
        <v>8.830505515</v>
      </c>
      <c r="H62" s="171">
        <f t="shared" si="13"/>
        <v>8</v>
      </c>
      <c r="I62" s="172">
        <f>D62</f>
        <v>0.05884850561</v>
      </c>
      <c r="J62" s="169">
        <f t="shared" ref="J62:J68" si="15">SQRT(G62*(1-I62))</f>
        <v>2.882853354</v>
      </c>
      <c r="K62" s="170">
        <f t="shared" ref="K62:K68" si="16">((G62-H62)/J62)^2</f>
        <v>0.08299270875</v>
      </c>
      <c r="L62" s="140"/>
      <c r="M62" s="14"/>
      <c r="N62" s="14"/>
      <c r="O62" s="14"/>
      <c r="P62" s="14"/>
      <c r="Q62" s="15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2.75" customHeight="1">
      <c r="A63" s="159">
        <f t="shared" si="8"/>
        <v>1.865</v>
      </c>
      <c r="B63" s="160">
        <f t="shared" si="9"/>
        <v>11.11647942</v>
      </c>
      <c r="C63" s="161">
        <f t="shared" si="10"/>
        <v>8</v>
      </c>
      <c r="D63" s="162">
        <f t="shared" si="11"/>
        <v>0.1134334635</v>
      </c>
      <c r="E63" s="163">
        <f t="shared" si="12"/>
        <v>3.139346852</v>
      </c>
      <c r="F63" s="154"/>
      <c r="G63" s="173">
        <v>11.116479421471862</v>
      </c>
      <c r="H63" s="168">
        <f t="shared" ref="H63:I63" si="14">C63</f>
        <v>8</v>
      </c>
      <c r="I63" s="172">
        <f t="shared" si="14"/>
        <v>0.1134334635</v>
      </c>
      <c r="J63" s="169">
        <f t="shared" si="15"/>
        <v>3.139346852</v>
      </c>
      <c r="K63" s="170">
        <f t="shared" si="16"/>
        <v>0.9854847858</v>
      </c>
      <c r="L63" s="140"/>
      <c r="M63" s="14"/>
      <c r="N63" s="14"/>
      <c r="O63" s="14"/>
      <c r="P63" s="14"/>
      <c r="Q63" s="15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2.75" customHeight="1">
      <c r="A64" s="159">
        <f t="shared" si="8"/>
        <v>1.905</v>
      </c>
      <c r="B64" s="160">
        <f t="shared" si="9"/>
        <v>16.68781212</v>
      </c>
      <c r="C64" s="161">
        <f t="shared" si="10"/>
        <v>15</v>
      </c>
      <c r="D64" s="162">
        <f t="shared" si="11"/>
        <v>0.1702837972</v>
      </c>
      <c r="E64" s="163">
        <f t="shared" si="12"/>
        <v>3.721041267</v>
      </c>
      <c r="F64" s="154"/>
      <c r="G64" s="173">
        <v>16.68781212167174</v>
      </c>
      <c r="H64" s="168">
        <f t="shared" ref="H64:I64" si="17">C64</f>
        <v>15</v>
      </c>
      <c r="I64" s="172">
        <f t="shared" si="17"/>
        <v>0.1702837972</v>
      </c>
      <c r="J64" s="169">
        <f t="shared" si="15"/>
        <v>3.721041267</v>
      </c>
      <c r="K64" s="170">
        <f t="shared" si="16"/>
        <v>0.2057402345</v>
      </c>
      <c r="L64" s="140"/>
      <c r="M64" s="14"/>
      <c r="N64" s="14"/>
      <c r="O64" s="14"/>
      <c r="P64" s="14"/>
      <c r="Q64" s="15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2.75" customHeight="1">
      <c r="A65" s="159">
        <f t="shared" si="8"/>
        <v>1.945</v>
      </c>
      <c r="B65" s="160">
        <f t="shared" si="9"/>
        <v>19.51002898</v>
      </c>
      <c r="C65" s="161">
        <f t="shared" si="10"/>
        <v>27</v>
      </c>
      <c r="D65" s="162">
        <f t="shared" si="11"/>
        <v>0.1990819283</v>
      </c>
      <c r="E65" s="163">
        <f t="shared" si="12"/>
        <v>3.952965316</v>
      </c>
      <c r="F65" s="154"/>
      <c r="G65" s="173">
        <v>19.510028977657452</v>
      </c>
      <c r="H65" s="168">
        <f t="shared" ref="H65:I65" si="18">C65</f>
        <v>27</v>
      </c>
      <c r="I65" s="172">
        <f t="shared" si="18"/>
        <v>0.1990819283</v>
      </c>
      <c r="J65" s="169">
        <f t="shared" si="15"/>
        <v>3.952965316</v>
      </c>
      <c r="K65" s="170">
        <f t="shared" si="16"/>
        <v>3.590163832</v>
      </c>
      <c r="L65" s="140"/>
      <c r="M65" s="14"/>
      <c r="N65" s="14"/>
      <c r="O65" s="14"/>
      <c r="P65" s="14"/>
      <c r="Q65" s="15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2.75" customHeight="1">
      <c r="A66" s="159">
        <f t="shared" si="8"/>
        <v>1.985</v>
      </c>
      <c r="B66" s="160">
        <f t="shared" si="9"/>
        <v>17.76408353</v>
      </c>
      <c r="C66" s="161">
        <f t="shared" si="10"/>
        <v>20</v>
      </c>
      <c r="D66" s="162">
        <f t="shared" si="11"/>
        <v>0.1812661585</v>
      </c>
      <c r="E66" s="163">
        <f t="shared" si="12"/>
        <v>3.813667048</v>
      </c>
      <c r="F66" s="154"/>
      <c r="G66" s="173">
        <v>17.764083534981783</v>
      </c>
      <c r="H66" s="168">
        <f t="shared" ref="H66:I66" si="19">C66</f>
        <v>20</v>
      </c>
      <c r="I66" s="172">
        <f t="shared" si="19"/>
        <v>0.1812661585</v>
      </c>
      <c r="J66" s="169">
        <f t="shared" si="15"/>
        <v>3.813667048</v>
      </c>
      <c r="K66" s="170">
        <f t="shared" si="16"/>
        <v>0.3437364596</v>
      </c>
      <c r="L66" s="140"/>
      <c r="M66" s="14"/>
      <c r="N66" s="14"/>
      <c r="O66" s="14"/>
      <c r="P66" s="14"/>
      <c r="Q66" s="15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2.75" customHeight="1">
      <c r="A67" s="159">
        <f t="shared" si="8"/>
        <v>2.025</v>
      </c>
      <c r="B67" s="160">
        <f t="shared" si="9"/>
        <v>12.59662146</v>
      </c>
      <c r="C67" s="161">
        <f t="shared" si="10"/>
        <v>9</v>
      </c>
      <c r="D67" s="162">
        <f t="shared" si="11"/>
        <v>0.1285369537</v>
      </c>
      <c r="E67" s="163">
        <f t="shared" si="12"/>
        <v>3.313229559</v>
      </c>
      <c r="F67" s="154"/>
      <c r="G67" s="173">
        <v>12.596621459989942</v>
      </c>
      <c r="H67" s="168">
        <f t="shared" ref="H67:I67" si="20">C67</f>
        <v>9</v>
      </c>
      <c r="I67" s="172">
        <f t="shared" si="20"/>
        <v>0.1285369537</v>
      </c>
      <c r="J67" s="169">
        <f t="shared" si="15"/>
        <v>3.313229559</v>
      </c>
      <c r="K67" s="170">
        <f t="shared" si="16"/>
        <v>1.178382836</v>
      </c>
      <c r="L67" s="140"/>
      <c r="M67" s="14"/>
      <c r="N67" s="14"/>
      <c r="O67" s="14"/>
      <c r="P67" s="14"/>
      <c r="Q67" s="15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2.75" customHeight="1">
      <c r="A68" s="159">
        <f t="shared" si="8"/>
        <v>2.065</v>
      </c>
      <c r="B68" s="160">
        <f t="shared" si="9"/>
        <v>6.956515065</v>
      </c>
      <c r="C68" s="161">
        <f t="shared" si="10"/>
        <v>6</v>
      </c>
      <c r="D68" s="162">
        <f t="shared" si="11"/>
        <v>0.0709848476</v>
      </c>
      <c r="E68" s="163">
        <f t="shared" si="12"/>
        <v>2.542185655</v>
      </c>
      <c r="F68" s="154"/>
      <c r="G68" s="167">
        <f t="shared" ref="G68:H68" si="21">SUM(B68:B72)</f>
        <v>11.26520411</v>
      </c>
      <c r="H68" s="171">
        <f t="shared" si="21"/>
        <v>11</v>
      </c>
      <c r="I68" s="172">
        <f>D68</f>
        <v>0.0709848476</v>
      </c>
      <c r="J68" s="169">
        <f t="shared" si="15"/>
        <v>3.235049507</v>
      </c>
      <c r="K68" s="170">
        <f t="shared" si="16"/>
        <v>0.006720454529</v>
      </c>
      <c r="L68" s="140"/>
      <c r="M68" s="14"/>
      <c r="N68" s="14"/>
      <c r="O68" s="14"/>
      <c r="P68" s="14"/>
      <c r="Q68" s="15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2.75" customHeight="1">
      <c r="A69" s="159">
        <f t="shared" si="8"/>
        <v>2.105</v>
      </c>
      <c r="B69" s="160">
        <f t="shared" si="9"/>
        <v>2.991959847</v>
      </c>
      <c r="C69" s="161">
        <f t="shared" si="10"/>
        <v>4</v>
      </c>
      <c r="D69" s="162">
        <f t="shared" si="11"/>
        <v>0.03053020252</v>
      </c>
      <c r="E69" s="163">
        <f t="shared" si="12"/>
        <v>1.703119111</v>
      </c>
      <c r="F69" s="154"/>
      <c r="G69" s="167"/>
      <c r="H69" s="168"/>
      <c r="I69" s="157"/>
      <c r="J69" s="169"/>
      <c r="K69" s="170"/>
      <c r="L69" s="140"/>
      <c r="M69" s="14"/>
      <c r="N69" s="14"/>
      <c r="O69" s="14"/>
      <c r="P69" s="14"/>
      <c r="Q69" s="15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2.75" customHeight="1">
      <c r="A70" s="159">
        <f t="shared" si="8"/>
        <v>2.145</v>
      </c>
      <c r="B70" s="160">
        <f t="shared" si="9"/>
        <v>1.002181015</v>
      </c>
      <c r="C70" s="161">
        <f t="shared" si="10"/>
        <v>0</v>
      </c>
      <c r="D70" s="162">
        <f t="shared" si="11"/>
        <v>0.01022633689</v>
      </c>
      <c r="E70" s="163">
        <f t="shared" si="12"/>
        <v>0.9959580183</v>
      </c>
      <c r="F70" s="154"/>
      <c r="G70" s="167"/>
      <c r="H70" s="168"/>
      <c r="I70" s="157"/>
      <c r="J70" s="157"/>
      <c r="K70" s="158"/>
      <c r="L70" s="140"/>
      <c r="M70" s="14"/>
      <c r="N70" s="14"/>
      <c r="O70" s="14"/>
      <c r="P70" s="14"/>
      <c r="Q70" s="15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2.75" customHeight="1">
      <c r="A71" s="159">
        <f t="shared" si="8"/>
        <v>2.185</v>
      </c>
      <c r="B71" s="160">
        <f t="shared" si="9"/>
        <v>0.2614345378</v>
      </c>
      <c r="C71" s="161">
        <f t="shared" si="10"/>
        <v>0</v>
      </c>
      <c r="D71" s="162">
        <f t="shared" si="11"/>
        <v>0.002667699366</v>
      </c>
      <c r="E71" s="163">
        <f t="shared" si="12"/>
        <v>0.5106242347</v>
      </c>
      <c r="F71" s="154"/>
      <c r="G71" s="167"/>
      <c r="H71" s="168"/>
      <c r="I71" s="157"/>
      <c r="J71" s="157"/>
      <c r="K71" s="158"/>
      <c r="L71" s="140"/>
      <c r="M71" s="14"/>
      <c r="N71" s="14"/>
      <c r="O71" s="14"/>
      <c r="P71" s="14"/>
      <c r="Q71" s="15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2.75" customHeight="1">
      <c r="A72" s="159">
        <f t="shared" si="8"/>
        <v>2.225</v>
      </c>
      <c r="B72" s="160">
        <f t="shared" si="9"/>
        <v>0.05311364796</v>
      </c>
      <c r="C72" s="161">
        <f t="shared" si="10"/>
        <v>1</v>
      </c>
      <c r="D72" s="162">
        <f t="shared" si="11"/>
        <v>0.0005419759996</v>
      </c>
      <c r="E72" s="163">
        <f t="shared" si="12"/>
        <v>0.2304015226</v>
      </c>
      <c r="F72" s="154"/>
      <c r="G72" s="167"/>
      <c r="H72" s="168"/>
      <c r="I72" s="157"/>
      <c r="J72" s="157"/>
      <c r="K72" s="158"/>
      <c r="L72" s="140"/>
      <c r="M72" s="14"/>
      <c r="N72" s="14"/>
      <c r="O72" s="14"/>
      <c r="P72" s="14"/>
      <c r="Q72" s="15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2.75" customHeight="1">
      <c r="A73" s="150" t="str">
        <f>A36</f>
        <v/>
      </c>
      <c r="B73" s="151"/>
      <c r="C73" s="152"/>
      <c r="D73" s="8"/>
      <c r="E73" s="153"/>
      <c r="F73" s="154"/>
      <c r="G73" s="174"/>
      <c r="H73" s="156"/>
      <c r="I73" s="157"/>
      <c r="J73" s="157"/>
      <c r="K73" s="158"/>
      <c r="L73" s="140"/>
      <c r="M73" s="14"/>
      <c r="N73" s="14"/>
      <c r="O73" s="14"/>
      <c r="P73" s="14"/>
      <c r="Q73" s="15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3.5" customHeight="1">
      <c r="A74" s="175"/>
      <c r="B74" s="176"/>
      <c r="C74" s="177"/>
      <c r="D74" s="178" t="str">
        <f>F34</f>
        <v/>
      </c>
      <c r="E74" s="179"/>
      <c r="F74" s="145"/>
      <c r="G74" s="180"/>
      <c r="H74" s="181"/>
      <c r="I74" s="182"/>
      <c r="J74" s="182"/>
      <c r="K74" s="183"/>
      <c r="L74" s="140"/>
      <c r="M74" s="14"/>
      <c r="N74" s="14"/>
      <c r="O74" s="14"/>
      <c r="P74" s="14"/>
      <c r="Q74" s="15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2.75" customHeight="1">
      <c r="A75" s="184"/>
      <c r="B75" s="185"/>
      <c r="C75" s="185"/>
      <c r="D75" s="185"/>
      <c r="E75" s="186"/>
      <c r="F75" s="187"/>
      <c r="G75" s="188"/>
      <c r="H75" s="189"/>
      <c r="I75" s="190"/>
      <c r="J75" s="191"/>
      <c r="K75" s="192"/>
      <c r="L75" s="13"/>
      <c r="M75" s="14"/>
      <c r="N75" s="14"/>
      <c r="O75" s="14"/>
      <c r="P75" s="14"/>
      <c r="Q75" s="15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3.5" customHeight="1">
      <c r="A76" s="193"/>
      <c r="B76" s="194"/>
      <c r="C76" s="194"/>
      <c r="D76" s="194"/>
      <c r="E76" s="195"/>
      <c r="F76" s="196" t="s">
        <v>42</v>
      </c>
      <c r="G76" s="197">
        <f>SUM(K58:K74)</f>
        <v>6.393221311</v>
      </c>
      <c r="H76" s="198"/>
      <c r="I76" s="199"/>
      <c r="J76" s="200"/>
      <c r="K76" s="201"/>
      <c r="L76" s="13"/>
      <c r="M76" s="14"/>
      <c r="N76" s="14"/>
      <c r="O76" s="14"/>
      <c r="P76" s="14"/>
      <c r="Q76" s="15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2.75" customHeight="1">
      <c r="A77" s="39"/>
      <c r="B77" s="11"/>
      <c r="C77" s="11"/>
      <c r="D77" s="11"/>
      <c r="E77" s="202" t="s">
        <v>43</v>
      </c>
      <c r="F77" s="203" t="s">
        <v>44</v>
      </c>
      <c r="G77" s="204">
        <v>4.0</v>
      </c>
      <c r="H77" s="205"/>
      <c r="I77" s="199"/>
      <c r="J77" s="200"/>
      <c r="K77" s="201"/>
      <c r="L77" s="13"/>
      <c r="M77" s="14"/>
      <c r="N77" s="14"/>
      <c r="O77" s="14"/>
      <c r="P77" s="14"/>
      <c r="Q77" s="15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2.75" customHeight="1">
      <c r="A78" s="39"/>
      <c r="B78" s="11"/>
      <c r="C78" s="11"/>
      <c r="D78" s="11"/>
      <c r="E78" s="51"/>
      <c r="F78" s="203" t="s">
        <v>45</v>
      </c>
      <c r="G78" s="204">
        <v>0.05</v>
      </c>
      <c r="H78" s="205"/>
      <c r="I78" s="199"/>
      <c r="J78" s="200"/>
      <c r="K78" s="201"/>
      <c r="L78" s="13"/>
      <c r="M78" s="14"/>
      <c r="N78" s="14"/>
      <c r="O78" s="14"/>
      <c r="P78" s="14"/>
      <c r="Q78" s="15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3.5" customHeight="1">
      <c r="A79" s="39"/>
      <c r="B79" s="11"/>
      <c r="C79" s="11"/>
      <c r="D79" s="11"/>
      <c r="E79" s="51"/>
      <c r="F79" s="206" t="s">
        <v>46</v>
      </c>
      <c r="G79" s="207">
        <v>9.48</v>
      </c>
      <c r="H79" s="205"/>
      <c r="I79" s="199"/>
      <c r="J79" s="200"/>
      <c r="K79" s="201"/>
      <c r="L79" s="13"/>
      <c r="M79" s="14"/>
      <c r="N79" s="14"/>
      <c r="O79" s="14"/>
      <c r="P79" s="14"/>
      <c r="Q79" s="15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2.75" customHeight="1">
      <c r="A80" s="39"/>
      <c r="B80" s="11"/>
      <c r="C80" s="11"/>
      <c r="D80" s="11"/>
      <c r="E80" s="11"/>
      <c r="F80" s="96"/>
      <c r="G80" s="208"/>
      <c r="H80" s="209"/>
      <c r="I80" s="209"/>
      <c r="J80" s="210"/>
      <c r="K80" s="211"/>
      <c r="L80" s="13"/>
      <c r="M80" s="14"/>
      <c r="N80" s="14"/>
      <c r="O80" s="14"/>
      <c r="P80" s="14"/>
      <c r="Q80" s="15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2.75" customHeight="1">
      <c r="A81" s="212" t="s">
        <v>47</v>
      </c>
      <c r="B81" s="43"/>
      <c r="C81" s="43"/>
      <c r="D81" s="43"/>
      <c r="E81" s="43"/>
      <c r="F81" s="43"/>
      <c r="G81" s="43"/>
      <c r="H81" s="43"/>
      <c r="I81" s="43"/>
      <c r="J81" s="43"/>
      <c r="K81" s="213"/>
      <c r="L81" s="13"/>
      <c r="M81" s="14"/>
      <c r="N81" s="14"/>
      <c r="O81" s="14"/>
      <c r="P81" s="14"/>
      <c r="Q81" s="15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2.75" customHeight="1">
      <c r="A82" s="214"/>
      <c r="B82" s="215"/>
      <c r="C82" s="215"/>
      <c r="D82" s="215"/>
      <c r="E82" s="215"/>
      <c r="F82" s="215"/>
      <c r="G82" s="215"/>
      <c r="H82" s="215"/>
      <c r="I82" s="215"/>
      <c r="J82" s="215"/>
      <c r="K82" s="216"/>
      <c r="L82" s="13"/>
      <c r="M82" s="14"/>
      <c r="N82" s="14"/>
      <c r="O82" s="14"/>
      <c r="P82" s="14"/>
      <c r="Q82" s="15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2.75" customHeight="1">
      <c r="A83" s="217" t="s">
        <v>48</v>
      </c>
      <c r="B83" s="218"/>
      <c r="C83" s="219"/>
      <c r="D83" s="220"/>
      <c r="E83" s="220"/>
      <c r="F83" s="220"/>
      <c r="G83" s="220"/>
      <c r="H83" s="221"/>
      <c r="I83" s="221"/>
      <c r="J83" s="222"/>
      <c r="K83" s="223"/>
      <c r="L83" s="13"/>
      <c r="M83" s="14"/>
      <c r="N83" s="14"/>
      <c r="O83" s="14"/>
      <c r="P83" s="14"/>
      <c r="Q83" s="15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2.75" customHeight="1">
      <c r="A84" s="224"/>
      <c r="B84" s="225"/>
      <c r="C84" s="220"/>
      <c r="D84" s="220"/>
      <c r="E84" s="220"/>
      <c r="F84" s="220"/>
      <c r="G84" s="220"/>
      <c r="H84" s="221"/>
      <c r="I84" s="221"/>
      <c r="J84" s="222"/>
      <c r="K84" s="223"/>
      <c r="L84" s="13"/>
      <c r="M84" s="14"/>
      <c r="N84" s="14"/>
      <c r="O84" s="14"/>
      <c r="P84" s="14"/>
      <c r="Q84" s="15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2.75" customHeight="1">
      <c r="A85" s="226" t="s">
        <v>49</v>
      </c>
      <c r="B85" s="225"/>
      <c r="C85" s="220"/>
      <c r="D85" s="220"/>
      <c r="E85" s="220"/>
      <c r="F85" s="220"/>
      <c r="G85" s="220"/>
      <c r="H85" s="227"/>
      <c r="I85" s="227"/>
      <c r="J85" s="228"/>
      <c r="K85" s="229"/>
      <c r="L85" s="13"/>
      <c r="M85" s="14"/>
      <c r="N85" s="14"/>
      <c r="O85" s="14"/>
      <c r="P85" s="14"/>
      <c r="Q85" s="15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2.75" customHeight="1">
      <c r="A86" s="230"/>
      <c r="B86" s="231"/>
      <c r="C86" s="231"/>
      <c r="D86" s="231"/>
      <c r="E86" s="231"/>
      <c r="F86" s="231"/>
      <c r="G86" s="231"/>
      <c r="H86" s="231"/>
      <c r="I86" s="231"/>
      <c r="J86" s="232"/>
      <c r="K86" s="233"/>
      <c r="L86" s="13"/>
      <c r="M86" s="14"/>
      <c r="N86" s="14"/>
      <c r="O86" s="14"/>
      <c r="P86" s="14"/>
      <c r="Q86" s="15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2.75" customHeight="1">
      <c r="A87" s="234"/>
      <c r="B87" s="235"/>
      <c r="C87" s="235"/>
      <c r="D87" s="235"/>
      <c r="E87" s="235"/>
      <c r="F87" s="235"/>
      <c r="G87" s="235"/>
      <c r="H87" s="236"/>
      <c r="I87" s="236"/>
      <c r="J87" s="236"/>
      <c r="K87" s="236"/>
      <c r="L87" s="237"/>
      <c r="M87" s="14"/>
      <c r="N87" s="14"/>
      <c r="O87" s="14"/>
      <c r="P87" s="14"/>
      <c r="Q87" s="15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2.75" customHeight="1">
      <c r="A88" s="238"/>
      <c r="B88" s="239"/>
      <c r="C88" s="239"/>
      <c r="D88" s="239"/>
      <c r="E88" s="239"/>
      <c r="F88" s="239"/>
      <c r="G88" s="239"/>
      <c r="H88" s="240"/>
      <c r="I88" s="240"/>
      <c r="J88" s="240"/>
      <c r="K88" s="240"/>
      <c r="L88" s="237"/>
      <c r="M88" s="14"/>
      <c r="N88" s="14"/>
      <c r="O88" s="14"/>
      <c r="P88" s="14"/>
      <c r="Q88" s="15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8.75" customHeight="1">
      <c r="A89" s="241" t="s">
        <v>50</v>
      </c>
      <c r="B89" s="242"/>
      <c r="C89" s="242"/>
      <c r="D89" s="242"/>
      <c r="E89" s="242"/>
      <c r="F89" s="242"/>
      <c r="G89" s="242"/>
      <c r="H89" s="242"/>
      <c r="I89" s="242"/>
      <c r="J89" s="242"/>
      <c r="K89" s="243"/>
      <c r="L89" s="13"/>
      <c r="M89" s="14"/>
      <c r="N89" s="14"/>
      <c r="O89" s="14"/>
      <c r="P89" s="14"/>
      <c r="Q89" s="15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2.75" customHeight="1">
      <c r="A90" s="244"/>
      <c r="B90" s="220"/>
      <c r="C90" s="220"/>
      <c r="D90" s="220"/>
      <c r="E90" s="220"/>
      <c r="F90" s="220"/>
      <c r="G90" s="220"/>
      <c r="H90" s="221"/>
      <c r="I90" s="221"/>
      <c r="J90" s="222"/>
      <c r="K90" s="223"/>
      <c r="L90" s="13"/>
      <c r="M90" s="14"/>
      <c r="N90" s="14"/>
      <c r="O90" s="14"/>
      <c r="P90" s="14"/>
      <c r="Q90" s="15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2.75" customHeight="1">
      <c r="A91" s="245" t="s">
        <v>51</v>
      </c>
      <c r="B91" s="246"/>
      <c r="C91" s="247"/>
      <c r="D91" s="246"/>
      <c r="E91" s="246"/>
      <c r="F91" s="246"/>
      <c r="G91" s="246"/>
      <c r="H91" s="248"/>
      <c r="I91" s="248"/>
      <c r="J91" s="249"/>
      <c r="K91" s="250"/>
      <c r="L91" s="13"/>
      <c r="M91" s="14"/>
      <c r="N91" s="14"/>
      <c r="O91" s="14"/>
      <c r="P91" s="14"/>
      <c r="Q91" s="15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2.75" customHeight="1">
      <c r="A92" s="251" t="s">
        <v>52</v>
      </c>
      <c r="B92" s="252"/>
      <c r="C92" s="252"/>
      <c r="D92" s="252"/>
      <c r="E92" s="252"/>
      <c r="F92" s="252"/>
      <c r="G92" s="252"/>
      <c r="H92" s="253"/>
      <c r="I92" s="253"/>
      <c r="J92" s="254"/>
      <c r="K92" s="255"/>
      <c r="L92" s="13"/>
      <c r="M92" s="14"/>
      <c r="N92" s="14"/>
      <c r="O92" s="14"/>
      <c r="P92" s="14"/>
      <c r="Q92" s="15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2.75" customHeight="1">
      <c r="A93" s="244"/>
      <c r="B93" s="220"/>
      <c r="C93" s="220"/>
      <c r="D93" s="220"/>
      <c r="E93" s="220"/>
      <c r="F93" s="220"/>
      <c r="G93" s="220"/>
      <c r="H93" s="221"/>
      <c r="I93" s="221"/>
      <c r="J93" s="222"/>
      <c r="K93" s="223"/>
      <c r="L93" s="13"/>
      <c r="M93" s="14"/>
      <c r="N93" s="14"/>
      <c r="O93" s="14"/>
      <c r="P93" s="14"/>
      <c r="Q93" s="15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2.75" customHeight="1">
      <c r="A94" s="244"/>
      <c r="B94" s="220"/>
      <c r="C94" s="45" t="s">
        <v>4</v>
      </c>
      <c r="D94" s="256" t="s">
        <v>53</v>
      </c>
      <c r="E94" s="257">
        <v>1.95</v>
      </c>
      <c r="F94" s="30" t="s">
        <v>3</v>
      </c>
      <c r="G94" s="220"/>
      <c r="H94" s="221"/>
      <c r="I94" s="221"/>
      <c r="J94" s="222"/>
      <c r="K94" s="223"/>
      <c r="L94" s="13"/>
      <c r="M94" s="14"/>
      <c r="N94" s="14"/>
      <c r="O94" s="14"/>
      <c r="P94" s="14"/>
      <c r="Q94" s="15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2.75" customHeight="1">
      <c r="A95" s="244"/>
      <c r="B95" s="220"/>
      <c r="C95" s="45" t="s">
        <v>54</v>
      </c>
      <c r="D95" s="256" t="s">
        <v>53</v>
      </c>
      <c r="E95" s="257">
        <v>0.008</v>
      </c>
      <c r="F95" s="30" t="s">
        <v>3</v>
      </c>
      <c r="G95" s="258"/>
      <c r="H95" s="221"/>
      <c r="I95" s="221"/>
      <c r="J95" s="222"/>
      <c r="K95" s="223"/>
      <c r="L95" s="13"/>
      <c r="M95" s="14"/>
      <c r="N95" s="14"/>
      <c r="O95" s="14"/>
      <c r="P95" s="14"/>
      <c r="Q95" s="15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2.75" customHeight="1">
      <c r="A96" s="244"/>
      <c r="B96" s="220"/>
      <c r="C96" s="45" t="s">
        <v>55</v>
      </c>
      <c r="D96" s="256" t="s">
        <v>53</v>
      </c>
      <c r="E96" s="259">
        <v>1.957</v>
      </c>
      <c r="F96" s="30" t="s">
        <v>3</v>
      </c>
      <c r="G96" s="220"/>
      <c r="H96" s="221"/>
      <c r="I96" s="227"/>
      <c r="J96" s="260"/>
      <c r="K96" s="223"/>
      <c r="L96" s="13"/>
      <c r="M96" s="14"/>
      <c r="N96" s="14"/>
      <c r="O96" s="14"/>
      <c r="P96" s="14"/>
      <c r="Q96" s="15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2.75" customHeight="1">
      <c r="A97" s="244"/>
      <c r="B97" s="220"/>
      <c r="C97" s="261"/>
      <c r="D97" s="262"/>
      <c r="E97" s="263"/>
      <c r="F97" s="30"/>
      <c r="G97" s="220"/>
      <c r="H97" s="221"/>
      <c r="I97" s="227"/>
      <c r="J97" s="260"/>
      <c r="K97" s="223"/>
      <c r="L97" s="13"/>
      <c r="M97" s="14"/>
      <c r="N97" s="14"/>
      <c r="O97" s="14"/>
      <c r="P97" s="14"/>
      <c r="Q97" s="15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2.75" customHeight="1">
      <c r="A98" s="244"/>
      <c r="B98" s="220"/>
      <c r="C98" s="45" t="s">
        <v>45</v>
      </c>
      <c r="D98" s="256" t="s">
        <v>53</v>
      </c>
      <c r="E98" s="257">
        <v>0.05</v>
      </c>
      <c r="F98" s="30"/>
      <c r="G98" s="220"/>
      <c r="H98" s="221"/>
      <c r="I98" s="227"/>
      <c r="J98" s="260"/>
      <c r="K98" s="223"/>
      <c r="L98" s="13"/>
      <c r="M98" s="14"/>
      <c r="N98" s="14"/>
      <c r="O98" s="14"/>
      <c r="P98" s="14"/>
      <c r="Q98" s="15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2.75" customHeight="1">
      <c r="A99" s="244"/>
      <c r="B99" s="220"/>
      <c r="C99" s="45" t="s">
        <v>56</v>
      </c>
      <c r="D99" s="256" t="s">
        <v>53</v>
      </c>
      <c r="E99" s="257">
        <v>1.96</v>
      </c>
      <c r="F99" s="30"/>
      <c r="G99" s="220"/>
      <c r="H99" s="221"/>
      <c r="I99" s="227"/>
      <c r="J99" s="260"/>
      <c r="K99" s="223"/>
      <c r="L99" s="13"/>
      <c r="M99" s="14"/>
      <c r="N99" s="14"/>
      <c r="O99" s="14"/>
      <c r="P99" s="14"/>
      <c r="Q99" s="15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2.75" customHeight="1">
      <c r="A100" s="244"/>
      <c r="B100" s="220"/>
      <c r="C100" s="45" t="s">
        <v>57</v>
      </c>
      <c r="D100" s="256" t="s">
        <v>53</v>
      </c>
      <c r="E100" s="264">
        <f>ABS(E94-E96)/E95</f>
        <v>0.875</v>
      </c>
      <c r="F100" s="30"/>
      <c r="G100" s="220"/>
      <c r="H100" s="221"/>
      <c r="I100" s="227"/>
      <c r="J100" s="260"/>
      <c r="K100" s="223"/>
      <c r="L100" s="13"/>
      <c r="M100" s="14"/>
      <c r="N100" s="14"/>
      <c r="O100" s="14"/>
      <c r="P100" s="14"/>
      <c r="Q100" s="15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244"/>
      <c r="B101" s="220"/>
      <c r="C101" s="45" t="s">
        <v>58</v>
      </c>
      <c r="D101" s="256" t="s">
        <v>53</v>
      </c>
      <c r="E101" s="259">
        <f>1-2*0.3106</f>
        <v>0.3788</v>
      </c>
      <c r="F101" s="220"/>
      <c r="G101" s="265" t="s">
        <v>59</v>
      </c>
      <c r="H101" s="266"/>
      <c r="I101" s="30" t="s">
        <v>60</v>
      </c>
      <c r="J101" s="267"/>
      <c r="K101" s="223"/>
      <c r="L101" s="13"/>
      <c r="M101" s="14"/>
      <c r="N101" s="14"/>
      <c r="O101" s="14"/>
      <c r="P101" s="14"/>
      <c r="Q101" s="15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2.75" customHeight="1">
      <c r="A102" s="244"/>
      <c r="B102" s="220"/>
      <c r="C102" s="268"/>
      <c r="D102" s="268"/>
      <c r="E102" s="220"/>
      <c r="F102" s="220"/>
      <c r="G102" s="265" t="s">
        <v>61</v>
      </c>
      <c r="H102" s="266"/>
      <c r="I102" s="269" t="s">
        <v>61</v>
      </c>
      <c r="J102" s="270"/>
      <c r="K102" s="223"/>
      <c r="L102" s="13"/>
      <c r="M102" s="14"/>
      <c r="N102" s="14"/>
      <c r="O102" s="14"/>
      <c r="P102" s="14"/>
      <c r="Q102" s="15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2.75" customHeight="1">
      <c r="A103" s="244"/>
      <c r="B103" s="220"/>
      <c r="C103" s="8"/>
      <c r="D103" s="8"/>
      <c r="E103" s="220"/>
      <c r="F103" s="220"/>
      <c r="G103" s="265" t="s">
        <v>62</v>
      </c>
      <c r="H103" s="266"/>
      <c r="I103" s="271" t="s">
        <v>62</v>
      </c>
      <c r="J103" s="222"/>
      <c r="K103" s="223"/>
      <c r="L103" s="13"/>
      <c r="M103" s="14"/>
      <c r="N103" s="14"/>
      <c r="O103" s="14"/>
      <c r="P103" s="14"/>
      <c r="Q103" s="15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2.75" customHeight="1">
      <c r="A104" s="244"/>
      <c r="B104" s="220"/>
      <c r="C104" s="220"/>
      <c r="D104" s="220"/>
      <c r="E104" s="220"/>
      <c r="F104" s="220"/>
      <c r="G104" s="220"/>
      <c r="H104" s="227"/>
      <c r="I104" s="227"/>
      <c r="J104" s="228"/>
      <c r="K104" s="229"/>
      <c r="L104" s="13"/>
      <c r="M104" s="14"/>
      <c r="N104" s="14"/>
      <c r="O104" s="14"/>
      <c r="P104" s="14"/>
      <c r="Q104" s="15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2.75" customHeight="1">
      <c r="A105" s="212" t="s">
        <v>63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213"/>
      <c r="L105" s="13"/>
      <c r="M105" s="14"/>
      <c r="N105" s="14"/>
      <c r="O105" s="14"/>
      <c r="P105" s="14"/>
      <c r="Q105" s="15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2.75" customHeight="1">
      <c r="A106" s="214"/>
      <c r="B106" s="215"/>
      <c r="C106" s="215"/>
      <c r="D106" s="215"/>
      <c r="E106" s="215"/>
      <c r="F106" s="215"/>
      <c r="G106" s="215"/>
      <c r="H106" s="215"/>
      <c r="I106" s="215"/>
      <c r="J106" s="215"/>
      <c r="K106" s="216"/>
      <c r="L106" s="13"/>
      <c r="M106" s="14"/>
      <c r="N106" s="14"/>
      <c r="O106" s="14"/>
      <c r="P106" s="14"/>
      <c r="Q106" s="15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2.75" customHeight="1">
      <c r="A107" s="217" t="s">
        <v>48</v>
      </c>
      <c r="B107" s="272"/>
      <c r="C107" s="220"/>
      <c r="D107" s="220"/>
      <c r="E107" s="220"/>
      <c r="F107" s="220"/>
      <c r="G107" s="220"/>
      <c r="H107" s="221"/>
      <c r="I107" s="221"/>
      <c r="J107" s="222"/>
      <c r="K107" s="223"/>
      <c r="L107" s="13"/>
      <c r="M107" s="14"/>
      <c r="N107" s="14"/>
      <c r="O107" s="14"/>
      <c r="P107" s="14"/>
      <c r="Q107" s="15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2.75" customHeight="1">
      <c r="A108" s="224"/>
      <c r="B108" s="272"/>
      <c r="C108" s="220"/>
      <c r="D108" s="220"/>
      <c r="E108" s="220"/>
      <c r="F108" s="220"/>
      <c r="G108" s="220"/>
      <c r="H108" s="221"/>
      <c r="I108" s="221"/>
      <c r="J108" s="222"/>
      <c r="K108" s="223"/>
      <c r="L108" s="13"/>
      <c r="M108" s="14"/>
      <c r="N108" s="14"/>
      <c r="O108" s="14"/>
      <c r="P108" s="14"/>
      <c r="Q108" s="15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2.75" customHeight="1">
      <c r="A109" s="273" t="s">
        <v>49</v>
      </c>
      <c r="B109" s="272"/>
      <c r="C109" s="220"/>
      <c r="D109" s="220"/>
      <c r="E109" s="220"/>
      <c r="F109" s="220"/>
      <c r="G109" s="220"/>
      <c r="H109" s="221"/>
      <c r="I109" s="221"/>
      <c r="J109" s="222"/>
      <c r="K109" s="223"/>
      <c r="L109" s="13"/>
      <c r="M109" s="14"/>
      <c r="N109" s="14"/>
      <c r="O109" s="14"/>
      <c r="P109" s="14"/>
      <c r="Q109" s="15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2.75" customHeight="1">
      <c r="A110" s="274"/>
      <c r="B110" s="239"/>
      <c r="C110" s="239"/>
      <c r="D110" s="239"/>
      <c r="E110" s="239"/>
      <c r="F110" s="239"/>
      <c r="G110" s="239"/>
      <c r="H110" s="240"/>
      <c r="I110" s="240"/>
      <c r="J110" s="275"/>
      <c r="K110" s="276"/>
      <c r="L110" s="277"/>
      <c r="M110" s="278"/>
      <c r="N110" s="278"/>
      <c r="O110" s="278"/>
      <c r="P110" s="278"/>
      <c r="Q110" s="279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9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9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9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9.5" customHeight="1">
      <c r="A114" s="8"/>
      <c r="B114" s="8"/>
      <c r="C114" s="8"/>
      <c r="D114" s="28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9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9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9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9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9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9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9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9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9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9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9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9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9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9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9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9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9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9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9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9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9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9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9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9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9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9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9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9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9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9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9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9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9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9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9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9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9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9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9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9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9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9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9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9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9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9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9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9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9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9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9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9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9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9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9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9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9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9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9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9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9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9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9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9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9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9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9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9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9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9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9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9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9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9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9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9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9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9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9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9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9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9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9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9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9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9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9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9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9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9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9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9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9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9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9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9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9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9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9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9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9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9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9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9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9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9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9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9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9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9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9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9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9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9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9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9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9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9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9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9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9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9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9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9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9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9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9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9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9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9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9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9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9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9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9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9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9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9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9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9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9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9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9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9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9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9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9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9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9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9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9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9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9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9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9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9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9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9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9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9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9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9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9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9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9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9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9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9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9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9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9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9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9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9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9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9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9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9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9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9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9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9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9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9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9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9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9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9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9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9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9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9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9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9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9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3.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3.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13.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13.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ht="13.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ht="13.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ht="13.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ht="13.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ht="13.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ht="13.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ht="13.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ht="13.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ht="13.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ht="13.5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ht="13.5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ht="13.5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ht="13.5" customHeight="1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ht="13.5" customHeight="1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ht="13.5" customHeight="1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ht="13.5" customHeight="1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</sheetData>
  <mergeCells count="9">
    <mergeCell ref="A89:K89"/>
    <mergeCell ref="A105:K106"/>
    <mergeCell ref="A1:K1"/>
    <mergeCell ref="B3:E3"/>
    <mergeCell ref="A11:E15"/>
    <mergeCell ref="A43:D43"/>
    <mergeCell ref="A44:D44"/>
    <mergeCell ref="A56:F56"/>
    <mergeCell ref="A81:K8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4.38"/>
    <col customWidth="1" min="3" max="3" width="13.88"/>
    <col customWidth="1" min="4" max="4" width="10.88"/>
    <col customWidth="1" min="5" max="5" width="17.63"/>
    <col customWidth="1" min="6" max="6" width="12.25"/>
    <col customWidth="1" min="7" max="8" width="12.0"/>
    <col customWidth="1" min="9" max="9" width="10.38"/>
    <col customWidth="1" min="10" max="10" width="16.88"/>
    <col customWidth="1" min="11" max="11" width="18.25"/>
    <col customWidth="1" min="12" max="16" width="10.38"/>
    <col customWidth="1" min="17" max="17" width="20.75"/>
    <col customWidth="1" min="18" max="27" width="11.0"/>
  </cols>
  <sheetData>
    <row r="1" ht="18.75" customHeight="1">
      <c r="A1" s="28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82"/>
      <c r="M1" s="283"/>
      <c r="N1" s="283"/>
      <c r="O1" s="283"/>
      <c r="P1" s="283"/>
      <c r="Q1" s="284"/>
      <c r="R1" s="285"/>
      <c r="S1" s="285"/>
      <c r="T1" s="285"/>
      <c r="U1" s="285"/>
      <c r="V1" s="285"/>
      <c r="W1" s="285"/>
      <c r="X1" s="285"/>
      <c r="Y1" s="285"/>
      <c r="Z1" s="285"/>
    </row>
    <row r="2" ht="19.5" customHeight="1">
      <c r="A2" s="286"/>
      <c r="B2" s="287"/>
      <c r="C2" s="287"/>
      <c r="D2" s="287"/>
      <c r="E2" s="287"/>
      <c r="F2" s="288"/>
      <c r="G2" s="288"/>
      <c r="H2" s="288"/>
      <c r="I2" s="289"/>
      <c r="J2" s="289"/>
      <c r="K2" s="290"/>
      <c r="L2" s="291"/>
      <c r="M2" s="292"/>
      <c r="N2" s="292"/>
      <c r="O2" s="292"/>
      <c r="P2" s="292"/>
      <c r="Q2" s="293"/>
      <c r="R2" s="285"/>
      <c r="S2" s="285"/>
      <c r="T2" s="285"/>
      <c r="U2" s="285"/>
      <c r="V2" s="285"/>
      <c r="W2" s="285"/>
      <c r="X2" s="285"/>
      <c r="Y2" s="285"/>
      <c r="Z2" s="285"/>
    </row>
    <row r="3">
      <c r="A3" s="294"/>
      <c r="B3" s="295" t="s">
        <v>1</v>
      </c>
      <c r="C3" s="18"/>
      <c r="D3" s="18"/>
      <c r="E3" s="19"/>
      <c r="F3" s="296"/>
      <c r="G3" s="297"/>
      <c r="H3" s="288"/>
      <c r="I3" s="289"/>
      <c r="J3" s="289"/>
      <c r="K3" s="290"/>
      <c r="L3" s="291"/>
      <c r="M3" s="292"/>
      <c r="N3" s="292"/>
      <c r="O3" s="292"/>
      <c r="P3" s="292"/>
      <c r="Q3" s="293"/>
      <c r="R3" s="285"/>
      <c r="S3" s="285"/>
      <c r="T3" s="285"/>
      <c r="U3" s="285"/>
      <c r="V3" s="285"/>
      <c r="W3" s="285"/>
      <c r="X3" s="285"/>
      <c r="Y3" s="285"/>
      <c r="Z3" s="285"/>
    </row>
    <row r="4">
      <c r="A4" s="294"/>
      <c r="B4" s="298" t="s">
        <v>2</v>
      </c>
      <c r="C4" s="299">
        <v>2.0</v>
      </c>
      <c r="D4" s="300" t="s">
        <v>3</v>
      </c>
      <c r="E4" s="301" t="s">
        <v>4</v>
      </c>
      <c r="F4" s="296"/>
      <c r="G4" s="302" t="s">
        <v>5</v>
      </c>
      <c r="H4" s="303" t="s">
        <v>64</v>
      </c>
      <c r="I4" s="289"/>
      <c r="J4" s="289"/>
      <c r="K4" s="290"/>
      <c r="L4" s="291"/>
      <c r="M4" s="292"/>
      <c r="N4" s="292"/>
      <c r="O4" s="292"/>
      <c r="P4" s="292"/>
      <c r="Q4" s="293"/>
      <c r="R4" s="285"/>
      <c r="S4" s="285"/>
      <c r="T4" s="285"/>
      <c r="U4" s="285"/>
      <c r="V4" s="285"/>
      <c r="W4" s="285"/>
      <c r="X4" s="285"/>
      <c r="Y4" s="285"/>
      <c r="Z4" s="285"/>
    </row>
    <row r="5">
      <c r="A5" s="294"/>
      <c r="B5" s="304" t="s">
        <v>7</v>
      </c>
      <c r="C5" s="288">
        <v>0.06</v>
      </c>
      <c r="D5" s="305" t="s">
        <v>3</v>
      </c>
      <c r="E5" s="306" t="s">
        <v>8</v>
      </c>
      <c r="F5" s="296"/>
      <c r="G5" s="302" t="s">
        <v>9</v>
      </c>
      <c r="H5" s="303" t="s">
        <v>65</v>
      </c>
      <c r="I5" s="289"/>
      <c r="J5" s="289"/>
      <c r="K5" s="290"/>
      <c r="L5" s="291"/>
      <c r="M5" s="292"/>
      <c r="N5" s="292"/>
      <c r="O5" s="292"/>
      <c r="P5" s="292"/>
      <c r="Q5" s="293"/>
      <c r="R5" s="285"/>
      <c r="S5" s="285"/>
      <c r="T5" s="285"/>
      <c r="U5" s="285"/>
      <c r="V5" s="285"/>
      <c r="W5" s="285"/>
      <c r="X5" s="285"/>
      <c r="Y5" s="285"/>
      <c r="Z5" s="285"/>
    </row>
    <row r="6">
      <c r="A6" s="294"/>
      <c r="B6" s="304" t="s">
        <v>11</v>
      </c>
      <c r="C6" s="288">
        <v>99.0</v>
      </c>
      <c r="D6" s="307"/>
      <c r="E6" s="306" t="s">
        <v>12</v>
      </c>
      <c r="F6" s="296"/>
      <c r="G6" s="302" t="s">
        <v>13</v>
      </c>
      <c r="H6" s="303" t="s">
        <v>66</v>
      </c>
      <c r="I6" s="289"/>
      <c r="J6" s="289"/>
      <c r="K6" s="290"/>
      <c r="L6" s="291"/>
      <c r="M6" s="292"/>
      <c r="N6" s="292"/>
      <c r="O6" s="292"/>
      <c r="P6" s="292"/>
      <c r="Q6" s="293"/>
      <c r="R6" s="285"/>
      <c r="S6" s="285"/>
      <c r="T6" s="285"/>
      <c r="U6" s="285"/>
      <c r="V6" s="285"/>
      <c r="W6" s="285"/>
      <c r="X6" s="285"/>
      <c r="Y6" s="285"/>
      <c r="Z6" s="285"/>
    </row>
    <row r="7">
      <c r="A7" s="294"/>
      <c r="B7" s="308" t="s">
        <v>14</v>
      </c>
      <c r="C7" s="287">
        <v>0.03</v>
      </c>
      <c r="D7" s="309" t="s">
        <v>3</v>
      </c>
      <c r="E7" s="310" t="s">
        <v>15</v>
      </c>
      <c r="F7" s="296"/>
      <c r="G7" s="297"/>
      <c r="H7" s="288"/>
      <c r="I7" s="289"/>
      <c r="J7" s="289"/>
      <c r="K7" s="290"/>
      <c r="L7" s="291"/>
      <c r="M7" s="292"/>
      <c r="N7" s="292"/>
      <c r="O7" s="292"/>
      <c r="P7" s="292"/>
      <c r="Q7" s="293"/>
      <c r="R7" s="285"/>
      <c r="S7" s="285"/>
      <c r="T7" s="285"/>
      <c r="U7" s="285"/>
      <c r="V7" s="285"/>
      <c r="W7" s="285"/>
      <c r="X7" s="285"/>
      <c r="Y7" s="285"/>
      <c r="Z7" s="285"/>
    </row>
    <row r="8" ht="12.75" customHeight="1">
      <c r="A8" s="311"/>
      <c r="B8" s="312"/>
      <c r="C8" s="312"/>
      <c r="D8" s="312"/>
      <c r="E8" s="312"/>
      <c r="F8" s="288"/>
      <c r="G8" s="288"/>
      <c r="H8" s="288"/>
      <c r="I8" s="289"/>
      <c r="J8" s="289"/>
      <c r="K8" s="290"/>
      <c r="L8" s="291"/>
      <c r="M8" s="292"/>
      <c r="N8" s="292"/>
      <c r="O8" s="292"/>
      <c r="P8" s="292"/>
      <c r="Q8" s="293"/>
      <c r="R8" s="285"/>
      <c r="S8" s="285"/>
      <c r="T8" s="285"/>
      <c r="U8" s="285"/>
      <c r="V8" s="285"/>
      <c r="W8" s="285"/>
      <c r="X8" s="285"/>
      <c r="Y8" s="285"/>
      <c r="Z8" s="285"/>
    </row>
    <row r="9" ht="12.75" customHeight="1">
      <c r="A9" s="311"/>
      <c r="B9" s="288"/>
      <c r="C9" s="288"/>
      <c r="D9" s="288"/>
      <c r="E9" s="288"/>
      <c r="F9" s="288"/>
      <c r="G9" s="288"/>
      <c r="H9" s="288"/>
      <c r="I9" s="289"/>
      <c r="J9" s="289"/>
      <c r="K9" s="290"/>
      <c r="L9" s="291"/>
      <c r="M9" s="292"/>
      <c r="N9" s="292"/>
      <c r="O9" s="292"/>
      <c r="P9" s="292"/>
      <c r="Q9" s="293"/>
      <c r="R9" s="285"/>
      <c r="S9" s="285"/>
      <c r="T9" s="285"/>
      <c r="U9" s="285"/>
      <c r="V9" s="285"/>
      <c r="W9" s="285"/>
      <c r="X9" s="285"/>
      <c r="Y9" s="285"/>
      <c r="Z9" s="285"/>
      <c r="AA9" s="285"/>
    </row>
    <row r="10">
      <c r="A10" s="313" t="s">
        <v>16</v>
      </c>
      <c r="B10" s="288"/>
      <c r="C10" s="288"/>
      <c r="D10" s="288"/>
      <c r="E10" s="288"/>
      <c r="F10" s="307"/>
      <c r="G10" s="307"/>
      <c r="H10" s="288"/>
      <c r="I10" s="289"/>
      <c r="J10" s="289"/>
      <c r="K10" s="290"/>
      <c r="L10" s="291"/>
      <c r="M10" s="292"/>
      <c r="N10" s="292"/>
      <c r="O10" s="292"/>
      <c r="P10" s="292"/>
      <c r="Q10" s="293"/>
      <c r="R10" s="285"/>
      <c r="S10" s="285"/>
      <c r="T10" s="285"/>
      <c r="U10" s="285"/>
      <c r="V10" s="285"/>
      <c r="W10" s="285"/>
      <c r="X10" s="285"/>
      <c r="Y10" s="285"/>
      <c r="Z10" s="285"/>
      <c r="AA10" s="285"/>
    </row>
    <row r="11" ht="12.75" customHeight="1">
      <c r="A11" s="314"/>
      <c r="B11" s="43"/>
      <c r="C11" s="43"/>
      <c r="D11" s="43"/>
      <c r="E11" s="44"/>
      <c r="F11" s="288"/>
      <c r="G11" s="315" t="s">
        <v>17</v>
      </c>
      <c r="H11" s="288">
        <f>1/($C$5*SQRTPI(2))</f>
        <v>6.649038007</v>
      </c>
      <c r="I11" s="289"/>
      <c r="J11" s="289"/>
      <c r="K11" s="290"/>
      <c r="L11" s="291"/>
      <c r="M11" s="292"/>
      <c r="N11" s="292"/>
      <c r="O11" s="292"/>
      <c r="P11" s="292"/>
      <c r="Q11" s="293"/>
      <c r="R11" s="285"/>
      <c r="S11" s="285"/>
      <c r="T11" s="285"/>
      <c r="U11" s="285"/>
      <c r="V11" s="285"/>
      <c r="W11" s="285"/>
      <c r="X11" s="285"/>
      <c r="Y11" s="285"/>
      <c r="Z11" s="285"/>
      <c r="AA11" s="285"/>
    </row>
    <row r="12" ht="12.75" customHeight="1">
      <c r="A12" s="46"/>
      <c r="E12" s="47"/>
      <c r="F12" s="288"/>
      <c r="G12" s="288"/>
      <c r="H12" s="288"/>
      <c r="I12" s="289"/>
      <c r="J12" s="289"/>
      <c r="K12" s="290"/>
      <c r="L12" s="291"/>
      <c r="M12" s="292"/>
      <c r="N12" s="292"/>
      <c r="O12" s="292"/>
      <c r="P12" s="292"/>
      <c r="Q12" s="293"/>
      <c r="R12" s="285"/>
      <c r="S12" s="285"/>
      <c r="T12" s="285"/>
      <c r="U12" s="285"/>
      <c r="V12" s="285"/>
      <c r="W12" s="285"/>
      <c r="X12" s="285"/>
      <c r="Y12" s="285"/>
      <c r="Z12" s="285"/>
      <c r="AA12" s="285"/>
    </row>
    <row r="13" ht="12.75" customHeight="1">
      <c r="A13" s="46"/>
      <c r="E13" s="47"/>
      <c r="F13" s="316"/>
      <c r="G13" s="317"/>
      <c r="H13" s="288"/>
      <c r="I13" s="318"/>
      <c r="J13" s="318"/>
      <c r="K13" s="290"/>
      <c r="L13" s="291"/>
      <c r="M13" s="292"/>
      <c r="N13" s="292"/>
      <c r="O13" s="292"/>
      <c r="P13" s="292"/>
      <c r="Q13" s="293"/>
      <c r="R13" s="285"/>
      <c r="S13" s="285"/>
      <c r="T13" s="285"/>
      <c r="U13" s="285"/>
      <c r="V13" s="285"/>
      <c r="W13" s="285"/>
      <c r="X13" s="285"/>
      <c r="Y13" s="285"/>
      <c r="Z13" s="285"/>
      <c r="AA13" s="285"/>
    </row>
    <row r="14" ht="12.75" customHeight="1">
      <c r="A14" s="46"/>
      <c r="E14" s="47"/>
      <c r="F14" s="316"/>
      <c r="G14" s="317"/>
      <c r="H14" s="289"/>
      <c r="I14" s="319"/>
      <c r="J14" s="319"/>
      <c r="K14" s="290"/>
      <c r="L14" s="291"/>
      <c r="M14" s="292"/>
      <c r="N14" s="292"/>
      <c r="O14" s="292"/>
      <c r="P14" s="292"/>
      <c r="Q14" s="293"/>
      <c r="R14" s="285"/>
      <c r="S14" s="285"/>
      <c r="T14" s="285"/>
      <c r="U14" s="285"/>
      <c r="V14" s="285"/>
      <c r="W14" s="285"/>
      <c r="X14" s="285"/>
      <c r="Y14" s="285"/>
      <c r="Z14" s="285"/>
      <c r="AA14" s="285"/>
    </row>
    <row r="15" ht="12.75" customHeight="1">
      <c r="A15" s="54"/>
      <c r="B15" s="55"/>
      <c r="C15" s="55"/>
      <c r="D15" s="55"/>
      <c r="E15" s="56"/>
      <c r="F15" s="320"/>
      <c r="G15" s="320"/>
      <c r="H15" s="289"/>
      <c r="I15" s="319"/>
      <c r="J15" s="319"/>
      <c r="K15" s="290"/>
      <c r="L15" s="291"/>
      <c r="M15" s="292"/>
      <c r="N15" s="292"/>
      <c r="O15" s="292"/>
      <c r="P15" s="292"/>
      <c r="Q15" s="293"/>
      <c r="R15" s="285"/>
      <c r="S15" s="285"/>
      <c r="T15" s="285"/>
      <c r="U15" s="285"/>
      <c r="V15" s="285"/>
      <c r="W15" s="285"/>
      <c r="X15" s="285"/>
      <c r="Y15" s="285"/>
      <c r="Z15" s="285"/>
      <c r="AA15" s="285"/>
    </row>
    <row r="16" ht="42.0" customHeight="1">
      <c r="A16" s="321" t="s">
        <v>18</v>
      </c>
      <c r="B16" s="322" t="s">
        <v>19</v>
      </c>
      <c r="C16" s="322" t="s">
        <v>20</v>
      </c>
      <c r="D16" s="322" t="s">
        <v>21</v>
      </c>
      <c r="E16" s="322" t="s">
        <v>22</v>
      </c>
      <c r="F16" s="323" t="s">
        <v>23</v>
      </c>
      <c r="G16" s="324" t="s">
        <v>24</v>
      </c>
      <c r="H16" s="325"/>
      <c r="I16" s="326"/>
      <c r="J16" s="326"/>
      <c r="K16" s="327"/>
      <c r="L16" s="291"/>
      <c r="M16" s="292"/>
      <c r="N16" s="292"/>
      <c r="O16" s="292"/>
      <c r="P16" s="292"/>
      <c r="Q16" s="293"/>
      <c r="R16" s="285"/>
      <c r="S16" s="285"/>
      <c r="T16" s="285"/>
      <c r="U16" s="285"/>
      <c r="V16" s="285"/>
      <c r="W16" s="285"/>
      <c r="X16" s="285"/>
      <c r="Y16" s="285"/>
      <c r="Z16" s="285"/>
      <c r="AA16" s="285"/>
    </row>
    <row r="17" ht="12.75" customHeight="1">
      <c r="A17" s="328"/>
      <c r="B17" s="329"/>
      <c r="C17" s="330"/>
      <c r="D17" s="330"/>
      <c r="E17" s="330"/>
      <c r="F17" s="330"/>
      <c r="G17" s="331"/>
      <c r="H17" s="332"/>
      <c r="I17" s="319"/>
      <c r="J17" s="319"/>
      <c r="K17" s="290"/>
      <c r="L17" s="291"/>
      <c r="M17" s="292"/>
      <c r="N17" s="292"/>
      <c r="O17" s="292"/>
      <c r="P17" s="292"/>
      <c r="Q17" s="293"/>
      <c r="R17" s="285"/>
      <c r="S17" s="285"/>
      <c r="T17" s="285"/>
      <c r="U17" s="285"/>
      <c r="V17" s="285"/>
      <c r="W17" s="285"/>
      <c r="X17" s="285"/>
      <c r="Y17" s="285"/>
      <c r="Z17" s="285"/>
      <c r="AA17" s="285"/>
    </row>
    <row r="18" ht="12.75" customHeight="1">
      <c r="A18" s="328"/>
      <c r="B18" s="329"/>
      <c r="C18" s="330"/>
      <c r="D18" s="330"/>
      <c r="E18" s="330"/>
      <c r="F18" s="330"/>
      <c r="G18" s="331"/>
      <c r="H18" s="332"/>
      <c r="I18" s="319"/>
      <c r="J18" s="319"/>
      <c r="K18" s="290"/>
      <c r="L18" s="291"/>
      <c r="M18" s="292"/>
      <c r="N18" s="292"/>
      <c r="O18" s="292"/>
      <c r="P18" s="292"/>
      <c r="Q18" s="293"/>
      <c r="R18" s="285"/>
      <c r="S18" s="285"/>
      <c r="T18" s="285"/>
      <c r="U18" s="285"/>
      <c r="V18" s="285"/>
      <c r="W18" s="285"/>
      <c r="X18" s="285"/>
      <c r="Y18" s="285"/>
      <c r="Z18" s="285"/>
      <c r="AA18" s="285"/>
    </row>
    <row r="19" ht="12.75" customHeight="1">
      <c r="A19" s="328"/>
      <c r="B19" s="329"/>
      <c r="C19" s="330"/>
      <c r="D19" s="330"/>
      <c r="E19" s="330"/>
      <c r="F19" s="330"/>
      <c r="G19" s="331"/>
      <c r="H19" s="332"/>
      <c r="I19" s="319"/>
      <c r="J19" s="319"/>
      <c r="K19" s="290"/>
      <c r="L19" s="291"/>
      <c r="M19" s="292"/>
      <c r="N19" s="292"/>
      <c r="O19" s="292"/>
      <c r="P19" s="292"/>
      <c r="Q19" s="293"/>
      <c r="R19" s="285"/>
      <c r="S19" s="285"/>
      <c r="T19" s="285"/>
      <c r="U19" s="285"/>
      <c r="V19" s="285"/>
      <c r="W19" s="285"/>
      <c r="X19" s="285"/>
      <c r="Y19" s="285"/>
      <c r="Z19" s="285"/>
      <c r="AA19" s="285"/>
    </row>
    <row r="20" ht="12.75" customHeight="1">
      <c r="A20" s="328"/>
      <c r="B20" s="329"/>
      <c r="C20" s="330"/>
      <c r="D20" s="330"/>
      <c r="E20" s="330"/>
      <c r="F20" s="330"/>
      <c r="G20" s="331"/>
      <c r="H20" s="333"/>
      <c r="I20" s="319"/>
      <c r="J20" s="319"/>
      <c r="K20" s="290"/>
      <c r="L20" s="291"/>
      <c r="M20" s="292"/>
      <c r="N20" s="292"/>
      <c r="O20" s="292"/>
      <c r="P20" s="292"/>
      <c r="Q20" s="293"/>
      <c r="R20" s="285"/>
      <c r="S20" s="285"/>
      <c r="T20" s="285"/>
      <c r="U20" s="285"/>
      <c r="V20" s="285"/>
      <c r="W20" s="285"/>
      <c r="X20" s="285"/>
      <c r="Y20" s="285"/>
      <c r="Z20" s="285"/>
      <c r="AA20" s="285"/>
    </row>
    <row r="21" ht="12.75" customHeight="1">
      <c r="A21" s="334"/>
      <c r="B21" s="335"/>
      <c r="C21" s="335"/>
      <c r="D21" s="335"/>
      <c r="E21" s="335"/>
      <c r="F21" s="335"/>
      <c r="G21" s="336"/>
      <c r="H21" s="332"/>
      <c r="I21" s="319"/>
      <c r="J21" s="319"/>
      <c r="K21" s="290"/>
      <c r="L21" s="291"/>
      <c r="M21" s="292"/>
      <c r="N21" s="292"/>
      <c r="O21" s="292"/>
      <c r="P21" s="292"/>
      <c r="Q21" s="293"/>
      <c r="R21" s="285"/>
      <c r="S21" s="285"/>
      <c r="T21" s="285"/>
      <c r="U21" s="285"/>
      <c r="V21" s="285"/>
      <c r="W21" s="285"/>
      <c r="X21" s="285"/>
      <c r="Y21" s="285"/>
      <c r="Z21" s="285"/>
      <c r="AA21" s="285"/>
    </row>
    <row r="22" ht="12.75" customHeight="1">
      <c r="A22" s="337"/>
      <c r="B22" s="338"/>
      <c r="C22" s="330"/>
      <c r="D22" s="330"/>
      <c r="E22" s="330"/>
      <c r="F22" s="330"/>
      <c r="G22" s="331"/>
      <c r="H22" s="332"/>
      <c r="I22" s="319"/>
      <c r="J22" s="319"/>
      <c r="K22" s="290"/>
      <c r="L22" s="291"/>
      <c r="M22" s="292"/>
      <c r="N22" s="292"/>
      <c r="O22" s="292"/>
      <c r="P22" s="292"/>
      <c r="Q22" s="293"/>
      <c r="R22" s="285"/>
      <c r="S22" s="285"/>
      <c r="T22" s="285"/>
      <c r="U22" s="285"/>
      <c r="V22" s="285"/>
      <c r="W22" s="285"/>
      <c r="X22" s="285"/>
      <c r="Y22" s="285"/>
      <c r="Z22" s="285"/>
      <c r="AA22" s="285"/>
    </row>
    <row r="23" ht="12.75" customHeight="1">
      <c r="A23" s="337">
        <v>1.85</v>
      </c>
      <c r="B23" s="338">
        <v>2.0</v>
      </c>
      <c r="C23" s="330">
        <f t="shared" ref="C23:C34" si="1">B23/C$6/C$7</f>
        <v>0.6734006734</v>
      </c>
      <c r="D23" s="330">
        <f t="shared" ref="D23:D34" si="2">((A23-C$4)^2)/(2*C$5^2)</f>
        <v>3.125</v>
      </c>
      <c r="E23" s="330">
        <f t="shared" ref="E23:E34" si="3">H$11*EXP(-D23)</f>
        <v>0.2921383416</v>
      </c>
      <c r="F23" s="330">
        <f t="shared" ref="F23:F34" si="4">E23*C$7</f>
        <v>0.008764150247</v>
      </c>
      <c r="G23" s="331">
        <f t="shared" ref="G23:G34" si="5">F23*C$6</f>
        <v>0.8676508744</v>
      </c>
      <c r="H23" s="332"/>
      <c r="I23" s="319"/>
      <c r="J23" s="319"/>
      <c r="K23" s="290"/>
      <c r="L23" s="291"/>
      <c r="M23" s="292"/>
      <c r="N23" s="292"/>
      <c r="O23" s="292"/>
      <c r="P23" s="292"/>
      <c r="Q23" s="293"/>
      <c r="R23" s="285"/>
      <c r="S23" s="285"/>
      <c r="T23" s="285"/>
      <c r="U23" s="285"/>
      <c r="V23" s="285"/>
      <c r="W23" s="285"/>
      <c r="X23" s="285"/>
      <c r="Y23" s="285"/>
      <c r="Z23" s="285"/>
      <c r="AA23" s="285"/>
    </row>
    <row r="24" ht="12.75" customHeight="1">
      <c r="A24" s="337">
        <v>1.8800000000000001</v>
      </c>
      <c r="B24" s="338">
        <v>1.0</v>
      </c>
      <c r="C24" s="330">
        <f t="shared" si="1"/>
        <v>0.3367003367</v>
      </c>
      <c r="D24" s="330">
        <f t="shared" si="2"/>
        <v>2</v>
      </c>
      <c r="E24" s="330">
        <f t="shared" si="3"/>
        <v>0.8998494419</v>
      </c>
      <c r="F24" s="330">
        <f t="shared" si="4"/>
        <v>0.02699548326</v>
      </c>
      <c r="G24" s="331">
        <f t="shared" si="5"/>
        <v>2.672552842</v>
      </c>
      <c r="H24" s="332"/>
      <c r="I24" s="319"/>
      <c r="J24" s="319"/>
      <c r="K24" s="290"/>
      <c r="L24" s="291"/>
      <c r="M24" s="292"/>
      <c r="N24" s="292"/>
      <c r="O24" s="292"/>
      <c r="P24" s="292"/>
      <c r="Q24" s="293"/>
      <c r="R24" s="285"/>
      <c r="S24" s="285"/>
      <c r="T24" s="285"/>
      <c r="U24" s="285"/>
      <c r="V24" s="285"/>
      <c r="W24" s="285"/>
      <c r="X24" s="285"/>
      <c r="Y24" s="285"/>
      <c r="Z24" s="285"/>
      <c r="AA24" s="285"/>
    </row>
    <row r="25" ht="12.75" customHeight="1">
      <c r="A25" s="337">
        <v>1.9100000000000001</v>
      </c>
      <c r="B25" s="338">
        <v>9.0</v>
      </c>
      <c r="C25" s="330">
        <f t="shared" si="1"/>
        <v>3.03030303</v>
      </c>
      <c r="D25" s="330">
        <f t="shared" si="2"/>
        <v>1.125</v>
      </c>
      <c r="E25" s="330">
        <f t="shared" si="3"/>
        <v>2.158626594</v>
      </c>
      <c r="F25" s="330">
        <f t="shared" si="4"/>
        <v>0.06475879783</v>
      </c>
      <c r="G25" s="331">
        <f t="shared" si="5"/>
        <v>6.411120985</v>
      </c>
      <c r="H25" s="332"/>
      <c r="I25" s="319"/>
      <c r="J25" s="319"/>
      <c r="K25" s="290"/>
      <c r="L25" s="291"/>
      <c r="M25" s="292"/>
      <c r="N25" s="292"/>
      <c r="O25" s="292"/>
      <c r="P25" s="292"/>
      <c r="Q25" s="293"/>
      <c r="R25" s="285"/>
      <c r="S25" s="285"/>
      <c r="T25" s="285"/>
      <c r="U25" s="285"/>
      <c r="V25" s="285"/>
      <c r="W25" s="285"/>
      <c r="X25" s="285"/>
      <c r="Y25" s="285"/>
      <c r="Z25" s="285"/>
      <c r="AA25" s="285"/>
    </row>
    <row r="26" ht="12.75" customHeight="1">
      <c r="A26" s="337">
        <v>1.9400000000000002</v>
      </c>
      <c r="B26" s="338">
        <v>14.0</v>
      </c>
      <c r="C26" s="330">
        <f t="shared" si="1"/>
        <v>4.713804714</v>
      </c>
      <c r="D26" s="330">
        <f t="shared" si="2"/>
        <v>0.5</v>
      </c>
      <c r="E26" s="330">
        <f t="shared" si="3"/>
        <v>4.032845409</v>
      </c>
      <c r="F26" s="330">
        <f t="shared" si="4"/>
        <v>0.1209853623</v>
      </c>
      <c r="G26" s="331">
        <f t="shared" si="5"/>
        <v>11.97755086</v>
      </c>
      <c r="H26" s="332"/>
      <c r="I26" s="319"/>
      <c r="J26" s="319"/>
      <c r="K26" s="290"/>
      <c r="L26" s="291"/>
      <c r="M26" s="292"/>
      <c r="N26" s="292"/>
      <c r="O26" s="292"/>
      <c r="P26" s="292"/>
      <c r="Q26" s="293"/>
      <c r="R26" s="285"/>
      <c r="S26" s="285"/>
      <c r="T26" s="285"/>
      <c r="U26" s="285"/>
      <c r="V26" s="285"/>
      <c r="W26" s="285"/>
      <c r="X26" s="285"/>
      <c r="Y26" s="285"/>
      <c r="Z26" s="285"/>
      <c r="AA26" s="285"/>
    </row>
    <row r="27" ht="12.75" customHeight="1">
      <c r="A27" s="337">
        <v>1.9700000000000002</v>
      </c>
      <c r="B27" s="338">
        <v>18.0</v>
      </c>
      <c r="C27" s="330">
        <f t="shared" si="1"/>
        <v>6.060606061</v>
      </c>
      <c r="D27" s="330">
        <f t="shared" si="2"/>
        <v>0.125</v>
      </c>
      <c r="E27" s="330">
        <f t="shared" si="3"/>
        <v>5.867755446</v>
      </c>
      <c r="F27" s="330">
        <f t="shared" si="4"/>
        <v>0.1760326634</v>
      </c>
      <c r="G27" s="331">
        <f t="shared" si="5"/>
        <v>17.42723367</v>
      </c>
      <c r="H27" s="332"/>
      <c r="I27" s="319"/>
      <c r="J27" s="319"/>
      <c r="K27" s="290"/>
      <c r="L27" s="291"/>
      <c r="M27" s="292"/>
      <c r="N27" s="292"/>
      <c r="O27" s="292"/>
      <c r="P27" s="292"/>
      <c r="Q27" s="293"/>
      <c r="R27" s="285"/>
      <c r="S27" s="285"/>
      <c r="T27" s="285"/>
      <c r="U27" s="285"/>
      <c r="V27" s="285"/>
      <c r="W27" s="285"/>
      <c r="X27" s="285"/>
      <c r="Y27" s="285"/>
      <c r="Z27" s="285"/>
      <c r="AA27" s="285"/>
    </row>
    <row r="28" ht="12.75" customHeight="1">
      <c r="A28" s="337">
        <v>2.0</v>
      </c>
      <c r="B28" s="338">
        <v>18.0</v>
      </c>
      <c r="C28" s="330">
        <f t="shared" si="1"/>
        <v>6.060606061</v>
      </c>
      <c r="D28" s="330">
        <f t="shared" si="2"/>
        <v>0</v>
      </c>
      <c r="E28" s="330">
        <f t="shared" si="3"/>
        <v>6.649038007</v>
      </c>
      <c r="F28" s="330">
        <f t="shared" si="4"/>
        <v>0.1994711402</v>
      </c>
      <c r="G28" s="331">
        <f t="shared" si="5"/>
        <v>19.74764288</v>
      </c>
      <c r="H28" s="332"/>
      <c r="I28" s="319"/>
      <c r="J28" s="319"/>
      <c r="K28" s="290"/>
      <c r="L28" s="291"/>
      <c r="M28" s="292"/>
      <c r="N28" s="292"/>
      <c r="O28" s="292"/>
      <c r="P28" s="292"/>
      <c r="Q28" s="293"/>
      <c r="R28" s="285"/>
      <c r="S28" s="285"/>
      <c r="T28" s="285"/>
      <c r="U28" s="285"/>
      <c r="V28" s="285"/>
      <c r="W28" s="285"/>
      <c r="X28" s="285"/>
      <c r="Y28" s="285"/>
      <c r="Z28" s="285"/>
      <c r="AA28" s="285"/>
    </row>
    <row r="29" ht="12.75" customHeight="1">
      <c r="A29" s="337">
        <v>2.0300000000000002</v>
      </c>
      <c r="B29" s="338">
        <v>14.0</v>
      </c>
      <c r="C29" s="330">
        <f t="shared" si="1"/>
        <v>4.713804714</v>
      </c>
      <c r="D29" s="330">
        <f t="shared" si="2"/>
        <v>0.125</v>
      </c>
      <c r="E29" s="330">
        <f t="shared" si="3"/>
        <v>5.867755446</v>
      </c>
      <c r="F29" s="330">
        <f t="shared" si="4"/>
        <v>0.1760326634</v>
      </c>
      <c r="G29" s="331">
        <f t="shared" si="5"/>
        <v>17.42723367</v>
      </c>
      <c r="H29" s="332"/>
      <c r="I29" s="319"/>
      <c r="J29" s="319"/>
      <c r="K29" s="290"/>
      <c r="L29" s="291"/>
      <c r="M29" s="292"/>
      <c r="N29" s="292"/>
      <c r="O29" s="292"/>
      <c r="P29" s="292"/>
      <c r="Q29" s="293"/>
      <c r="R29" s="285"/>
      <c r="S29" s="285"/>
      <c r="T29" s="285"/>
      <c r="U29" s="285"/>
      <c r="V29" s="285"/>
      <c r="W29" s="285"/>
      <c r="X29" s="285"/>
      <c r="Y29" s="285"/>
      <c r="Z29" s="285"/>
      <c r="AA29" s="285"/>
    </row>
    <row r="30" ht="12.75" customHeight="1">
      <c r="A30" s="337">
        <v>2.0599999999999996</v>
      </c>
      <c r="B30" s="338">
        <v>11.0</v>
      </c>
      <c r="C30" s="330">
        <f t="shared" si="1"/>
        <v>3.703703704</v>
      </c>
      <c r="D30" s="330">
        <f t="shared" si="2"/>
        <v>0.5</v>
      </c>
      <c r="E30" s="330">
        <f t="shared" si="3"/>
        <v>4.032845409</v>
      </c>
      <c r="F30" s="330">
        <f t="shared" si="4"/>
        <v>0.1209853623</v>
      </c>
      <c r="G30" s="331">
        <f t="shared" si="5"/>
        <v>11.97755086</v>
      </c>
      <c r="H30" s="332"/>
      <c r="I30" s="319"/>
      <c r="J30" s="319"/>
      <c r="K30" s="290"/>
      <c r="L30" s="291"/>
      <c r="M30" s="292"/>
      <c r="N30" s="292"/>
      <c r="O30" s="292"/>
      <c r="P30" s="292"/>
      <c r="Q30" s="293"/>
      <c r="R30" s="285"/>
      <c r="S30" s="285"/>
      <c r="T30" s="285"/>
      <c r="U30" s="285"/>
      <c r="V30" s="285"/>
      <c r="W30" s="285"/>
      <c r="X30" s="285"/>
      <c r="Y30" s="285"/>
      <c r="Z30" s="285"/>
      <c r="AA30" s="285"/>
    </row>
    <row r="31" ht="12.75" customHeight="1">
      <c r="A31" s="337">
        <v>2.09</v>
      </c>
      <c r="B31" s="338">
        <v>9.0</v>
      </c>
      <c r="C31" s="330">
        <f t="shared" si="1"/>
        <v>3.03030303</v>
      </c>
      <c r="D31" s="330">
        <f t="shared" si="2"/>
        <v>1.125</v>
      </c>
      <c r="E31" s="330">
        <f t="shared" si="3"/>
        <v>2.158626594</v>
      </c>
      <c r="F31" s="330">
        <f t="shared" si="4"/>
        <v>0.06475879783</v>
      </c>
      <c r="G31" s="331">
        <f t="shared" si="5"/>
        <v>6.411120985</v>
      </c>
      <c r="I31" s="319"/>
      <c r="J31" s="319"/>
      <c r="K31" s="290"/>
      <c r="L31" s="291"/>
      <c r="M31" s="292"/>
      <c r="N31" s="292"/>
      <c r="O31" s="292"/>
      <c r="P31" s="292"/>
      <c r="Q31" s="293"/>
      <c r="R31" s="285"/>
      <c r="S31" s="285"/>
      <c r="T31" s="285"/>
      <c r="U31" s="285"/>
      <c r="V31" s="285"/>
      <c r="W31" s="285"/>
      <c r="X31" s="285"/>
      <c r="Y31" s="285"/>
      <c r="Z31" s="285"/>
      <c r="AA31" s="285"/>
    </row>
    <row r="32" ht="12.75" customHeight="1">
      <c r="A32" s="328">
        <v>2.119999999999999</v>
      </c>
      <c r="B32" s="329">
        <v>3.0</v>
      </c>
      <c r="C32" s="330">
        <f t="shared" si="1"/>
        <v>1.01010101</v>
      </c>
      <c r="D32" s="330">
        <f t="shared" si="2"/>
        <v>2</v>
      </c>
      <c r="E32" s="330">
        <f t="shared" si="3"/>
        <v>0.8998494419</v>
      </c>
      <c r="F32" s="330">
        <f t="shared" si="4"/>
        <v>0.02699548326</v>
      </c>
      <c r="G32" s="331">
        <f t="shared" si="5"/>
        <v>2.672552842</v>
      </c>
      <c r="I32" s="319"/>
      <c r="J32" s="319"/>
      <c r="K32" s="290"/>
      <c r="L32" s="291"/>
      <c r="M32" s="292"/>
      <c r="N32" s="292"/>
      <c r="O32" s="292"/>
      <c r="P32" s="292"/>
      <c r="Q32" s="293"/>
      <c r="R32" s="285"/>
      <c r="S32" s="285"/>
      <c r="T32" s="285"/>
      <c r="U32" s="285"/>
      <c r="V32" s="285"/>
      <c r="W32" s="285"/>
      <c r="X32" s="285"/>
      <c r="Y32" s="285"/>
      <c r="Z32" s="285"/>
      <c r="AA32" s="285"/>
    </row>
    <row r="33" ht="12.75" customHeight="1">
      <c r="A33" s="339">
        <f>A32+0.03</f>
        <v>2.15</v>
      </c>
      <c r="B33" s="340">
        <v>0.0</v>
      </c>
      <c r="C33" s="341">
        <f t="shared" si="1"/>
        <v>0</v>
      </c>
      <c r="D33" s="341">
        <f t="shared" si="2"/>
        <v>3.125</v>
      </c>
      <c r="E33" s="341">
        <f t="shared" si="3"/>
        <v>0.2921383416</v>
      </c>
      <c r="F33" s="341">
        <f t="shared" si="4"/>
        <v>0.008764150247</v>
      </c>
      <c r="G33" s="342">
        <f t="shared" si="5"/>
        <v>0.8676508744</v>
      </c>
      <c r="H33" s="333" t="s">
        <v>25</v>
      </c>
      <c r="I33" s="319"/>
      <c r="J33" s="319"/>
      <c r="K33" s="290"/>
      <c r="L33" s="291"/>
      <c r="M33" s="292"/>
      <c r="N33" s="292"/>
      <c r="O33" s="292"/>
      <c r="P33" s="292"/>
      <c r="Q33" s="293"/>
      <c r="R33" s="285"/>
      <c r="S33" s="285"/>
      <c r="T33" s="285"/>
      <c r="U33" s="285"/>
      <c r="V33" s="285"/>
      <c r="W33" s="285"/>
      <c r="X33" s="285"/>
      <c r="Y33" s="285"/>
      <c r="Z33" s="285"/>
      <c r="AA33" s="285"/>
    </row>
    <row r="34" ht="12.75" customHeight="1">
      <c r="A34" s="339">
        <v>2.18</v>
      </c>
      <c r="B34" s="340">
        <v>0.0</v>
      </c>
      <c r="C34" s="341">
        <f t="shared" si="1"/>
        <v>0</v>
      </c>
      <c r="D34" s="341">
        <f t="shared" si="2"/>
        <v>4.5</v>
      </c>
      <c r="E34" s="341">
        <f t="shared" si="3"/>
        <v>0.0738641402</v>
      </c>
      <c r="F34" s="341">
        <f t="shared" si="4"/>
        <v>0.002215924206</v>
      </c>
      <c r="G34" s="342">
        <f t="shared" si="5"/>
        <v>0.2193764964</v>
      </c>
      <c r="H34" s="333" t="s">
        <v>25</v>
      </c>
      <c r="I34" s="319"/>
      <c r="J34" s="319"/>
      <c r="K34" s="290"/>
      <c r="L34" s="291"/>
      <c r="M34" s="292"/>
      <c r="N34" s="292"/>
      <c r="O34" s="292"/>
      <c r="P34" s="292"/>
      <c r="Q34" s="293"/>
      <c r="R34" s="285"/>
      <c r="S34" s="285"/>
      <c r="T34" s="285"/>
      <c r="U34" s="285"/>
      <c r="V34" s="285"/>
      <c r="W34" s="285"/>
      <c r="X34" s="285"/>
      <c r="Y34" s="285"/>
      <c r="Z34" s="285"/>
      <c r="AA34" s="285"/>
    </row>
    <row r="35" ht="12.75" customHeight="1">
      <c r="A35" s="328"/>
      <c r="B35" s="329"/>
      <c r="C35" s="330"/>
      <c r="D35" s="330"/>
      <c r="E35" s="330"/>
      <c r="F35" s="330"/>
      <c r="G35" s="331"/>
      <c r="I35" s="319"/>
      <c r="J35" s="319"/>
      <c r="K35" s="290"/>
      <c r="L35" s="291"/>
      <c r="M35" s="292"/>
      <c r="N35" s="292"/>
      <c r="O35" s="292"/>
      <c r="P35" s="292"/>
      <c r="Q35" s="293"/>
      <c r="R35" s="285"/>
      <c r="S35" s="285"/>
      <c r="T35" s="285"/>
      <c r="U35" s="285"/>
      <c r="V35" s="285"/>
      <c r="W35" s="285"/>
      <c r="X35" s="285"/>
      <c r="Y35" s="285"/>
      <c r="Z35" s="285"/>
      <c r="AA35" s="285"/>
    </row>
    <row r="36" ht="20.25" customHeight="1">
      <c r="A36" s="343"/>
      <c r="B36" s="344"/>
      <c r="C36" s="345"/>
      <c r="D36" s="345"/>
      <c r="E36" s="345"/>
      <c r="F36" s="345"/>
      <c r="G36" s="346"/>
      <c r="I36" s="347"/>
      <c r="J36" s="347"/>
      <c r="K36" s="348"/>
      <c r="L36" s="291"/>
      <c r="M36" s="292"/>
      <c r="N36" s="292"/>
      <c r="O36" s="292"/>
      <c r="P36" s="292"/>
      <c r="Q36" s="293"/>
      <c r="R36" s="285"/>
      <c r="S36" s="285"/>
      <c r="T36" s="285"/>
      <c r="U36" s="285"/>
      <c r="V36" s="285"/>
      <c r="W36" s="285"/>
      <c r="X36" s="285"/>
      <c r="Y36" s="285"/>
      <c r="Z36" s="285"/>
      <c r="AA36" s="285"/>
    </row>
    <row r="37" ht="18.75" customHeight="1">
      <c r="A37" s="349"/>
      <c r="B37" s="350"/>
      <c r="C37" s="330"/>
      <c r="D37" s="330"/>
      <c r="E37" s="330"/>
      <c r="F37" s="330"/>
      <c r="G37" s="331"/>
      <c r="H37" s="332"/>
      <c r="I37" s="319"/>
      <c r="J37" s="319"/>
      <c r="K37" s="290"/>
      <c r="L37" s="291"/>
      <c r="M37" s="292"/>
      <c r="N37" s="292"/>
      <c r="O37" s="292"/>
      <c r="P37" s="292"/>
      <c r="Q37" s="293"/>
      <c r="R37" s="285"/>
      <c r="S37" s="285"/>
      <c r="T37" s="285"/>
      <c r="U37" s="285"/>
      <c r="V37" s="285"/>
      <c r="W37" s="285"/>
      <c r="X37" s="285"/>
      <c r="Y37" s="285"/>
      <c r="Z37" s="285"/>
      <c r="AA37" s="285"/>
    </row>
    <row r="38" ht="27.0" customHeight="1">
      <c r="A38" s="351" t="s">
        <v>26</v>
      </c>
      <c r="B38" s="352">
        <f t="shared" ref="B38:C38" si="6">SUM(B17:B37)</f>
        <v>99</v>
      </c>
      <c r="C38" s="353">
        <f t="shared" si="6"/>
        <v>33.33333333</v>
      </c>
      <c r="D38" s="353"/>
      <c r="E38" s="353">
        <f t="shared" ref="E38:G38" si="7">SUM(E17:E37)</f>
        <v>33.22533261</v>
      </c>
      <c r="F38" s="353">
        <f t="shared" si="7"/>
        <v>0.9967599784</v>
      </c>
      <c r="G38" s="354">
        <f t="shared" si="7"/>
        <v>98.67923786</v>
      </c>
      <c r="H38" s="355"/>
      <c r="I38" s="319"/>
      <c r="J38" s="319"/>
      <c r="K38" s="290"/>
      <c r="L38" s="291"/>
      <c r="M38" s="292"/>
      <c r="N38" s="292"/>
      <c r="O38" s="292"/>
      <c r="P38" s="292"/>
      <c r="Q38" s="293"/>
      <c r="R38" s="285"/>
      <c r="S38" s="285"/>
      <c r="T38" s="285"/>
      <c r="U38" s="285"/>
      <c r="V38" s="285"/>
      <c r="W38" s="285"/>
      <c r="X38" s="285"/>
      <c r="Y38" s="285"/>
      <c r="Z38" s="285"/>
      <c r="AA38" s="285"/>
    </row>
    <row r="39" ht="12.75" customHeight="1">
      <c r="A39" s="356"/>
      <c r="B39" s="357"/>
      <c r="C39" s="357"/>
      <c r="D39" s="357"/>
      <c r="E39" s="357"/>
      <c r="F39" s="357"/>
      <c r="G39" s="357"/>
      <c r="H39" s="288"/>
      <c r="I39" s="358"/>
      <c r="J39" s="358"/>
      <c r="K39" s="290"/>
      <c r="L39" s="291"/>
      <c r="M39" s="292"/>
      <c r="N39" s="292"/>
      <c r="O39" s="292"/>
      <c r="P39" s="292"/>
      <c r="Q39" s="293"/>
      <c r="R39" s="285"/>
      <c r="S39" s="285"/>
      <c r="T39" s="285"/>
      <c r="U39" s="285"/>
      <c r="V39" s="285"/>
      <c r="W39" s="285"/>
      <c r="X39" s="285"/>
      <c r="Y39" s="285"/>
      <c r="Z39" s="285"/>
      <c r="AA39" s="285"/>
    </row>
    <row r="40" ht="12.75" customHeight="1">
      <c r="A40" s="359"/>
      <c r="B40" s="287"/>
      <c r="C40" s="287"/>
      <c r="D40" s="287"/>
      <c r="E40" s="287"/>
      <c r="F40" s="287"/>
      <c r="G40" s="287"/>
      <c r="H40" s="360"/>
      <c r="I40" s="361"/>
      <c r="J40" s="361"/>
      <c r="K40" s="362"/>
      <c r="L40" s="291"/>
      <c r="M40" s="292"/>
      <c r="N40" s="292"/>
      <c r="O40" s="292"/>
      <c r="P40" s="292"/>
      <c r="Q40" s="293"/>
      <c r="R40" s="285"/>
      <c r="S40" s="285"/>
      <c r="T40" s="285"/>
      <c r="U40" s="285"/>
      <c r="V40" s="285"/>
      <c r="W40" s="285"/>
      <c r="X40" s="285"/>
      <c r="Y40" s="285"/>
      <c r="Z40" s="285"/>
      <c r="AA40" s="285"/>
    </row>
    <row r="41" ht="12.75" customHeight="1">
      <c r="A41" s="363" t="s">
        <v>27</v>
      </c>
      <c r="B41" s="364"/>
      <c r="C41" s="364"/>
      <c r="D41" s="364"/>
      <c r="E41" s="364"/>
      <c r="F41" s="365"/>
      <c r="G41" s="366"/>
      <c r="H41" s="367"/>
      <c r="I41" s="368"/>
      <c r="J41" s="368"/>
      <c r="K41" s="369"/>
      <c r="L41" s="291"/>
      <c r="M41" s="292"/>
      <c r="N41" s="292"/>
      <c r="O41" s="292"/>
      <c r="P41" s="292"/>
      <c r="Q41" s="293"/>
      <c r="R41" s="285"/>
      <c r="S41" s="285"/>
      <c r="T41" s="285"/>
      <c r="U41" s="285"/>
      <c r="V41" s="285"/>
      <c r="W41" s="285"/>
      <c r="X41" s="285"/>
      <c r="Y41" s="285"/>
      <c r="Z41" s="285"/>
      <c r="AA41" s="285"/>
    </row>
    <row r="42" ht="14.25" customHeight="1">
      <c r="A42" s="291"/>
      <c r="B42" s="292"/>
      <c r="C42" s="292"/>
      <c r="D42" s="292"/>
      <c r="E42" s="292"/>
      <c r="F42" s="370"/>
      <c r="G42" s="371"/>
      <c r="H42" s="367"/>
      <c r="I42" s="368"/>
      <c r="J42" s="368"/>
      <c r="K42" s="369"/>
      <c r="L42" s="291"/>
      <c r="M42" s="292"/>
      <c r="N42" s="292"/>
      <c r="O42" s="292"/>
      <c r="P42" s="292"/>
      <c r="Q42" s="293"/>
      <c r="R42" s="285"/>
      <c r="S42" s="285"/>
      <c r="T42" s="285"/>
      <c r="U42" s="285"/>
      <c r="V42" s="285"/>
      <c r="W42" s="285"/>
      <c r="X42" s="285"/>
      <c r="Y42" s="285"/>
      <c r="Z42" s="285"/>
      <c r="AA42" s="285"/>
    </row>
    <row r="43" ht="14.25" customHeight="1">
      <c r="A43" s="372" t="s">
        <v>28</v>
      </c>
      <c r="B43" s="110"/>
      <c r="C43" s="110"/>
      <c r="D43" s="110"/>
      <c r="E43" s="373"/>
      <c r="F43" s="370"/>
      <c r="G43" s="371"/>
      <c r="H43" s="367"/>
      <c r="I43" s="368"/>
      <c r="J43" s="368"/>
      <c r="K43" s="369"/>
      <c r="L43" s="291"/>
      <c r="M43" s="292"/>
      <c r="N43" s="292"/>
      <c r="O43" s="292"/>
      <c r="P43" s="292"/>
      <c r="Q43" s="293"/>
      <c r="R43" s="285"/>
      <c r="S43" s="285"/>
      <c r="T43" s="285"/>
      <c r="U43" s="285"/>
      <c r="V43" s="285"/>
      <c r="W43" s="285"/>
      <c r="X43" s="285"/>
      <c r="Y43" s="285"/>
      <c r="Z43" s="285"/>
      <c r="AA43" s="285"/>
    </row>
    <row r="44" ht="14.25" customHeight="1">
      <c r="A44" s="372" t="s">
        <v>29</v>
      </c>
      <c r="B44" s="110"/>
      <c r="C44" s="110"/>
      <c r="D44" s="110"/>
      <c r="E44" s="374"/>
      <c r="F44" s="370"/>
      <c r="G44" s="371"/>
      <c r="H44" s="367"/>
      <c r="I44" s="368"/>
      <c r="J44" s="368"/>
      <c r="K44" s="369"/>
      <c r="L44" s="291"/>
      <c r="M44" s="292"/>
      <c r="N44" s="292"/>
      <c r="O44" s="292"/>
      <c r="P44" s="292"/>
      <c r="Q44" s="293"/>
      <c r="R44" s="285"/>
      <c r="S44" s="285"/>
      <c r="T44" s="285"/>
      <c r="U44" s="285"/>
      <c r="V44" s="285"/>
      <c r="W44" s="285"/>
      <c r="X44" s="285"/>
      <c r="Y44" s="285"/>
      <c r="Z44" s="285"/>
      <c r="AA44" s="285"/>
    </row>
    <row r="45" ht="14.25" customHeight="1">
      <c r="A45" s="291"/>
      <c r="B45" s="292"/>
      <c r="C45" s="292"/>
      <c r="D45" s="292"/>
      <c r="E45" s="375"/>
      <c r="F45" s="370"/>
      <c r="G45" s="371"/>
      <c r="H45" s="367"/>
      <c r="I45" s="376"/>
      <c r="J45" s="376"/>
      <c r="K45" s="377"/>
      <c r="L45" s="291"/>
      <c r="M45" s="292"/>
      <c r="N45" s="292"/>
      <c r="O45" s="292"/>
      <c r="P45" s="292"/>
      <c r="Q45" s="293"/>
      <c r="R45" s="285"/>
      <c r="S45" s="285"/>
      <c r="T45" s="285"/>
      <c r="U45" s="285"/>
      <c r="V45" s="285"/>
      <c r="W45" s="285"/>
      <c r="X45" s="285"/>
      <c r="Y45" s="285"/>
      <c r="Z45" s="285"/>
      <c r="AA45" s="285"/>
    </row>
    <row r="46" ht="14.25" customHeight="1">
      <c r="A46" s="378" t="s">
        <v>30</v>
      </c>
      <c r="B46" s="379"/>
      <c r="C46" s="379"/>
      <c r="D46" s="379"/>
      <c r="E46" s="379"/>
      <c r="F46" s="370"/>
      <c r="G46" s="371"/>
      <c r="H46" s="367"/>
      <c r="I46" s="376"/>
      <c r="J46" s="368"/>
      <c r="K46" s="377"/>
      <c r="L46" s="291"/>
      <c r="M46" s="292"/>
      <c r="N46" s="292"/>
      <c r="O46" s="292"/>
      <c r="P46" s="292"/>
      <c r="Q46" s="293"/>
      <c r="R46" s="285"/>
      <c r="S46" s="285"/>
      <c r="T46" s="285"/>
      <c r="U46" s="285"/>
      <c r="V46" s="285"/>
      <c r="W46" s="285"/>
      <c r="X46" s="285"/>
      <c r="Y46" s="285"/>
      <c r="Z46" s="285"/>
      <c r="AA46" s="285"/>
    </row>
    <row r="47" ht="14.25" customHeight="1">
      <c r="H47" s="367"/>
      <c r="I47" s="376"/>
      <c r="J47" s="368"/>
      <c r="K47" s="377"/>
      <c r="L47" s="291"/>
      <c r="M47" s="292"/>
      <c r="N47" s="292"/>
      <c r="O47" s="292"/>
      <c r="P47" s="292"/>
      <c r="Q47" s="293"/>
      <c r="R47" s="285"/>
      <c r="S47" s="285"/>
      <c r="T47" s="285"/>
      <c r="U47" s="285"/>
      <c r="V47" s="285"/>
      <c r="W47" s="285"/>
      <c r="X47" s="285"/>
      <c r="Y47" s="285"/>
      <c r="Z47" s="285"/>
      <c r="AA47" s="285"/>
    </row>
    <row r="48" ht="14.25" customHeight="1">
      <c r="A48" s="380" t="s">
        <v>67</v>
      </c>
      <c r="B48" s="381"/>
      <c r="C48" s="381"/>
      <c r="D48" s="381"/>
      <c r="E48" s="381"/>
      <c r="F48" s="382"/>
      <c r="G48" s="383"/>
      <c r="H48" s="367"/>
      <c r="I48" s="376"/>
      <c r="J48" s="368"/>
      <c r="K48" s="377"/>
      <c r="L48" s="291"/>
      <c r="M48" s="292"/>
      <c r="N48" s="292"/>
      <c r="O48" s="292"/>
      <c r="P48" s="292"/>
      <c r="Q48" s="293"/>
      <c r="R48" s="285"/>
      <c r="S48" s="285"/>
      <c r="T48" s="285"/>
      <c r="U48" s="285"/>
      <c r="V48" s="285"/>
      <c r="W48" s="285"/>
      <c r="X48" s="285"/>
      <c r="Y48" s="285"/>
      <c r="Z48" s="285"/>
      <c r="AA48" s="285"/>
    </row>
    <row r="49" ht="12.75" customHeight="1">
      <c r="A49" s="384" t="s">
        <v>32</v>
      </c>
      <c r="B49" s="381"/>
      <c r="C49" s="381"/>
      <c r="D49" s="381"/>
      <c r="E49" s="381"/>
      <c r="F49" s="382"/>
      <c r="G49" s="383"/>
      <c r="H49" s="367"/>
      <c r="I49" s="376"/>
      <c r="J49" s="368"/>
      <c r="K49" s="377"/>
      <c r="L49" s="291"/>
      <c r="M49" s="292"/>
      <c r="N49" s="292"/>
      <c r="O49" s="292"/>
      <c r="P49" s="292"/>
      <c r="Q49" s="293"/>
      <c r="R49" s="285"/>
      <c r="S49" s="285"/>
      <c r="T49" s="285"/>
      <c r="U49" s="285"/>
      <c r="V49" s="285"/>
      <c r="W49" s="285"/>
      <c r="X49" s="285"/>
      <c r="Y49" s="285"/>
      <c r="Z49" s="285"/>
      <c r="AA49" s="285"/>
    </row>
    <row r="50" ht="12.75" customHeight="1">
      <c r="A50" s="385"/>
      <c r="B50" s="386"/>
      <c r="C50" s="386"/>
      <c r="D50" s="386"/>
      <c r="E50" s="386"/>
      <c r="F50" s="387"/>
      <c r="G50" s="388"/>
      <c r="H50" s="367"/>
      <c r="I50" s="376"/>
      <c r="J50" s="368"/>
      <c r="K50" s="377"/>
      <c r="L50" s="291"/>
      <c r="M50" s="292"/>
      <c r="N50" s="292"/>
      <c r="O50" s="292"/>
      <c r="P50" s="292"/>
      <c r="Q50" s="293"/>
      <c r="R50" s="285"/>
      <c r="S50" s="285"/>
      <c r="T50" s="285"/>
      <c r="U50" s="285"/>
      <c r="V50" s="285"/>
      <c r="W50" s="285"/>
      <c r="X50" s="285"/>
      <c r="Y50" s="285"/>
      <c r="Z50" s="285"/>
      <c r="AA50" s="285"/>
    </row>
    <row r="51" ht="12.75" customHeight="1">
      <c r="A51" s="389"/>
      <c r="B51" s="312"/>
      <c r="C51" s="312"/>
      <c r="D51" s="312"/>
      <c r="E51" s="312"/>
      <c r="F51" s="312"/>
      <c r="G51" s="312"/>
      <c r="H51" s="390"/>
      <c r="I51" s="390"/>
      <c r="J51" s="391"/>
      <c r="K51" s="392"/>
      <c r="L51" s="291"/>
      <c r="M51" s="292"/>
      <c r="N51" s="292"/>
      <c r="O51" s="292"/>
      <c r="P51" s="292"/>
      <c r="Q51" s="293"/>
      <c r="R51" s="285"/>
      <c r="S51" s="285"/>
      <c r="T51" s="285"/>
      <c r="U51" s="285"/>
      <c r="V51" s="285"/>
      <c r="W51" s="285"/>
      <c r="X51" s="285"/>
      <c r="Y51" s="285"/>
      <c r="Z51" s="285"/>
      <c r="AA51" s="285"/>
    </row>
    <row r="52" ht="12.75" customHeight="1">
      <c r="A52" s="393"/>
      <c r="B52" s="288"/>
      <c r="C52" s="288"/>
      <c r="D52" s="288"/>
      <c r="E52" s="288"/>
      <c r="F52" s="288"/>
      <c r="G52" s="288"/>
      <c r="H52" s="288"/>
      <c r="I52" s="288"/>
      <c r="J52" s="289"/>
      <c r="K52" s="394"/>
      <c r="L52" s="291"/>
      <c r="M52" s="292"/>
      <c r="N52" s="292"/>
      <c r="O52" s="292"/>
      <c r="P52" s="292"/>
      <c r="Q52" s="293"/>
      <c r="R52" s="285"/>
      <c r="S52" s="285"/>
      <c r="T52" s="285"/>
      <c r="U52" s="285"/>
      <c r="V52" s="285"/>
      <c r="W52" s="285"/>
      <c r="X52" s="285"/>
      <c r="Y52" s="285"/>
      <c r="Z52" s="285"/>
      <c r="AA52" s="285"/>
    </row>
    <row r="53" ht="14.25" customHeight="1">
      <c r="A53" s="395" t="s">
        <v>33</v>
      </c>
      <c r="B53" s="288"/>
      <c r="C53" s="288"/>
      <c r="D53" s="288"/>
      <c r="E53" s="288"/>
      <c r="F53" s="288"/>
      <c r="G53" s="288"/>
      <c r="H53" s="288"/>
      <c r="I53" s="288"/>
      <c r="J53" s="289"/>
      <c r="K53" s="394"/>
      <c r="L53" s="291"/>
      <c r="M53" s="292"/>
      <c r="N53" s="292"/>
      <c r="O53" s="292"/>
      <c r="P53" s="292"/>
      <c r="Q53" s="293"/>
      <c r="R53" s="285"/>
      <c r="S53" s="285"/>
      <c r="T53" s="285"/>
      <c r="U53" s="285"/>
      <c r="V53" s="285"/>
      <c r="W53" s="285"/>
      <c r="X53" s="285"/>
      <c r="Y53" s="285"/>
      <c r="Z53" s="285"/>
      <c r="AA53" s="285"/>
    </row>
    <row r="54" ht="15.75" customHeight="1">
      <c r="A54" s="396" t="s">
        <v>34</v>
      </c>
      <c r="B54" s="288"/>
      <c r="C54" s="288"/>
      <c r="D54" s="288"/>
      <c r="E54" s="288"/>
      <c r="F54" s="288"/>
      <c r="G54" s="288"/>
      <c r="H54" s="288"/>
      <c r="I54" s="288"/>
      <c r="J54" s="289"/>
      <c r="K54" s="394"/>
      <c r="L54" s="291"/>
      <c r="M54" s="292"/>
      <c r="N54" s="292"/>
      <c r="O54" s="292"/>
      <c r="P54" s="292"/>
      <c r="Q54" s="293"/>
      <c r="R54" s="285"/>
      <c r="S54" s="285"/>
      <c r="T54" s="285"/>
      <c r="U54" s="285"/>
      <c r="V54" s="285"/>
      <c r="W54" s="285"/>
      <c r="X54" s="285"/>
      <c r="Y54" s="285"/>
      <c r="Z54" s="285"/>
      <c r="AA54" s="285"/>
    </row>
    <row r="55" ht="12.75" customHeight="1">
      <c r="A55" s="397"/>
      <c r="B55" s="288"/>
      <c r="C55" s="288"/>
      <c r="D55" s="288"/>
      <c r="E55" s="288"/>
      <c r="F55" s="288"/>
      <c r="G55" s="288"/>
      <c r="H55" s="288"/>
      <c r="I55" s="288"/>
      <c r="J55" s="289"/>
      <c r="K55" s="394"/>
      <c r="L55" s="291"/>
      <c r="M55" s="292"/>
      <c r="N55" s="292"/>
      <c r="O55" s="292"/>
      <c r="P55" s="292"/>
      <c r="Q55" s="293"/>
      <c r="R55" s="285"/>
      <c r="S55" s="285"/>
      <c r="T55" s="285"/>
      <c r="U55" s="285"/>
      <c r="V55" s="285"/>
      <c r="W55" s="285"/>
      <c r="X55" s="285"/>
      <c r="Y55" s="285"/>
      <c r="Z55" s="285"/>
      <c r="AA55" s="285"/>
    </row>
    <row r="56">
      <c r="A56" s="398" t="s">
        <v>35</v>
      </c>
      <c r="B56" s="43"/>
      <c r="C56" s="43"/>
      <c r="D56" s="43"/>
      <c r="E56" s="43"/>
      <c r="F56" s="44"/>
      <c r="G56" s="399" t="s">
        <v>36</v>
      </c>
      <c r="H56" s="400"/>
      <c r="I56" s="400"/>
      <c r="J56" s="400"/>
      <c r="K56" s="401"/>
      <c r="L56" s="291"/>
      <c r="M56" s="292"/>
      <c r="N56" s="292"/>
      <c r="O56" s="292"/>
      <c r="P56" s="292"/>
      <c r="Q56" s="293"/>
      <c r="R56" s="285"/>
      <c r="S56" s="285"/>
      <c r="T56" s="285"/>
      <c r="U56" s="285"/>
      <c r="V56" s="285"/>
      <c r="W56" s="285"/>
      <c r="X56" s="285"/>
      <c r="Y56" s="285"/>
      <c r="Z56" s="285"/>
      <c r="AA56" s="285"/>
    </row>
    <row r="57" ht="73.5" customHeight="1">
      <c r="A57" s="402" t="s">
        <v>37</v>
      </c>
      <c r="B57" s="403" t="s">
        <v>24</v>
      </c>
      <c r="C57" s="403" t="s">
        <v>38</v>
      </c>
      <c r="D57" s="403" t="s">
        <v>39</v>
      </c>
      <c r="E57" s="404" t="s">
        <v>40</v>
      </c>
      <c r="F57" s="405"/>
      <c r="G57" s="406" t="s">
        <v>24</v>
      </c>
      <c r="H57" s="407" t="s">
        <v>38</v>
      </c>
      <c r="I57" s="407" t="s">
        <v>39</v>
      </c>
      <c r="J57" s="408" t="s">
        <v>40</v>
      </c>
      <c r="K57" s="409" t="s">
        <v>41</v>
      </c>
      <c r="L57" s="410"/>
      <c r="M57" s="292"/>
      <c r="N57" s="292"/>
      <c r="O57" s="292"/>
      <c r="P57" s="292"/>
      <c r="Q57" s="293"/>
      <c r="R57" s="285"/>
      <c r="S57" s="285"/>
      <c r="T57" s="285"/>
      <c r="U57" s="285"/>
      <c r="V57" s="285"/>
      <c r="W57" s="285"/>
      <c r="X57" s="285"/>
      <c r="Y57" s="285"/>
      <c r="Z57" s="285"/>
      <c r="AA57" s="285"/>
    </row>
    <row r="58" ht="12.75" customHeight="1">
      <c r="A58" s="411"/>
      <c r="B58" s="412"/>
      <c r="C58" s="413"/>
      <c r="D58" s="412"/>
      <c r="E58" s="414"/>
      <c r="F58" s="415"/>
      <c r="G58" s="416"/>
      <c r="H58" s="417"/>
      <c r="I58" s="417"/>
      <c r="J58" s="417"/>
      <c r="K58" s="418"/>
      <c r="L58" s="410"/>
      <c r="M58" s="292"/>
      <c r="N58" s="292"/>
      <c r="O58" s="292"/>
      <c r="P58" s="292"/>
      <c r="Q58" s="293"/>
      <c r="R58" s="285"/>
      <c r="S58" s="285"/>
      <c r="T58" s="285"/>
      <c r="U58" s="285"/>
      <c r="V58" s="285"/>
      <c r="W58" s="285"/>
      <c r="X58" s="285"/>
      <c r="Y58" s="285"/>
      <c r="Z58" s="285"/>
      <c r="AA58" s="285"/>
    </row>
    <row r="59" ht="12.75" customHeight="1">
      <c r="A59" s="419"/>
      <c r="B59" s="420"/>
      <c r="C59" s="421"/>
      <c r="D59" s="420"/>
      <c r="E59" s="422"/>
      <c r="F59" s="423"/>
      <c r="G59" s="424"/>
      <c r="H59" s="425"/>
      <c r="I59" s="425"/>
      <c r="J59" s="425"/>
      <c r="K59" s="426"/>
      <c r="L59" s="410"/>
      <c r="M59" s="292"/>
      <c r="N59" s="292"/>
      <c r="O59" s="292"/>
      <c r="P59" s="292"/>
      <c r="Q59" s="293"/>
      <c r="R59" s="285"/>
      <c r="S59" s="285"/>
      <c r="T59" s="285"/>
      <c r="U59" s="285"/>
      <c r="V59" s="285"/>
      <c r="W59" s="285"/>
      <c r="X59" s="285"/>
      <c r="Y59" s="285"/>
      <c r="Z59" s="285"/>
      <c r="AA59" s="285"/>
    </row>
    <row r="60" ht="12.75" customHeight="1">
      <c r="A60" s="427">
        <f t="shared" ref="A60:A73" si="8">A23</f>
        <v>1.85</v>
      </c>
      <c r="B60" s="421">
        <f t="shared" ref="B60:B71" si="9">G23</f>
        <v>0.8676508744</v>
      </c>
      <c r="C60" s="428">
        <f t="shared" ref="C60:C71" si="10">B23</f>
        <v>2</v>
      </c>
      <c r="D60" s="429">
        <f t="shared" ref="D60:D71" si="11">F23</f>
        <v>0.008764150247</v>
      </c>
      <c r="E60" s="430">
        <f t="shared" ref="E60:E71" si="12">SQRT(B60*(1-D60))</f>
        <v>0.9273870022</v>
      </c>
      <c r="G60" s="431"/>
      <c r="H60" s="432"/>
      <c r="I60" s="432"/>
      <c r="J60" s="432"/>
      <c r="K60" s="433"/>
      <c r="L60" s="410"/>
      <c r="M60" s="292"/>
      <c r="N60" s="292"/>
      <c r="O60" s="292"/>
      <c r="P60" s="292"/>
      <c r="Q60" s="293"/>
      <c r="R60" s="285"/>
      <c r="S60" s="285"/>
      <c r="T60" s="285"/>
      <c r="U60" s="285"/>
      <c r="V60" s="285"/>
      <c r="W60" s="285"/>
      <c r="X60" s="285"/>
      <c r="Y60" s="285"/>
      <c r="Z60" s="285"/>
      <c r="AA60" s="285"/>
    </row>
    <row r="61" ht="12.75" customHeight="1">
      <c r="A61" s="427">
        <f t="shared" si="8"/>
        <v>1.88</v>
      </c>
      <c r="B61" s="421">
        <f t="shared" si="9"/>
        <v>2.672552842</v>
      </c>
      <c r="C61" s="428">
        <f t="shared" si="10"/>
        <v>1</v>
      </c>
      <c r="D61" s="429">
        <f t="shared" si="11"/>
        <v>0.02699548326</v>
      </c>
      <c r="E61" s="430">
        <f t="shared" si="12"/>
        <v>1.612577436</v>
      </c>
      <c r="F61" s="423"/>
      <c r="G61" s="434"/>
      <c r="H61" s="435"/>
      <c r="I61" s="425"/>
      <c r="J61" s="425"/>
      <c r="K61" s="426"/>
      <c r="L61" s="410"/>
      <c r="M61" s="292"/>
      <c r="N61" s="292"/>
      <c r="O61" s="292"/>
      <c r="P61" s="292"/>
      <c r="Q61" s="293"/>
      <c r="R61" s="285"/>
      <c r="S61" s="285"/>
      <c r="T61" s="285"/>
      <c r="U61" s="285"/>
      <c r="V61" s="285"/>
      <c r="W61" s="285"/>
      <c r="X61" s="285"/>
      <c r="Y61" s="285"/>
      <c r="Z61" s="285"/>
      <c r="AA61" s="285"/>
    </row>
    <row r="62" ht="12.75" customHeight="1">
      <c r="A62" s="427">
        <f t="shared" si="8"/>
        <v>1.91</v>
      </c>
      <c r="B62" s="421">
        <f t="shared" si="9"/>
        <v>6.411120985</v>
      </c>
      <c r="C62" s="428">
        <f t="shared" si="10"/>
        <v>9</v>
      </c>
      <c r="D62" s="429">
        <f t="shared" si="11"/>
        <v>0.06475879783</v>
      </c>
      <c r="E62" s="430">
        <f t="shared" si="12"/>
        <v>2.448661777</v>
      </c>
      <c r="F62" s="423"/>
      <c r="G62" s="436">
        <f t="shared" ref="G62:I62" si="13">SUM(B60:B62)</f>
        <v>9.951324702</v>
      </c>
      <c r="H62" s="437">
        <f t="shared" si="13"/>
        <v>12</v>
      </c>
      <c r="I62" s="436">
        <f t="shared" si="13"/>
        <v>0.1005184313</v>
      </c>
      <c r="J62" s="438">
        <f t="shared" ref="J62:J68" si="15">SQRT(G62*(1-I62))</f>
        <v>2.991827728</v>
      </c>
      <c r="K62" s="439">
        <f t="shared" ref="K62:K68" si="16">((G62-H62)/J62)^2</f>
        <v>0.4688922947</v>
      </c>
      <c r="L62" s="410"/>
      <c r="M62" s="292"/>
      <c r="N62" s="292"/>
      <c r="O62" s="292"/>
      <c r="P62" s="292"/>
      <c r="Q62" s="293"/>
      <c r="R62" s="285"/>
      <c r="S62" s="285"/>
      <c r="T62" s="285"/>
      <c r="U62" s="285"/>
      <c r="V62" s="285"/>
      <c r="W62" s="285"/>
      <c r="X62" s="285"/>
      <c r="Y62" s="285"/>
      <c r="Z62" s="285"/>
      <c r="AA62" s="285"/>
    </row>
    <row r="63" ht="12.75" customHeight="1">
      <c r="A63" s="427">
        <f t="shared" si="8"/>
        <v>1.94</v>
      </c>
      <c r="B63" s="421">
        <f t="shared" si="9"/>
        <v>11.97755086</v>
      </c>
      <c r="C63" s="428">
        <f t="shared" si="10"/>
        <v>14</v>
      </c>
      <c r="D63" s="429">
        <f t="shared" si="11"/>
        <v>0.1209853623</v>
      </c>
      <c r="E63" s="430">
        <f t="shared" si="12"/>
        <v>3.244756159</v>
      </c>
      <c r="F63" s="423"/>
      <c r="G63" s="436">
        <f t="shared" ref="G63:I63" si="14">B63</f>
        <v>11.97755086</v>
      </c>
      <c r="H63" s="437">
        <f t="shared" si="14"/>
        <v>14</v>
      </c>
      <c r="I63" s="436">
        <f t="shared" si="14"/>
        <v>0.1209853623</v>
      </c>
      <c r="J63" s="438">
        <f t="shared" si="15"/>
        <v>3.244756159</v>
      </c>
      <c r="K63" s="439">
        <f t="shared" si="16"/>
        <v>0.3885000555</v>
      </c>
      <c r="L63" s="410"/>
      <c r="M63" s="292"/>
      <c r="N63" s="292"/>
      <c r="O63" s="292"/>
      <c r="P63" s="292"/>
      <c r="Q63" s="293"/>
      <c r="R63" s="285"/>
      <c r="S63" s="285"/>
      <c r="T63" s="285"/>
      <c r="U63" s="285"/>
      <c r="V63" s="285"/>
      <c r="W63" s="285"/>
      <c r="X63" s="285"/>
      <c r="Y63" s="285"/>
      <c r="Z63" s="285"/>
      <c r="AA63" s="285"/>
    </row>
    <row r="64" ht="12.75" customHeight="1">
      <c r="A64" s="427">
        <f t="shared" si="8"/>
        <v>1.97</v>
      </c>
      <c r="B64" s="421">
        <f t="shared" si="9"/>
        <v>17.42723367</v>
      </c>
      <c r="C64" s="428">
        <f t="shared" si="10"/>
        <v>18</v>
      </c>
      <c r="D64" s="429">
        <f t="shared" si="11"/>
        <v>0.1760326634</v>
      </c>
      <c r="E64" s="430">
        <f t="shared" si="12"/>
        <v>3.789389306</v>
      </c>
      <c r="F64" s="423"/>
      <c r="G64" s="436">
        <f t="shared" ref="G64:I64" si="17">B64</f>
        <v>17.42723367</v>
      </c>
      <c r="H64" s="437">
        <f t="shared" si="17"/>
        <v>18</v>
      </c>
      <c r="I64" s="436">
        <f t="shared" si="17"/>
        <v>0.1760326634</v>
      </c>
      <c r="J64" s="438">
        <f t="shared" si="15"/>
        <v>3.789389306</v>
      </c>
      <c r="K64" s="439">
        <f t="shared" si="16"/>
        <v>0.02284633299</v>
      </c>
      <c r="L64" s="410"/>
      <c r="M64" s="292"/>
      <c r="N64" s="292"/>
      <c r="O64" s="292"/>
      <c r="P64" s="292"/>
      <c r="Q64" s="293"/>
      <c r="R64" s="285"/>
      <c r="S64" s="285"/>
      <c r="T64" s="285"/>
      <c r="U64" s="285"/>
      <c r="V64" s="285"/>
      <c r="W64" s="285"/>
      <c r="X64" s="285"/>
      <c r="Y64" s="285"/>
      <c r="Z64" s="285"/>
      <c r="AA64" s="285"/>
    </row>
    <row r="65" ht="12.75" customHeight="1">
      <c r="A65" s="427">
        <f t="shared" si="8"/>
        <v>2</v>
      </c>
      <c r="B65" s="421">
        <f t="shared" si="9"/>
        <v>19.74764288</v>
      </c>
      <c r="C65" s="428">
        <f t="shared" si="10"/>
        <v>18</v>
      </c>
      <c r="D65" s="429">
        <f t="shared" si="11"/>
        <v>0.1994711402</v>
      </c>
      <c r="E65" s="430">
        <f t="shared" si="12"/>
        <v>3.975997741</v>
      </c>
      <c r="F65" s="423"/>
      <c r="G65" s="436">
        <f t="shared" ref="G65:I65" si="18">B65</f>
        <v>19.74764288</v>
      </c>
      <c r="H65" s="437">
        <f t="shared" si="18"/>
        <v>18</v>
      </c>
      <c r="I65" s="436">
        <f t="shared" si="18"/>
        <v>0.1994711402</v>
      </c>
      <c r="J65" s="438">
        <f t="shared" si="15"/>
        <v>3.975997741</v>
      </c>
      <c r="K65" s="439">
        <f t="shared" si="16"/>
        <v>0.1932026709</v>
      </c>
      <c r="L65" s="410"/>
      <c r="M65" s="292"/>
      <c r="N65" s="292"/>
      <c r="O65" s="292"/>
      <c r="P65" s="292"/>
      <c r="Q65" s="293"/>
      <c r="R65" s="285"/>
      <c r="S65" s="285"/>
      <c r="T65" s="285"/>
      <c r="U65" s="285"/>
      <c r="V65" s="285"/>
      <c r="W65" s="285"/>
      <c r="X65" s="285"/>
      <c r="Y65" s="285"/>
      <c r="Z65" s="285"/>
      <c r="AA65" s="285"/>
    </row>
    <row r="66" ht="12.75" customHeight="1">
      <c r="A66" s="427">
        <f t="shared" si="8"/>
        <v>2.03</v>
      </c>
      <c r="B66" s="421">
        <f t="shared" si="9"/>
        <v>17.42723367</v>
      </c>
      <c r="C66" s="428">
        <f t="shared" si="10"/>
        <v>14</v>
      </c>
      <c r="D66" s="429">
        <f t="shared" si="11"/>
        <v>0.1760326634</v>
      </c>
      <c r="E66" s="430">
        <f t="shared" si="12"/>
        <v>3.789389306</v>
      </c>
      <c r="F66" s="423"/>
      <c r="G66" s="436">
        <f t="shared" ref="G66:I66" si="19">B66</f>
        <v>17.42723367</v>
      </c>
      <c r="H66" s="437">
        <f t="shared" si="19"/>
        <v>14</v>
      </c>
      <c r="I66" s="436">
        <f t="shared" si="19"/>
        <v>0.1760326634</v>
      </c>
      <c r="J66" s="438">
        <f t="shared" si="15"/>
        <v>3.789389306</v>
      </c>
      <c r="K66" s="439">
        <f t="shared" si="16"/>
        <v>0.8179918608</v>
      </c>
      <c r="L66" s="410"/>
      <c r="M66" s="292"/>
      <c r="N66" s="292"/>
      <c r="O66" s="292"/>
      <c r="P66" s="292"/>
      <c r="Q66" s="293"/>
      <c r="R66" s="285"/>
      <c r="S66" s="285"/>
      <c r="T66" s="285"/>
      <c r="U66" s="285"/>
      <c r="V66" s="285"/>
      <c r="W66" s="285"/>
      <c r="X66" s="285"/>
      <c r="Y66" s="285"/>
      <c r="Z66" s="285"/>
      <c r="AA66" s="285"/>
    </row>
    <row r="67" ht="12.75" customHeight="1">
      <c r="A67" s="427">
        <f t="shared" si="8"/>
        <v>2.06</v>
      </c>
      <c r="B67" s="421">
        <f t="shared" si="9"/>
        <v>11.97755086</v>
      </c>
      <c r="C67" s="428">
        <f t="shared" si="10"/>
        <v>11</v>
      </c>
      <c r="D67" s="429">
        <f t="shared" si="11"/>
        <v>0.1209853623</v>
      </c>
      <c r="E67" s="430">
        <f t="shared" si="12"/>
        <v>3.244756159</v>
      </c>
      <c r="F67" s="423"/>
      <c r="G67" s="436">
        <f t="shared" ref="G67:I67" si="20">B67</f>
        <v>11.97755086</v>
      </c>
      <c r="H67" s="437">
        <f t="shared" si="20"/>
        <v>11</v>
      </c>
      <c r="I67" s="436">
        <f t="shared" si="20"/>
        <v>0.1209853623</v>
      </c>
      <c r="J67" s="438">
        <f t="shared" si="15"/>
        <v>3.244756159</v>
      </c>
      <c r="K67" s="439">
        <f t="shared" si="16"/>
        <v>0.09076420259</v>
      </c>
      <c r="L67" s="410"/>
      <c r="M67" s="292"/>
      <c r="N67" s="292"/>
      <c r="O67" s="292"/>
      <c r="P67" s="292"/>
      <c r="Q67" s="293"/>
      <c r="R67" s="285"/>
      <c r="S67" s="285"/>
      <c r="T67" s="285"/>
      <c r="U67" s="285"/>
      <c r="V67" s="285"/>
      <c r="W67" s="285"/>
      <c r="X67" s="285"/>
      <c r="Y67" s="285"/>
      <c r="Z67" s="285"/>
      <c r="AA67" s="285"/>
    </row>
    <row r="68" ht="12.75" customHeight="1">
      <c r="A68" s="427">
        <f t="shared" si="8"/>
        <v>2.09</v>
      </c>
      <c r="B68" s="421">
        <f t="shared" si="9"/>
        <v>6.411120985</v>
      </c>
      <c r="C68" s="428">
        <f t="shared" si="10"/>
        <v>9</v>
      </c>
      <c r="D68" s="429">
        <f t="shared" si="11"/>
        <v>0.06475879783</v>
      </c>
      <c r="E68" s="430">
        <f t="shared" si="12"/>
        <v>2.448661777</v>
      </c>
      <c r="F68" s="423"/>
      <c r="G68" s="436">
        <f>sum(B68:B71)</f>
        <v>10.1707012</v>
      </c>
      <c r="H68" s="437">
        <f>SUM(C68:C71)</f>
        <v>12</v>
      </c>
      <c r="I68" s="436">
        <f>sum(D68:D71)</f>
        <v>0.1027343555</v>
      </c>
      <c r="J68" s="438">
        <f t="shared" si="15"/>
        <v>3.020897344</v>
      </c>
      <c r="K68" s="439">
        <f t="shared" si="16"/>
        <v>0.3666885632</v>
      </c>
      <c r="L68" s="410"/>
      <c r="M68" s="292"/>
      <c r="N68" s="292"/>
      <c r="O68" s="292"/>
      <c r="P68" s="292"/>
      <c r="Q68" s="293"/>
      <c r="R68" s="285"/>
      <c r="S68" s="285"/>
      <c r="T68" s="285"/>
      <c r="U68" s="285"/>
      <c r="V68" s="285"/>
      <c r="W68" s="285"/>
      <c r="X68" s="285"/>
      <c r="Y68" s="285"/>
      <c r="Z68" s="285"/>
      <c r="AA68" s="285"/>
    </row>
    <row r="69" ht="12.75" customHeight="1">
      <c r="A69" s="427">
        <f t="shared" si="8"/>
        <v>2.12</v>
      </c>
      <c r="B69" s="421">
        <f t="shared" si="9"/>
        <v>2.672552842</v>
      </c>
      <c r="C69" s="428">
        <f t="shared" si="10"/>
        <v>3</v>
      </c>
      <c r="D69" s="429">
        <f t="shared" si="11"/>
        <v>0.02699548326</v>
      </c>
      <c r="E69" s="430">
        <f t="shared" si="12"/>
        <v>1.612577436</v>
      </c>
      <c r="F69" s="423"/>
      <c r="G69" s="434"/>
      <c r="H69" s="435"/>
      <c r="I69" s="425"/>
      <c r="J69" s="425"/>
      <c r="K69" s="426"/>
      <c r="L69" s="410"/>
      <c r="M69" s="292"/>
      <c r="N69" s="292"/>
      <c r="O69" s="292"/>
      <c r="P69" s="292"/>
      <c r="Q69" s="293"/>
      <c r="R69" s="285"/>
      <c r="S69" s="285"/>
      <c r="T69" s="285"/>
      <c r="U69" s="285"/>
      <c r="V69" s="285"/>
      <c r="W69" s="285"/>
      <c r="X69" s="285"/>
      <c r="Y69" s="285"/>
      <c r="Z69" s="285"/>
      <c r="AA69" s="285"/>
    </row>
    <row r="70" ht="12.75" customHeight="1">
      <c r="A70" s="427">
        <f t="shared" si="8"/>
        <v>2.15</v>
      </c>
      <c r="B70" s="421">
        <f t="shared" si="9"/>
        <v>0.8676508744</v>
      </c>
      <c r="C70" s="428">
        <f t="shared" si="10"/>
        <v>0</v>
      </c>
      <c r="D70" s="429">
        <f t="shared" si="11"/>
        <v>0.008764150247</v>
      </c>
      <c r="E70" s="430">
        <f t="shared" si="12"/>
        <v>0.9273870022</v>
      </c>
      <c r="F70" s="423"/>
      <c r="G70" s="434"/>
      <c r="H70" s="435"/>
      <c r="I70" s="425"/>
      <c r="J70" s="425"/>
      <c r="K70" s="426"/>
      <c r="L70" s="410"/>
      <c r="M70" s="292"/>
      <c r="N70" s="292"/>
      <c r="O70" s="292"/>
      <c r="P70" s="292"/>
      <c r="Q70" s="293"/>
      <c r="R70" s="285"/>
      <c r="S70" s="285"/>
      <c r="T70" s="285"/>
      <c r="U70" s="285"/>
      <c r="V70" s="285"/>
      <c r="W70" s="285"/>
      <c r="X70" s="285"/>
      <c r="Y70" s="285"/>
      <c r="Z70" s="285"/>
      <c r="AA70" s="285"/>
    </row>
    <row r="71" ht="12.75" customHeight="1">
      <c r="A71" s="427">
        <f t="shared" si="8"/>
        <v>2.18</v>
      </c>
      <c r="B71" s="421">
        <f t="shared" si="9"/>
        <v>0.2193764964</v>
      </c>
      <c r="C71" s="428">
        <f t="shared" si="10"/>
        <v>0</v>
      </c>
      <c r="D71" s="429">
        <f t="shared" si="11"/>
        <v>0.002215924206</v>
      </c>
      <c r="E71" s="430">
        <f t="shared" si="12"/>
        <v>0.4678572161</v>
      </c>
      <c r="F71" s="423"/>
      <c r="G71" s="434"/>
      <c r="H71" s="435"/>
      <c r="I71" s="425"/>
      <c r="J71" s="425"/>
      <c r="K71" s="426"/>
      <c r="L71" s="410"/>
      <c r="M71" s="292"/>
      <c r="N71" s="292"/>
      <c r="O71" s="292"/>
      <c r="P71" s="292"/>
      <c r="Q71" s="293"/>
      <c r="R71" s="285"/>
      <c r="S71" s="285"/>
      <c r="T71" s="285"/>
      <c r="U71" s="285"/>
      <c r="V71" s="285"/>
      <c r="W71" s="285"/>
      <c r="X71" s="285"/>
      <c r="Y71" s="285"/>
      <c r="Z71" s="285"/>
      <c r="AA71" s="285"/>
    </row>
    <row r="72" ht="12.75" customHeight="1">
      <c r="A72" s="427" t="str">
        <f t="shared" si="8"/>
        <v/>
      </c>
      <c r="B72" s="440"/>
      <c r="C72" s="421"/>
      <c r="D72" s="441"/>
      <c r="E72" s="442"/>
      <c r="F72" s="423"/>
      <c r="G72" s="434"/>
      <c r="H72" s="435"/>
      <c r="I72" s="425"/>
      <c r="J72" s="425"/>
      <c r="K72" s="426"/>
      <c r="L72" s="410"/>
      <c r="M72" s="292"/>
      <c r="N72" s="292"/>
      <c r="O72" s="292"/>
      <c r="P72" s="292"/>
      <c r="Q72" s="293"/>
      <c r="R72" s="285"/>
      <c r="S72" s="285"/>
      <c r="T72" s="285"/>
      <c r="U72" s="285"/>
      <c r="V72" s="285"/>
      <c r="W72" s="285"/>
      <c r="X72" s="285"/>
      <c r="Y72" s="285"/>
      <c r="Z72" s="285"/>
      <c r="AA72" s="285"/>
    </row>
    <row r="73" ht="12.75" customHeight="1">
      <c r="A73" s="419" t="str">
        <f t="shared" si="8"/>
        <v/>
      </c>
      <c r="B73" s="420"/>
      <c r="C73" s="421"/>
      <c r="D73" s="420"/>
      <c r="E73" s="422"/>
      <c r="F73" s="423"/>
      <c r="G73" s="443"/>
      <c r="H73" s="443"/>
      <c r="I73" s="443"/>
      <c r="J73" s="425"/>
      <c r="K73" s="426"/>
      <c r="L73" s="410"/>
      <c r="M73" s="292"/>
      <c r="N73" s="292"/>
      <c r="O73" s="292"/>
      <c r="P73" s="292"/>
      <c r="Q73" s="293"/>
      <c r="R73" s="285"/>
      <c r="S73" s="285"/>
      <c r="T73" s="285"/>
      <c r="U73" s="285"/>
      <c r="V73" s="285"/>
      <c r="W73" s="285"/>
      <c r="X73" s="285"/>
      <c r="Y73" s="285"/>
      <c r="Z73" s="285"/>
      <c r="AA73" s="285"/>
    </row>
    <row r="74" ht="13.5" customHeight="1">
      <c r="A74" s="444"/>
      <c r="B74" s="445"/>
      <c r="C74" s="446"/>
      <c r="D74" s="447"/>
      <c r="E74" s="448"/>
      <c r="F74" s="415"/>
      <c r="G74" s="449"/>
      <c r="H74" s="450"/>
      <c r="I74" s="450"/>
      <c r="J74" s="450"/>
      <c r="K74" s="451"/>
      <c r="L74" s="410"/>
      <c r="M74" s="292"/>
      <c r="N74" s="292"/>
      <c r="O74" s="292"/>
      <c r="P74" s="292"/>
      <c r="Q74" s="293"/>
      <c r="R74" s="285"/>
      <c r="S74" s="285"/>
      <c r="T74" s="285"/>
      <c r="U74" s="285"/>
      <c r="V74" s="285"/>
      <c r="W74" s="285"/>
      <c r="X74" s="285"/>
      <c r="Y74" s="285"/>
      <c r="Z74" s="285"/>
      <c r="AA74" s="285"/>
    </row>
    <row r="75" ht="12.75" customHeight="1">
      <c r="A75" s="452"/>
      <c r="B75" s="453"/>
      <c r="C75" s="453"/>
      <c r="D75" s="453"/>
      <c r="E75" s="454"/>
      <c r="F75" s="455"/>
      <c r="G75" s="456"/>
      <c r="H75" s="457"/>
      <c r="I75" s="458"/>
      <c r="J75" s="459"/>
      <c r="K75" s="460"/>
      <c r="L75" s="291"/>
      <c r="M75" s="292"/>
      <c r="N75" s="292"/>
      <c r="O75" s="292"/>
      <c r="P75" s="292"/>
      <c r="Q75" s="293"/>
      <c r="R75" s="285"/>
      <c r="S75" s="285"/>
      <c r="T75" s="285"/>
      <c r="U75" s="285"/>
      <c r="V75" s="285"/>
      <c r="W75" s="285"/>
      <c r="X75" s="285"/>
      <c r="Y75" s="285"/>
      <c r="Z75" s="285"/>
      <c r="AA75" s="285"/>
    </row>
    <row r="76" ht="13.5" customHeight="1">
      <c r="A76" s="461"/>
      <c r="B76" s="462"/>
      <c r="C76" s="462"/>
      <c r="D76" s="462"/>
      <c r="E76" s="463"/>
      <c r="F76" s="464" t="s">
        <v>42</v>
      </c>
      <c r="G76" s="465">
        <f>sum(K62:K68)</f>
        <v>2.348885981</v>
      </c>
      <c r="H76" s="466"/>
      <c r="I76" s="467"/>
      <c r="J76" s="468"/>
      <c r="K76" s="469"/>
      <c r="L76" s="291"/>
      <c r="M76" s="292"/>
      <c r="N76" s="292"/>
      <c r="O76" s="292"/>
      <c r="P76" s="292"/>
      <c r="Q76" s="293"/>
      <c r="R76" s="285"/>
      <c r="S76" s="285"/>
      <c r="T76" s="285"/>
      <c r="U76" s="285"/>
      <c r="V76" s="285"/>
      <c r="W76" s="285"/>
      <c r="X76" s="285"/>
      <c r="Y76" s="285"/>
      <c r="Z76" s="285"/>
      <c r="AA76" s="285"/>
    </row>
    <row r="77" ht="12.75" customHeight="1">
      <c r="A77" s="311"/>
      <c r="B77" s="288"/>
      <c r="C77" s="288"/>
      <c r="D77" s="288"/>
      <c r="E77" s="470" t="s">
        <v>68</v>
      </c>
      <c r="F77" s="471" t="s">
        <v>44</v>
      </c>
      <c r="G77" s="472">
        <v>4.0</v>
      </c>
      <c r="H77" s="466"/>
      <c r="I77" s="467"/>
      <c r="J77" s="468"/>
      <c r="K77" s="469"/>
      <c r="L77" s="291"/>
      <c r="M77" s="292"/>
      <c r="N77" s="292"/>
      <c r="O77" s="292"/>
      <c r="P77" s="292"/>
      <c r="Q77" s="293"/>
      <c r="R77" s="285"/>
      <c r="S77" s="285"/>
      <c r="T77" s="285"/>
      <c r="U77" s="285"/>
      <c r="V77" s="285"/>
      <c r="W77" s="285"/>
      <c r="X77" s="285"/>
      <c r="Y77" s="285"/>
      <c r="Z77" s="285"/>
      <c r="AA77" s="285"/>
    </row>
    <row r="78" ht="12.75" customHeight="1">
      <c r="A78" s="311"/>
      <c r="B78" s="288"/>
      <c r="C78" s="288"/>
      <c r="D78" s="288"/>
      <c r="E78" s="473"/>
      <c r="F78" s="471" t="s">
        <v>45</v>
      </c>
      <c r="G78" s="472">
        <v>0.05</v>
      </c>
      <c r="H78" s="466"/>
      <c r="I78" s="467"/>
      <c r="J78" s="468"/>
      <c r="K78" s="469"/>
      <c r="L78" s="291"/>
      <c r="M78" s="292"/>
      <c r="N78" s="292"/>
      <c r="O78" s="292"/>
      <c r="P78" s="292"/>
      <c r="Q78" s="293"/>
      <c r="R78" s="285"/>
      <c r="S78" s="285"/>
      <c r="T78" s="285"/>
      <c r="U78" s="285"/>
      <c r="V78" s="285"/>
      <c r="W78" s="285"/>
      <c r="X78" s="285"/>
      <c r="Y78" s="285"/>
      <c r="Z78" s="285"/>
      <c r="AA78" s="285"/>
    </row>
    <row r="79" ht="13.5" customHeight="1">
      <c r="A79" s="311"/>
      <c r="B79" s="288"/>
      <c r="C79" s="288"/>
      <c r="D79" s="288"/>
      <c r="E79" s="473"/>
      <c r="F79" s="474" t="s">
        <v>46</v>
      </c>
      <c r="G79" s="475">
        <v>9.488</v>
      </c>
      <c r="H79" s="466"/>
      <c r="I79" s="467"/>
      <c r="J79" s="468"/>
      <c r="K79" s="469"/>
      <c r="L79" s="291"/>
      <c r="M79" s="292"/>
      <c r="N79" s="292"/>
      <c r="O79" s="292"/>
      <c r="P79" s="292"/>
      <c r="Q79" s="293"/>
      <c r="R79" s="285"/>
      <c r="S79" s="285"/>
      <c r="T79" s="285"/>
      <c r="U79" s="285"/>
      <c r="V79" s="285"/>
      <c r="W79" s="285"/>
      <c r="X79" s="285"/>
      <c r="Y79" s="285"/>
      <c r="Z79" s="285"/>
      <c r="AA79" s="285"/>
    </row>
    <row r="80" ht="12.75" customHeight="1">
      <c r="A80" s="311"/>
      <c r="B80" s="288"/>
      <c r="C80" s="288"/>
      <c r="D80" s="288"/>
      <c r="E80" s="288"/>
      <c r="F80" s="476"/>
      <c r="G80" s="477"/>
      <c r="H80" s="478"/>
      <c r="I80" s="478"/>
      <c r="J80" s="479"/>
      <c r="K80" s="480"/>
      <c r="L80" s="291"/>
      <c r="M80" s="292"/>
      <c r="N80" s="292"/>
      <c r="O80" s="292"/>
      <c r="P80" s="292"/>
      <c r="Q80" s="293"/>
      <c r="R80" s="285"/>
      <c r="S80" s="285"/>
      <c r="T80" s="285"/>
      <c r="U80" s="285"/>
      <c r="V80" s="285"/>
      <c r="W80" s="285"/>
      <c r="X80" s="285"/>
      <c r="Y80" s="285"/>
      <c r="Z80" s="285"/>
      <c r="AA80" s="285"/>
    </row>
    <row r="81" ht="12.75" customHeight="1">
      <c r="A81" s="481" t="s">
        <v>47</v>
      </c>
      <c r="B81" s="43"/>
      <c r="C81" s="43"/>
      <c r="D81" s="43"/>
      <c r="E81" s="43"/>
      <c r="F81" s="43"/>
      <c r="G81" s="43"/>
      <c r="H81" s="43"/>
      <c r="I81" s="43"/>
      <c r="J81" s="43"/>
      <c r="K81" s="213"/>
      <c r="L81" s="291"/>
      <c r="M81" s="292"/>
      <c r="N81" s="292"/>
      <c r="O81" s="292"/>
      <c r="P81" s="292"/>
      <c r="Q81" s="293"/>
      <c r="R81" s="285"/>
      <c r="S81" s="285"/>
      <c r="T81" s="285"/>
      <c r="U81" s="285"/>
      <c r="V81" s="285"/>
      <c r="W81" s="285"/>
      <c r="X81" s="285"/>
      <c r="Y81" s="285"/>
      <c r="Z81" s="285"/>
      <c r="AA81" s="285"/>
    </row>
    <row r="82" ht="12.75" customHeight="1">
      <c r="A82" s="214"/>
      <c r="B82" s="215"/>
      <c r="C82" s="215"/>
      <c r="D82" s="215"/>
      <c r="E82" s="215"/>
      <c r="F82" s="215"/>
      <c r="G82" s="215"/>
      <c r="H82" s="215"/>
      <c r="I82" s="215"/>
      <c r="J82" s="215"/>
      <c r="K82" s="216"/>
      <c r="L82" s="291"/>
      <c r="M82" s="292"/>
      <c r="N82" s="292"/>
      <c r="O82" s="292"/>
      <c r="P82" s="292"/>
      <c r="Q82" s="293"/>
      <c r="R82" s="285"/>
      <c r="S82" s="285"/>
      <c r="T82" s="285"/>
      <c r="U82" s="285"/>
      <c r="V82" s="285"/>
      <c r="W82" s="285"/>
      <c r="X82" s="285"/>
      <c r="Y82" s="285"/>
      <c r="Z82" s="285"/>
      <c r="AA82" s="285"/>
    </row>
    <row r="83" ht="12.75" customHeight="1">
      <c r="A83" s="482" t="s">
        <v>48</v>
      </c>
      <c r="B83" s="483"/>
      <c r="C83" s="484"/>
      <c r="D83" s="485"/>
      <c r="E83" s="485"/>
      <c r="F83" s="485"/>
      <c r="G83" s="485"/>
      <c r="H83" s="486"/>
      <c r="I83" s="486"/>
      <c r="J83" s="487"/>
      <c r="K83" s="488"/>
      <c r="L83" s="291"/>
      <c r="M83" s="292"/>
      <c r="N83" s="292"/>
      <c r="O83" s="292"/>
      <c r="P83" s="292"/>
      <c r="Q83" s="293"/>
      <c r="R83" s="285"/>
      <c r="S83" s="285"/>
      <c r="T83" s="285"/>
      <c r="U83" s="285"/>
      <c r="V83" s="285"/>
      <c r="W83" s="285"/>
      <c r="X83" s="285"/>
      <c r="Y83" s="285"/>
      <c r="Z83" s="285"/>
      <c r="AA83" s="285"/>
    </row>
    <row r="84" ht="12.75" customHeight="1">
      <c r="A84" s="489"/>
      <c r="B84" s="490"/>
      <c r="C84" s="485"/>
      <c r="D84" s="485"/>
      <c r="E84" s="485"/>
      <c r="F84" s="485"/>
      <c r="G84" s="485"/>
      <c r="H84" s="486"/>
      <c r="I84" s="486"/>
      <c r="J84" s="487"/>
      <c r="K84" s="488"/>
      <c r="L84" s="291"/>
      <c r="M84" s="292"/>
      <c r="N84" s="292"/>
      <c r="O84" s="292"/>
      <c r="P84" s="292"/>
      <c r="Q84" s="293"/>
      <c r="R84" s="285"/>
      <c r="S84" s="285"/>
      <c r="T84" s="285"/>
      <c r="U84" s="285"/>
      <c r="V84" s="285"/>
      <c r="W84" s="285"/>
      <c r="X84" s="285"/>
      <c r="Y84" s="285"/>
      <c r="Z84" s="285"/>
      <c r="AA84" s="285"/>
    </row>
    <row r="85" ht="12.75" customHeight="1">
      <c r="A85" s="491" t="s">
        <v>49</v>
      </c>
      <c r="B85" s="490"/>
      <c r="C85" s="485"/>
      <c r="D85" s="485"/>
      <c r="E85" s="485"/>
      <c r="F85" s="485"/>
      <c r="G85" s="485"/>
      <c r="H85" s="492"/>
      <c r="I85" s="492"/>
      <c r="J85" s="493"/>
      <c r="K85" s="494"/>
      <c r="L85" s="291"/>
      <c r="M85" s="292"/>
      <c r="N85" s="292"/>
      <c r="O85" s="292"/>
      <c r="P85" s="292"/>
      <c r="Q85" s="293"/>
      <c r="R85" s="285"/>
      <c r="S85" s="285"/>
      <c r="T85" s="285"/>
      <c r="U85" s="285"/>
      <c r="V85" s="285"/>
      <c r="W85" s="285"/>
      <c r="X85" s="285"/>
      <c r="Y85" s="285"/>
      <c r="Z85" s="285"/>
      <c r="AA85" s="285"/>
    </row>
    <row r="86" ht="12.75" customHeight="1">
      <c r="A86" s="495"/>
      <c r="B86" s="496"/>
      <c r="C86" s="496"/>
      <c r="D86" s="496"/>
      <c r="E86" s="496"/>
      <c r="F86" s="496"/>
      <c r="G86" s="496"/>
      <c r="H86" s="496"/>
      <c r="I86" s="496"/>
      <c r="J86" s="497"/>
      <c r="K86" s="498"/>
      <c r="L86" s="291"/>
      <c r="M86" s="292"/>
      <c r="N86" s="292"/>
      <c r="O86" s="292"/>
      <c r="P86" s="292"/>
      <c r="Q86" s="293"/>
      <c r="R86" s="285"/>
      <c r="S86" s="285"/>
      <c r="T86" s="285"/>
      <c r="U86" s="285"/>
      <c r="V86" s="285"/>
      <c r="W86" s="285"/>
      <c r="X86" s="285"/>
      <c r="Y86" s="285"/>
      <c r="Z86" s="285"/>
      <c r="AA86" s="285"/>
    </row>
    <row r="87" ht="12.75" customHeight="1">
      <c r="A87" s="499"/>
      <c r="B87" s="500"/>
      <c r="C87" s="500"/>
      <c r="D87" s="500"/>
      <c r="E87" s="500"/>
      <c r="F87" s="500"/>
      <c r="G87" s="500"/>
      <c r="H87" s="501"/>
      <c r="I87" s="501"/>
      <c r="J87" s="501"/>
      <c r="K87" s="501"/>
      <c r="L87" s="502"/>
      <c r="M87" s="292"/>
      <c r="N87" s="292"/>
      <c r="O87" s="292"/>
      <c r="P87" s="292"/>
      <c r="Q87" s="293"/>
      <c r="R87" s="285"/>
      <c r="S87" s="285"/>
      <c r="T87" s="285"/>
      <c r="U87" s="285"/>
      <c r="V87" s="285"/>
      <c r="W87" s="285"/>
      <c r="X87" s="285"/>
      <c r="Y87" s="285"/>
      <c r="Z87" s="285"/>
      <c r="AA87" s="285"/>
    </row>
    <row r="88" ht="12.75" customHeight="1">
      <c r="A88" s="503"/>
      <c r="B88" s="504"/>
      <c r="C88" s="504"/>
      <c r="D88" s="504"/>
      <c r="E88" s="504"/>
      <c r="F88" s="504"/>
      <c r="G88" s="504"/>
      <c r="H88" s="505"/>
      <c r="I88" s="505"/>
      <c r="J88" s="505"/>
      <c r="K88" s="505"/>
      <c r="L88" s="502"/>
      <c r="M88" s="292"/>
      <c r="N88" s="292"/>
      <c r="O88" s="292"/>
      <c r="P88" s="292"/>
      <c r="Q88" s="293"/>
      <c r="R88" s="285"/>
      <c r="S88" s="285"/>
      <c r="T88" s="285"/>
      <c r="U88" s="285"/>
      <c r="V88" s="285"/>
      <c r="W88" s="285"/>
      <c r="X88" s="285"/>
      <c r="Y88" s="285"/>
      <c r="Z88" s="285"/>
      <c r="AA88" s="285"/>
    </row>
    <row r="89" ht="18.75" customHeight="1">
      <c r="A89" s="506" t="s">
        <v>50</v>
      </c>
      <c r="B89" s="242"/>
      <c r="C89" s="242"/>
      <c r="D89" s="242"/>
      <c r="E89" s="242"/>
      <c r="F89" s="242"/>
      <c r="G89" s="242"/>
      <c r="H89" s="242"/>
      <c r="I89" s="242"/>
      <c r="J89" s="242"/>
      <c r="K89" s="243"/>
      <c r="L89" s="291"/>
      <c r="M89" s="292"/>
      <c r="N89" s="292"/>
      <c r="O89" s="292"/>
      <c r="P89" s="292"/>
      <c r="Q89" s="293"/>
      <c r="R89" s="285"/>
      <c r="S89" s="285"/>
      <c r="T89" s="285"/>
      <c r="U89" s="285"/>
      <c r="V89" s="285"/>
      <c r="W89" s="285"/>
      <c r="X89" s="285"/>
      <c r="Y89" s="285"/>
      <c r="Z89" s="285"/>
      <c r="AA89" s="285"/>
    </row>
    <row r="90" ht="12.75" customHeight="1">
      <c r="A90" s="507"/>
      <c r="B90" s="485"/>
      <c r="C90" s="485"/>
      <c r="D90" s="485"/>
      <c r="E90" s="485"/>
      <c r="F90" s="485"/>
      <c r="G90" s="485"/>
      <c r="H90" s="486"/>
      <c r="I90" s="486"/>
      <c r="J90" s="487"/>
      <c r="K90" s="488"/>
      <c r="L90" s="291"/>
      <c r="M90" s="292"/>
      <c r="N90" s="292"/>
      <c r="O90" s="292"/>
      <c r="P90" s="292"/>
      <c r="Q90" s="293"/>
      <c r="R90" s="285"/>
      <c r="S90" s="285"/>
      <c r="T90" s="285"/>
      <c r="U90" s="285"/>
      <c r="V90" s="285"/>
      <c r="W90" s="285"/>
      <c r="X90" s="285"/>
      <c r="Y90" s="285"/>
      <c r="Z90" s="285"/>
      <c r="AA90" s="285"/>
    </row>
    <row r="91">
      <c r="A91" s="508" t="s">
        <v>51</v>
      </c>
      <c r="B91" s="509"/>
      <c r="C91" s="510"/>
      <c r="D91" s="509"/>
      <c r="E91" s="509"/>
      <c r="F91" s="509"/>
      <c r="G91" s="509"/>
      <c r="H91" s="511"/>
      <c r="I91" s="511"/>
      <c r="J91" s="512"/>
      <c r="K91" s="513"/>
      <c r="L91" s="291"/>
      <c r="M91" s="292"/>
      <c r="N91" s="292"/>
      <c r="O91" s="292"/>
      <c r="P91" s="292"/>
      <c r="Q91" s="293"/>
      <c r="R91" s="285"/>
      <c r="S91" s="285"/>
      <c r="T91" s="285"/>
      <c r="U91" s="285"/>
      <c r="V91" s="285"/>
      <c r="W91" s="285"/>
      <c r="X91" s="285"/>
      <c r="Y91" s="285"/>
      <c r="Z91" s="285"/>
      <c r="AA91" s="285"/>
    </row>
    <row r="92" ht="18.75" customHeight="1">
      <c r="A92" s="514" t="s">
        <v>52</v>
      </c>
      <c r="B92" s="515"/>
      <c r="C92" s="515"/>
      <c r="D92" s="515"/>
      <c r="E92" s="515"/>
      <c r="F92" s="515"/>
      <c r="G92" s="515"/>
      <c r="H92" s="516"/>
      <c r="I92" s="516"/>
      <c r="J92" s="517"/>
      <c r="K92" s="518"/>
      <c r="L92" s="291"/>
      <c r="M92" s="292"/>
      <c r="N92" s="292"/>
      <c r="O92" s="292"/>
      <c r="P92" s="292"/>
      <c r="Q92" s="293"/>
      <c r="R92" s="285"/>
      <c r="S92" s="285"/>
      <c r="T92" s="285"/>
      <c r="U92" s="285"/>
      <c r="V92" s="285"/>
      <c r="W92" s="285"/>
      <c r="X92" s="285"/>
      <c r="Y92" s="285"/>
      <c r="Z92" s="285"/>
      <c r="AA92" s="285"/>
    </row>
    <row r="93" ht="12.75" customHeight="1">
      <c r="A93" s="507"/>
      <c r="B93" s="485"/>
      <c r="C93" s="485"/>
      <c r="D93" s="485"/>
      <c r="E93" s="485"/>
      <c r="F93" s="485"/>
      <c r="G93" s="485"/>
      <c r="H93" s="486"/>
      <c r="I93" s="486"/>
      <c r="J93" s="487"/>
      <c r="K93" s="488"/>
      <c r="L93" s="291"/>
      <c r="M93" s="292"/>
      <c r="N93" s="292"/>
      <c r="O93" s="292"/>
      <c r="P93" s="292"/>
      <c r="Q93" s="293"/>
      <c r="R93" s="285"/>
      <c r="S93" s="285"/>
      <c r="T93" s="285"/>
      <c r="U93" s="285"/>
      <c r="V93" s="285"/>
      <c r="W93" s="285"/>
      <c r="X93" s="285"/>
      <c r="Y93" s="285"/>
      <c r="Z93" s="285"/>
      <c r="AA93" s="285"/>
    </row>
    <row r="94" ht="12.75" customHeight="1">
      <c r="A94" s="507"/>
      <c r="B94" s="485"/>
      <c r="C94" s="315" t="s">
        <v>4</v>
      </c>
      <c r="D94" s="519" t="s">
        <v>53</v>
      </c>
      <c r="E94" s="520">
        <v>2.0</v>
      </c>
      <c r="F94" s="305" t="s">
        <v>3</v>
      </c>
      <c r="G94" s="485"/>
      <c r="H94" s="486"/>
      <c r="I94" s="486"/>
      <c r="J94" s="487"/>
      <c r="K94" s="488"/>
      <c r="L94" s="291"/>
      <c r="M94" s="292"/>
      <c r="N94" s="292"/>
      <c r="O94" s="292"/>
      <c r="P94" s="292"/>
      <c r="Q94" s="293"/>
      <c r="R94" s="285"/>
      <c r="S94" s="285"/>
      <c r="T94" s="285"/>
      <c r="U94" s="285"/>
      <c r="V94" s="285"/>
      <c r="W94" s="285"/>
      <c r="X94" s="285"/>
      <c r="Y94" s="285"/>
      <c r="Z94" s="285"/>
      <c r="AA94" s="285"/>
    </row>
    <row r="95" ht="12.75" customHeight="1">
      <c r="A95" s="507"/>
      <c r="B95" s="485"/>
      <c r="C95" s="315" t="s">
        <v>54</v>
      </c>
      <c r="D95" s="519" t="s">
        <v>53</v>
      </c>
      <c r="E95" s="520">
        <v>0.01</v>
      </c>
      <c r="F95" s="305" t="s">
        <v>3</v>
      </c>
      <c r="G95" s="521"/>
      <c r="H95" s="486"/>
      <c r="I95" s="486"/>
      <c r="J95" s="487"/>
      <c r="K95" s="488"/>
      <c r="L95" s="291"/>
      <c r="M95" s="292"/>
      <c r="N95" s="292"/>
      <c r="O95" s="292"/>
      <c r="P95" s="292"/>
      <c r="Q95" s="293"/>
      <c r="R95" s="285"/>
      <c r="S95" s="285"/>
      <c r="T95" s="285"/>
      <c r="U95" s="285"/>
      <c r="V95" s="285"/>
      <c r="W95" s="285"/>
      <c r="X95" s="285"/>
      <c r="Y95" s="285"/>
      <c r="Z95" s="285"/>
      <c r="AA95" s="285"/>
    </row>
    <row r="96" ht="12.75" customHeight="1">
      <c r="A96" s="507"/>
      <c r="B96" s="485"/>
      <c r="C96" s="315" t="s">
        <v>55</v>
      </c>
      <c r="D96" s="519" t="s">
        <v>53</v>
      </c>
      <c r="E96" s="522">
        <v>2.008</v>
      </c>
      <c r="F96" s="305" t="s">
        <v>3</v>
      </c>
      <c r="G96" s="485"/>
      <c r="H96" s="486"/>
      <c r="I96" s="492"/>
      <c r="J96" s="523"/>
      <c r="K96" s="488"/>
      <c r="L96" s="291"/>
      <c r="M96" s="292"/>
      <c r="N96" s="292"/>
      <c r="O96" s="292"/>
      <c r="P96" s="292"/>
      <c r="Q96" s="293"/>
      <c r="R96" s="285"/>
      <c r="S96" s="285"/>
      <c r="T96" s="285"/>
      <c r="U96" s="285"/>
      <c r="V96" s="285"/>
      <c r="W96" s="285"/>
      <c r="X96" s="285"/>
      <c r="Y96" s="285"/>
      <c r="Z96" s="285"/>
      <c r="AA96" s="285"/>
    </row>
    <row r="97" ht="12.75" customHeight="1">
      <c r="A97" s="507"/>
      <c r="B97" s="485"/>
      <c r="C97" s="524"/>
      <c r="D97" s="525"/>
      <c r="E97" s="526"/>
      <c r="F97" s="305"/>
      <c r="G97" s="485"/>
      <c r="H97" s="486"/>
      <c r="I97" s="492"/>
      <c r="J97" s="523"/>
      <c r="K97" s="488"/>
      <c r="L97" s="291"/>
      <c r="M97" s="292"/>
      <c r="N97" s="292"/>
      <c r="O97" s="292"/>
      <c r="P97" s="292"/>
      <c r="Q97" s="293"/>
      <c r="R97" s="285"/>
      <c r="S97" s="285"/>
      <c r="T97" s="285"/>
      <c r="U97" s="285"/>
      <c r="V97" s="285"/>
      <c r="W97" s="285"/>
      <c r="X97" s="285"/>
      <c r="Y97" s="285"/>
      <c r="Z97" s="285"/>
      <c r="AA97" s="285"/>
    </row>
    <row r="98" ht="12.75" customHeight="1">
      <c r="A98" s="507"/>
      <c r="B98" s="485"/>
      <c r="C98" s="315" t="s">
        <v>45</v>
      </c>
      <c r="D98" s="519" t="s">
        <v>53</v>
      </c>
      <c r="E98" s="520">
        <v>0.05</v>
      </c>
      <c r="F98" s="305"/>
      <c r="G98" s="485"/>
      <c r="H98" s="486"/>
      <c r="I98" s="492"/>
      <c r="J98" s="523"/>
      <c r="K98" s="488"/>
      <c r="L98" s="291"/>
      <c r="M98" s="292"/>
      <c r="N98" s="292"/>
      <c r="O98" s="292"/>
      <c r="P98" s="292"/>
      <c r="Q98" s="293"/>
      <c r="R98" s="285"/>
      <c r="S98" s="285"/>
      <c r="T98" s="285"/>
      <c r="U98" s="285"/>
      <c r="V98" s="285"/>
      <c r="W98" s="285"/>
      <c r="X98" s="285"/>
      <c r="Y98" s="285"/>
      <c r="Z98" s="285"/>
      <c r="AA98" s="285"/>
    </row>
    <row r="99" ht="12.75" customHeight="1">
      <c r="A99" s="507"/>
      <c r="B99" s="485"/>
      <c r="C99" s="315" t="s">
        <v>56</v>
      </c>
      <c r="D99" s="519" t="s">
        <v>53</v>
      </c>
      <c r="E99" s="520">
        <v>1.96</v>
      </c>
      <c r="F99" s="305"/>
      <c r="G99" s="485"/>
      <c r="H99" s="486"/>
      <c r="I99" s="492"/>
      <c r="J99" s="523"/>
      <c r="K99" s="488"/>
      <c r="L99" s="291"/>
      <c r="M99" s="292"/>
      <c r="N99" s="292"/>
      <c r="O99" s="292"/>
      <c r="P99" s="292"/>
      <c r="Q99" s="293"/>
      <c r="R99" s="285"/>
      <c r="S99" s="285"/>
      <c r="T99" s="285"/>
      <c r="U99" s="285"/>
      <c r="V99" s="285"/>
      <c r="W99" s="285"/>
      <c r="X99" s="285"/>
      <c r="Y99" s="285"/>
      <c r="Z99" s="285"/>
      <c r="AA99" s="285"/>
    </row>
    <row r="100" ht="12.75" customHeight="1">
      <c r="A100" s="507"/>
      <c r="B100" s="485"/>
      <c r="C100" s="315" t="s">
        <v>57</v>
      </c>
      <c r="D100" s="519" t="s">
        <v>53</v>
      </c>
      <c r="E100" s="522">
        <f>ABS((E94-E96)/E95)</f>
        <v>0.8</v>
      </c>
      <c r="F100" s="305"/>
      <c r="G100" s="485"/>
      <c r="H100" s="486"/>
      <c r="I100" s="492"/>
      <c r="J100" s="523"/>
      <c r="K100" s="488"/>
      <c r="L100" s="291"/>
      <c r="M100" s="292"/>
      <c r="N100" s="292"/>
      <c r="O100" s="292"/>
      <c r="P100" s="292"/>
      <c r="Q100" s="293"/>
      <c r="R100" s="285"/>
      <c r="S100" s="285"/>
      <c r="T100" s="285"/>
      <c r="U100" s="285"/>
      <c r="V100" s="285"/>
      <c r="W100" s="285"/>
      <c r="X100" s="285"/>
      <c r="Y100" s="285"/>
      <c r="Z100" s="285"/>
      <c r="AA100" s="285"/>
    </row>
    <row r="101">
      <c r="A101" s="507"/>
      <c r="B101" s="485"/>
      <c r="C101" s="315" t="s">
        <v>58</v>
      </c>
      <c r="D101" s="519" t="s">
        <v>53</v>
      </c>
      <c r="E101" s="522"/>
      <c r="F101" s="485"/>
      <c r="G101" s="305" t="s">
        <v>59</v>
      </c>
      <c r="H101" s="486"/>
      <c r="I101" s="305" t="s">
        <v>60</v>
      </c>
      <c r="J101" s="527"/>
      <c r="K101" s="488"/>
      <c r="L101" s="291"/>
      <c r="M101" s="292"/>
      <c r="N101" s="292"/>
      <c r="O101" s="292"/>
      <c r="P101" s="292"/>
      <c r="Q101" s="293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</row>
    <row r="102" ht="12.75" customHeight="1">
      <c r="A102" s="507"/>
      <c r="B102" s="485"/>
      <c r="C102" s="528"/>
      <c r="D102" s="528"/>
      <c r="E102" s="485"/>
      <c r="F102" s="485"/>
      <c r="G102" s="305" t="s">
        <v>61</v>
      </c>
      <c r="H102" s="486"/>
      <c r="I102" s="529" t="s">
        <v>61</v>
      </c>
      <c r="J102" s="530"/>
      <c r="K102" s="488"/>
      <c r="L102" s="291"/>
      <c r="M102" s="292"/>
      <c r="N102" s="292"/>
      <c r="O102" s="292"/>
      <c r="P102" s="292"/>
      <c r="Q102" s="293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</row>
    <row r="103" ht="12.75" customHeight="1">
      <c r="A103" s="507"/>
      <c r="B103" s="485"/>
      <c r="E103" s="485"/>
      <c r="F103" s="485"/>
      <c r="G103" s="305" t="s">
        <v>62</v>
      </c>
      <c r="H103" s="486"/>
      <c r="I103" s="531" t="s">
        <v>62</v>
      </c>
      <c r="J103" s="487"/>
      <c r="K103" s="488"/>
      <c r="L103" s="291"/>
      <c r="M103" s="292"/>
      <c r="N103" s="292"/>
      <c r="O103" s="292"/>
      <c r="P103" s="292"/>
      <c r="Q103" s="293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</row>
    <row r="104" ht="12.75" customHeight="1">
      <c r="A104" s="507"/>
      <c r="B104" s="485"/>
      <c r="C104" s="485"/>
      <c r="D104" s="485"/>
      <c r="E104" s="485"/>
      <c r="F104" s="485"/>
      <c r="G104" s="485"/>
      <c r="H104" s="492"/>
      <c r="I104" s="492"/>
      <c r="J104" s="493"/>
      <c r="K104" s="494"/>
      <c r="L104" s="291"/>
      <c r="M104" s="292"/>
      <c r="N104" s="292"/>
      <c r="O104" s="292"/>
      <c r="P104" s="292"/>
      <c r="Q104" s="293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</row>
    <row r="105" ht="12.75" customHeight="1">
      <c r="A105" s="481" t="s">
        <v>63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213"/>
      <c r="L105" s="291"/>
      <c r="M105" s="292"/>
      <c r="N105" s="292"/>
      <c r="O105" s="292"/>
      <c r="P105" s="292"/>
      <c r="Q105" s="293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</row>
    <row r="106" ht="12.75" customHeight="1">
      <c r="A106" s="214"/>
      <c r="B106" s="215"/>
      <c r="C106" s="215"/>
      <c r="D106" s="215"/>
      <c r="E106" s="215"/>
      <c r="F106" s="215"/>
      <c r="G106" s="215"/>
      <c r="H106" s="215"/>
      <c r="I106" s="215"/>
      <c r="J106" s="215"/>
      <c r="K106" s="216"/>
      <c r="L106" s="291"/>
      <c r="M106" s="292"/>
      <c r="N106" s="292"/>
      <c r="O106" s="292"/>
      <c r="P106" s="292"/>
      <c r="Q106" s="293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</row>
    <row r="107" ht="12.75" customHeight="1">
      <c r="A107" s="482" t="s">
        <v>48</v>
      </c>
      <c r="B107" s="490"/>
      <c r="C107" s="485"/>
      <c r="D107" s="485"/>
      <c r="E107" s="485"/>
      <c r="F107" s="485"/>
      <c r="G107" s="485"/>
      <c r="H107" s="486"/>
      <c r="I107" s="486"/>
      <c r="J107" s="487"/>
      <c r="K107" s="488"/>
      <c r="L107" s="291"/>
      <c r="M107" s="292"/>
      <c r="N107" s="292"/>
      <c r="O107" s="292"/>
      <c r="P107" s="292"/>
      <c r="Q107" s="293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</row>
    <row r="108" ht="12.75" customHeight="1">
      <c r="A108" s="489"/>
      <c r="B108" s="490"/>
      <c r="C108" s="485"/>
      <c r="D108" s="485"/>
      <c r="E108" s="485"/>
      <c r="F108" s="485"/>
      <c r="G108" s="485"/>
      <c r="H108" s="486"/>
      <c r="I108" s="486"/>
      <c r="J108" s="487"/>
      <c r="K108" s="488"/>
      <c r="L108" s="291"/>
      <c r="M108" s="292"/>
      <c r="N108" s="292"/>
      <c r="O108" s="292"/>
      <c r="P108" s="292"/>
      <c r="Q108" s="293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</row>
    <row r="109" ht="12.75" customHeight="1">
      <c r="A109" s="491" t="s">
        <v>49</v>
      </c>
      <c r="B109" s="490"/>
      <c r="C109" s="485"/>
      <c r="D109" s="485"/>
      <c r="E109" s="485"/>
      <c r="F109" s="485"/>
      <c r="G109" s="485"/>
      <c r="H109" s="486"/>
      <c r="I109" s="486"/>
      <c r="J109" s="487"/>
      <c r="K109" s="488"/>
      <c r="L109" s="291"/>
      <c r="M109" s="292"/>
      <c r="N109" s="292"/>
      <c r="O109" s="292"/>
      <c r="P109" s="292"/>
      <c r="Q109" s="293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</row>
    <row r="110" ht="12.75" customHeight="1">
      <c r="A110" s="532"/>
      <c r="B110" s="504"/>
      <c r="C110" s="504"/>
      <c r="D110" s="504"/>
      <c r="E110" s="504"/>
      <c r="F110" s="504"/>
      <c r="G110" s="504"/>
      <c r="H110" s="505"/>
      <c r="I110" s="505"/>
      <c r="J110" s="533"/>
      <c r="K110" s="534"/>
      <c r="L110" s="535"/>
      <c r="M110" s="536"/>
      <c r="N110" s="536"/>
      <c r="O110" s="536"/>
      <c r="P110" s="536"/>
      <c r="Q110" s="537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</row>
    <row r="111" ht="19.5" customHeight="1"/>
    <row r="112" ht="19.5" customHeight="1"/>
    <row r="113" ht="19.5" customHeight="1"/>
    <row r="114" ht="19.5" customHeight="1">
      <c r="D114" s="538"/>
    </row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</sheetData>
  <mergeCells count="9">
    <mergeCell ref="A89:K89"/>
    <mergeCell ref="A105:K106"/>
    <mergeCell ref="A1:K1"/>
    <mergeCell ref="B3:E3"/>
    <mergeCell ref="A11:E15"/>
    <mergeCell ref="A43:D43"/>
    <mergeCell ref="A44:D44"/>
    <mergeCell ref="A56:F56"/>
    <mergeCell ref="A81:K8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