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showInkAnnotation="0"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dev\HLE\ProductWizard\xlwings\"/>
    </mc:Choice>
  </mc:AlternateContent>
  <xr:revisionPtr revIDLastSave="0" documentId="13_ncr:1_{E1BD0064-6AF9-44BF-9982-BC4BBA979006}" xr6:coauthVersionLast="47" xr6:coauthVersionMax="47" xr10:uidLastSave="{00000000-0000-0000-0000-000000000000}"/>
  <bookViews>
    <workbookView xWindow="3435" yWindow="1305" windowWidth="22860" windowHeight="13695" tabRatio="500" xr2:uid="{00000000-000D-0000-FFFF-FFFF00000000}"/>
  </bookViews>
  <sheets>
    <sheet name="Sheet1" sheetId="1" r:id="rId1"/>
    <sheet name="DAV1994" sheetId="3" r:id="rId2"/>
    <sheet name="xlwings.conf" sheetId="2" r:id="rId3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createCha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reateDiagram">
          <x14:argumentDescriptions count="6">
            <x14:argumentDescription index="0">Positional argument 2</x14:argumentDescription>
            <x14:argumentDescription index="1">Positional argument 3</x14:argumentDescription>
            <x14:argumentDescription index="2">Positional argument 4</x14:argumentDescription>
            <x14:argumentDescription index="3">Positional argument 5</x14:argumentDescription>
            <x14:argumentDescription index="4">Positional argument 6</x14:argumentDescription>
            <x14:argumentDescription index="5">Positional argument 7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loadTabl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oadValu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loadValue_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loadValu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aceTest">
          <x14:argumentDescriptions count="1">
            <x14:argumentDescription index="0">Positional argument 1</x14:argumentDescription>
          </x14:argumentDescriptions>
        </x14:definedName>
        <x14:definedName name="plot">
          <x14:argumentDescriptions count="6">
            <x14:argumentDescription index="0">Positional argument 2</x14:argumentDescription>
            <x14:argumentDescription index="1">Positional argument 3</x14:argumentDescription>
            <x14:argumentDescription index="2">Positional argument 4</x14:argumentDescription>
            <x14:argumentDescription index="3">Positional argument 5</x14:argumentDescription>
            <x14:argumentDescription index="4">Positional argument 6</x14:argumentDescription>
            <x14:argumentDescription index="5">Positional argument 7</x14:argumentDescription>
          </x14:argumentDescriptions>
        </x14:definedName>
        <x14:definedName name="plot_n">
          <x14:argumentDescriptions count="8">
            <x14:argumentDescription index="0">Positional argument 2</x14:argumentDescription>
            <x14:argumentDescription index="1">Positional argument 3</x14:argumentDescription>
            <x14:argumentDescription index="2">Positional argument 4</x14:argumentDescription>
            <x14:argumentDescription index="3">Positional argument 5</x14:argumentDescription>
            <x14:argumentDescription index="4">Positional argument 6</x14:argumentDescription>
            <x14:argumentDescription index="5">Positional argument 7</x14:argumentDescription>
            <x14:argumentDescription index="6">Positional argument 8</x14:argumentDescription>
            <x14:argumentDescription index="7">Positional argument 9</x14:argumentDescription>
          </x14:argumentDescriptions>
        </x14:definedName>
        <x14:definedName name="plot3D_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3" i="3" l="1" a="1"/>
  <c r="M3" i="3" s="1"/>
  <c r="I3" i="1" a="1"/>
  <c r="G1" i="3" a="1"/>
  <c r="A81" i="3" a="1"/>
  <c r="A15" i="3" a="1"/>
  <c r="A94" i="3" a="1"/>
  <c r="A14" i="1" a="1"/>
  <c r="A27" i="3" a="1"/>
  <c r="A121" i="3" a="1"/>
  <c r="E4" i="1" a="1"/>
  <c r="A68" i="3" a="1"/>
  <c r="E6" i="1" a="1"/>
  <c r="A41" i="3" a="1"/>
  <c r="A136" i="3" a="1"/>
  <c r="G49" i="3" a="1"/>
  <c r="A54" i="3" a="1"/>
  <c r="A108" i="3" a="1"/>
  <c r="E5" i="1" a="1"/>
  <c r="A1" i="3" a="1"/>
  <c r="G27" i="3" a="1"/>
  <c r="I22" i="1" a="1"/>
  <c r="I3" i="1" l="1"/>
  <c r="I22" i="1"/>
  <c r="E6" i="1"/>
  <c r="E5" i="1"/>
  <c r="E4" i="1"/>
  <c r="A1" i="3"/>
  <c r="G1" i="3"/>
  <c r="A15" i="3"/>
  <c r="G27" i="3"/>
  <c r="A27" i="3"/>
  <c r="A41" i="3"/>
  <c r="G49" i="3"/>
  <c r="A54" i="3"/>
  <c r="A68" i="3"/>
  <c r="A81" i="3"/>
  <c r="A94" i="3"/>
  <c r="A108" i="3"/>
  <c r="A121" i="3"/>
  <c r="A136" i="3"/>
  <c r="B14" i="1"/>
  <c r="C15" i="1"/>
  <c r="D16" i="1"/>
  <c r="E17" i="1"/>
  <c r="F18" i="1"/>
  <c r="G19" i="1"/>
  <c r="A21" i="1"/>
  <c r="B22" i="1"/>
  <c r="C23" i="1"/>
  <c r="D24" i="1"/>
  <c r="E25" i="1"/>
  <c r="F26" i="1"/>
  <c r="G27" i="1"/>
  <c r="A29" i="1"/>
  <c r="E24" i="1"/>
  <c r="F25" i="1"/>
  <c r="A28" i="1"/>
  <c r="D14" i="1"/>
  <c r="G17" i="1"/>
  <c r="B20" i="1"/>
  <c r="C21" i="1"/>
  <c r="E23" i="1"/>
  <c r="G25" i="1"/>
  <c r="C29" i="1"/>
  <c r="E14" i="1"/>
  <c r="G16" i="1"/>
  <c r="B19" i="1"/>
  <c r="D21" i="1"/>
  <c r="F23" i="1"/>
  <c r="A26" i="1"/>
  <c r="C28" i="1"/>
  <c r="D29" i="1"/>
  <c r="G15" i="1"/>
  <c r="B18" i="1"/>
  <c r="D20" i="1"/>
  <c r="G23" i="1"/>
  <c r="C27" i="1"/>
  <c r="E29" i="1"/>
  <c r="G14" i="1"/>
  <c r="C18" i="1"/>
  <c r="F21" i="1"/>
  <c r="A24" i="1"/>
  <c r="E28" i="1"/>
  <c r="C17" i="1"/>
  <c r="F20" i="1"/>
  <c r="B24" i="1"/>
  <c r="D26" i="1"/>
  <c r="B15" i="1"/>
  <c r="F19" i="1"/>
  <c r="C24" i="1"/>
  <c r="G28" i="1"/>
  <c r="C14" i="1"/>
  <c r="D15" i="1"/>
  <c r="E16" i="1"/>
  <c r="F17" i="1"/>
  <c r="G18" i="1"/>
  <c r="A20" i="1"/>
  <c r="B21" i="1"/>
  <c r="C22" i="1"/>
  <c r="D23" i="1"/>
  <c r="G26" i="1"/>
  <c r="B29" i="1"/>
  <c r="E15" i="1"/>
  <c r="F16" i="1"/>
  <c r="A19" i="1"/>
  <c r="D22" i="1"/>
  <c r="F24" i="1"/>
  <c r="B28" i="1"/>
  <c r="F15" i="1"/>
  <c r="A18" i="1"/>
  <c r="C20" i="1"/>
  <c r="E22" i="1"/>
  <c r="G24" i="1"/>
  <c r="B27" i="1"/>
  <c r="F14" i="1"/>
  <c r="A17" i="1"/>
  <c r="C19" i="1"/>
  <c r="F22" i="1"/>
  <c r="A25" i="1"/>
  <c r="B17" i="1"/>
  <c r="E20" i="1"/>
  <c r="C26" i="1"/>
  <c r="B16" i="1"/>
  <c r="E19" i="1"/>
  <c r="A23" i="1"/>
  <c r="E27" i="1"/>
  <c r="A14" i="1"/>
  <c r="A22" i="1"/>
  <c r="F27" i="1"/>
  <c r="A27" i="1"/>
  <c r="E21" i="1"/>
  <c r="B26" i="1"/>
  <c r="D28" i="1"/>
  <c r="A16" i="1"/>
  <c r="D19" i="1"/>
  <c r="G22" i="1"/>
  <c r="B25" i="1"/>
  <c r="F29" i="1"/>
  <c r="A15" i="1"/>
  <c r="D18" i="1"/>
  <c r="G21" i="1"/>
  <c r="C25" i="1"/>
  <c r="G29" i="1"/>
  <c r="C16" i="1"/>
  <c r="E18" i="1"/>
  <c r="B23" i="1"/>
  <c r="E26" i="1"/>
  <c r="D27" i="1"/>
  <c r="F28" i="1"/>
  <c r="D17" i="1"/>
  <c r="G20" i="1"/>
  <c r="D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<sst xmlns="http://schemas.openxmlformats.org/spreadsheetml/2006/main" count="24" uniqueCount="24">
  <si>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</si>
  <si>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</si>
  <si>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</si>
  <si>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</si>
  <si>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</si>
  <si>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</si>
  <si>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</si>
  <si>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</si>
  <si>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</si>
  <si>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</si>
  <si>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LoadValue:</t>
  </si>
  <si>
    <t>pythonw</t>
  </si>
  <si>
    <t>lx</t>
  </si>
  <si>
    <t>Axn</t>
  </si>
  <si>
    <t>DAV1994TM</t>
  </si>
  <si>
    <t>DAV1994TF</t>
  </si>
  <si>
    <t>Sterbetafel:</t>
  </si>
  <si>
    <t>Funktion:</t>
  </si>
  <si>
    <t>x:</t>
  </si>
  <si>
    <t>n:</t>
  </si>
  <si>
    <t>Aufruf von loadValue("Sterbetafel"; "Funktion"; x [; n])</t>
  </si>
  <si>
    <t>Aufruf von loadTable("Sterbetafel"; {"Funktion1"; "Funktion2"; ...}; xMin, xMax)</t>
  </si>
  <si>
    <t>Aufruf von plot("titel"; {"Sterbetafel1"; "Sterbetafel2"; ...}; {"Label1"; "Label2"; ...}; "Funktion"; xMin; xMax)</t>
  </si>
  <si>
    <t>Aufruf von plot_n("titel"; {"Sterbetafel1"; "Sterbetafel2"; ...}; {"Label1"; "Label2"; ...}; {color1; color2; ...};"Funktion")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</si>
</sst>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Stand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106680</xdr:rowOff>
    </xdr:from>
    <xdr:to>
      <xdr:col>13</xdr:col>
      <xdr:colOff>309880</xdr:colOff>
      <xdr:row>38</xdr:row>
      <xdr:rowOff>152400</xdr:rowOff>
    </xdr:to>
    <xdr:pic>
      <xdr:nvPicPr>
        <xdr:cNvPr id="6" name="äxn - Rententafel von 1994">
          <a:extLst>
            <a:ext uri="{FF2B5EF4-FFF2-40B4-BE49-F238E27FC236}">
              <a16:creationId xmlns:a16="http://schemas.microsoft.com/office/drawing/2014/main" id="{42FCB1EE-6189-421E-959D-4EBCC413C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38975" y="4507230"/>
          <a:ext cx="4500880" cy="3246120"/>
        </a:xfrm>
        <a:prstGeom prst="rect">
          <a:avLst/>
        </a:prstGeom>
      </xdr:spPr>
    </xdr:pic>
    <xdr:clientData/>
  </xdr:twoCellAnchor>
  <xdr:twoCellAnchor editAs="oneCell">
    <xdr:from>
      <xdr:col>8</xdr:col>
      <xdr:colOff>60960</xdr:colOff>
      <xdr:row>3</xdr:row>
      <xdr:rowOff>106680</xdr:rowOff>
    </xdr:from>
    <xdr:to>
      <xdr:col>12</xdr:col>
      <xdr:colOff>233680</xdr:colOff>
      <xdr:row>17</xdr:row>
      <xdr:rowOff>83820</xdr:rowOff>
    </xdr:to>
    <xdr:pic>
      <xdr:nvPicPr>
        <xdr:cNvPr id="9" name="Anzahl der Lebenden (lx - Sterbetafel von 1994)">
          <a:extLst>
            <a:ext uri="{FF2B5EF4-FFF2-40B4-BE49-F238E27FC236}">
              <a16:creationId xmlns:a16="http://schemas.microsoft.com/office/drawing/2014/main" id="{FF0A43F1-1472-4ACD-BED4-432911886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99935" y="706755"/>
          <a:ext cx="3525520" cy="2777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49479</xdr:colOff>
      <xdr:row>1</xdr:row>
      <xdr:rowOff>108857</xdr:rowOff>
    </xdr:from>
    <xdr:to>
      <xdr:col>11</xdr:col>
      <xdr:colOff>189740</xdr:colOff>
      <xdr:row>16</xdr:row>
      <xdr:rowOff>190500</xdr:rowOff>
    </xdr:to>
    <xdr:pic>
      <xdr:nvPicPr>
        <xdr:cNvPr id="3" name="äxn - Rententafel von 1994">
          <a:extLst>
            <a:ext uri="{FF2B5EF4-FFF2-40B4-BE49-F238E27FC236}">
              <a16:creationId xmlns:a16="http://schemas.microsoft.com/office/drawing/2014/main" id="{E2E6D19B-139D-4DA9-A7E0-32FBBE329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97729" y="308882"/>
          <a:ext cx="4331261" cy="3082018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83</xdr:row>
      <xdr:rowOff>114302</xdr:rowOff>
    </xdr:from>
    <xdr:to>
      <xdr:col>3</xdr:col>
      <xdr:colOff>361950</xdr:colOff>
      <xdr:row>93</xdr:row>
      <xdr:rowOff>19052</xdr:rowOff>
    </xdr:to>
    <xdr:pic>
      <xdr:nvPicPr>
        <xdr:cNvPr id="5" name="Diskontierte Tote (Cx - Sterbetafel von 1994)">
          <a:extLst>
            <a:ext uri="{FF2B5EF4-FFF2-40B4-BE49-F238E27FC236}">
              <a16:creationId xmlns:a16="http://schemas.microsoft.com/office/drawing/2014/main" id="{284A57EE-F019-4443-BEF6-D58D0A222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0050" y="16716377"/>
          <a:ext cx="2476500" cy="1905000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15</xdr:row>
      <xdr:rowOff>38100</xdr:rowOff>
    </xdr:from>
    <xdr:to>
      <xdr:col>3</xdr:col>
      <xdr:colOff>655321</xdr:colOff>
      <xdr:row>25</xdr:row>
      <xdr:rowOff>162294</xdr:rowOff>
    </xdr:to>
    <xdr:pic>
      <xdr:nvPicPr>
        <xdr:cNvPr id="7" name="Anzahl der Toten (dx - Sterbetafel von 1994)">
          <a:extLst>
            <a:ext uri="{FF2B5EF4-FFF2-40B4-BE49-F238E27FC236}">
              <a16:creationId xmlns:a16="http://schemas.microsoft.com/office/drawing/2014/main" id="{B6A7CC57-A5D3-408C-ACD5-42B324649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" y="3038475"/>
          <a:ext cx="3169920" cy="212444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94</xdr:row>
      <xdr:rowOff>95250</xdr:rowOff>
    </xdr:from>
    <xdr:to>
      <xdr:col>3</xdr:col>
      <xdr:colOff>438150</xdr:colOff>
      <xdr:row>106</xdr:row>
      <xdr:rowOff>57150</xdr:rowOff>
    </xdr:to>
    <xdr:pic>
      <xdr:nvPicPr>
        <xdr:cNvPr id="9" name="Summierte diskontierte Tote (Mx - Sterbetafel von 1994)">
          <a:extLst>
            <a:ext uri="{FF2B5EF4-FFF2-40B4-BE49-F238E27FC236}">
              <a16:creationId xmlns:a16="http://schemas.microsoft.com/office/drawing/2014/main" id="{E1FDF387-7325-4F85-81CB-A989919EC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700" y="18897600"/>
          <a:ext cx="2686050" cy="2362200"/>
        </a:xfrm>
        <a:prstGeom prst="rect">
          <a:avLst/>
        </a:prstGeom>
      </xdr:spPr>
    </xdr:pic>
    <xdr:clientData/>
  </xdr:twoCellAnchor>
  <xdr:twoCellAnchor editAs="oneCell">
    <xdr:from>
      <xdr:col>0</xdr:col>
      <xdr:colOff>178129</xdr:colOff>
      <xdr:row>27</xdr:row>
      <xdr:rowOff>29688</xdr:rowOff>
    </xdr:from>
    <xdr:to>
      <xdr:col>4</xdr:col>
      <xdr:colOff>435429</xdr:colOff>
      <xdr:row>40</xdr:row>
      <xdr:rowOff>3957</xdr:rowOff>
    </xdr:to>
    <xdr:pic>
      <xdr:nvPicPr>
        <xdr:cNvPr id="11" name="Sterbewahrscheinlichkeiten (qx - Sterbetafel von 1994)">
          <a:extLst>
            <a:ext uri="{FF2B5EF4-FFF2-40B4-BE49-F238E27FC236}">
              <a16:creationId xmlns:a16="http://schemas.microsoft.com/office/drawing/2014/main" id="{78A2A326-B9B9-4CC2-A90E-A1EBC37682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8129" y="5430363"/>
          <a:ext cx="3610100" cy="257459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121</xdr:row>
      <xdr:rowOff>76198</xdr:rowOff>
    </xdr:from>
    <xdr:to>
      <xdr:col>4</xdr:col>
      <xdr:colOff>0</xdr:colOff>
      <xdr:row>134</xdr:row>
      <xdr:rowOff>38098</xdr:rowOff>
    </xdr:to>
    <xdr:pic>
      <xdr:nvPicPr>
        <xdr:cNvPr id="13" name="Lebenslange Rente (äx - Sterbetafel von 1994)">
          <a:extLst>
            <a:ext uri="{FF2B5EF4-FFF2-40B4-BE49-F238E27FC236}">
              <a16:creationId xmlns:a16="http://schemas.microsoft.com/office/drawing/2014/main" id="{25CD8825-E18F-41D1-A1CF-BF5B1A636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8600" y="24279223"/>
          <a:ext cx="3124200" cy="256222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68</xdr:row>
      <xdr:rowOff>57152</xdr:rowOff>
    </xdr:from>
    <xdr:to>
      <xdr:col>3</xdr:col>
      <xdr:colOff>762000</xdr:colOff>
      <xdr:row>80</xdr:row>
      <xdr:rowOff>2</xdr:rowOff>
    </xdr:to>
    <xdr:pic>
      <xdr:nvPicPr>
        <xdr:cNvPr id="16" name="Doppelt summierte diskontierte Lebende (Sx - Sterbetafel von 1994)">
          <a:extLst>
            <a:ext uri="{FF2B5EF4-FFF2-40B4-BE49-F238E27FC236}">
              <a16:creationId xmlns:a16="http://schemas.microsoft.com/office/drawing/2014/main" id="{835704FF-F6EF-4027-A764-AB462C644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5250" y="13658852"/>
          <a:ext cx="3181350" cy="2343150"/>
        </a:xfrm>
        <a:prstGeom prst="rect">
          <a:avLst/>
        </a:prstGeom>
      </xdr:spPr>
    </xdr:pic>
    <xdr:clientData/>
  </xdr:twoCellAnchor>
  <xdr:twoCellAnchor editAs="oneCell">
    <xdr:from>
      <xdr:col>0</xdr:col>
      <xdr:colOff>221674</xdr:colOff>
      <xdr:row>41</xdr:row>
      <xdr:rowOff>152400</xdr:rowOff>
    </xdr:from>
    <xdr:to>
      <xdr:col>3</xdr:col>
      <xdr:colOff>152401</xdr:colOff>
      <xdr:row>51</xdr:row>
      <xdr:rowOff>13855</xdr:rowOff>
    </xdr:to>
    <xdr:pic>
      <xdr:nvPicPr>
        <xdr:cNvPr id="20" name="Diskontierte Lebende (Dx - Sterbetafel von 1994)">
          <a:extLst>
            <a:ext uri="{FF2B5EF4-FFF2-40B4-BE49-F238E27FC236}">
              <a16:creationId xmlns:a16="http://schemas.microsoft.com/office/drawing/2014/main" id="{A4BF0ACE-4437-46EE-9B64-C2131ACEB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674" y="8353425"/>
          <a:ext cx="2445327" cy="1861705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136</xdr:row>
      <xdr:rowOff>95253</xdr:rowOff>
    </xdr:from>
    <xdr:to>
      <xdr:col>3</xdr:col>
      <xdr:colOff>571500</xdr:colOff>
      <xdr:row>148</xdr:row>
      <xdr:rowOff>152403</xdr:rowOff>
    </xdr:to>
    <xdr:pic>
      <xdr:nvPicPr>
        <xdr:cNvPr id="23" name="Anzahl der Lebenden (lx - Sterbetafeln von 1994 und 2008)">
          <a:extLst>
            <a:ext uri="{FF2B5EF4-FFF2-40B4-BE49-F238E27FC236}">
              <a16:creationId xmlns:a16="http://schemas.microsoft.com/office/drawing/2014/main" id="{9EA96C27-3214-4A91-83AD-5DE8887E0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300" y="27298653"/>
          <a:ext cx="2971800" cy="2457450"/>
        </a:xfrm>
        <a:prstGeom prst="rect">
          <a:avLst/>
        </a:prstGeom>
      </xdr:spPr>
    </xdr:pic>
    <xdr:clientData/>
  </xdr:twoCellAnchor>
  <xdr:twoCellAnchor editAs="oneCell">
    <xdr:from>
      <xdr:col>6</xdr:col>
      <xdr:colOff>41910</xdr:colOff>
      <xdr:row>49</xdr:row>
      <xdr:rowOff>45720</xdr:rowOff>
    </xdr:from>
    <xdr:to>
      <xdr:col>10</xdr:col>
      <xdr:colOff>594360</xdr:colOff>
      <xdr:row>65</xdr:row>
      <xdr:rowOff>102870</xdr:rowOff>
    </xdr:to>
    <xdr:pic>
      <xdr:nvPicPr>
        <xdr:cNvPr id="26" name="äxn - Frauen Rententafel von 1994">
          <a:extLst>
            <a:ext uri="{FF2B5EF4-FFF2-40B4-BE49-F238E27FC236}">
              <a16:creationId xmlns:a16="http://schemas.microsoft.com/office/drawing/2014/main" id="{DB279E98-C70C-47C1-9899-DF056165F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90160" y="9846945"/>
          <a:ext cx="3905250" cy="3257550"/>
        </a:xfrm>
        <a:prstGeom prst="rect">
          <a:avLst/>
        </a:prstGeom>
      </xdr:spPr>
    </xdr:pic>
    <xdr:clientData/>
  </xdr:twoCellAnchor>
  <xdr:twoCellAnchor editAs="oneCell">
    <xdr:from>
      <xdr:col>0</xdr:col>
      <xdr:colOff>96981</xdr:colOff>
      <xdr:row>54</xdr:row>
      <xdr:rowOff>41564</xdr:rowOff>
    </xdr:from>
    <xdr:to>
      <xdr:col>4</xdr:col>
      <xdr:colOff>83128</xdr:colOff>
      <xdr:row>66</xdr:row>
      <xdr:rowOff>180109</xdr:rowOff>
    </xdr:to>
    <xdr:pic>
      <xdr:nvPicPr>
        <xdr:cNvPr id="30" name="Summierte diskontierte Lebende (Nx - Sterbetafel von 1994)">
          <a:extLst>
            <a:ext uri="{FF2B5EF4-FFF2-40B4-BE49-F238E27FC236}">
              <a16:creationId xmlns:a16="http://schemas.microsoft.com/office/drawing/2014/main" id="{EC78F715-C957-46C4-BD25-9BFECD576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6981" y="10842914"/>
          <a:ext cx="3338947" cy="253884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108</xdr:row>
      <xdr:rowOff>152400</xdr:rowOff>
    </xdr:from>
    <xdr:to>
      <xdr:col>3</xdr:col>
      <xdr:colOff>571500</xdr:colOff>
      <xdr:row>119</xdr:row>
      <xdr:rowOff>57150</xdr:rowOff>
    </xdr:to>
    <xdr:pic>
      <xdr:nvPicPr>
        <xdr:cNvPr id="34" name="Doppelt summierte diskontierte Tote (Rx - Sterbetafel von 1994)">
          <a:extLst>
            <a:ext uri="{FF2B5EF4-FFF2-40B4-BE49-F238E27FC236}">
              <a16:creationId xmlns:a16="http://schemas.microsoft.com/office/drawing/2014/main" id="{2819BE7C-92A2-483B-990D-7CD4FD09D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90500" y="21755100"/>
          <a:ext cx="2895600" cy="2105025"/>
        </a:xfrm>
        <a:prstGeom prst="rect">
          <a:avLst/>
        </a:prstGeom>
      </xdr:spPr>
    </xdr:pic>
    <xdr:clientData/>
  </xdr:twoCellAnchor>
  <xdr:twoCellAnchor editAs="oneCell">
    <xdr:from>
      <xdr:col>0</xdr:col>
      <xdr:colOff>69273</xdr:colOff>
      <xdr:row>1</xdr:row>
      <xdr:rowOff>39583</xdr:rowOff>
    </xdr:from>
    <xdr:to>
      <xdr:col>3</xdr:col>
      <xdr:colOff>653143</xdr:colOff>
      <xdr:row>13</xdr:row>
      <xdr:rowOff>3958</xdr:rowOff>
    </xdr:to>
    <xdr:pic>
      <xdr:nvPicPr>
        <xdr:cNvPr id="38" name="Anzahl der Lebenden (lx - Sterbetafel von 1994)">
          <a:extLst>
            <a:ext uri="{FF2B5EF4-FFF2-40B4-BE49-F238E27FC236}">
              <a16:creationId xmlns:a16="http://schemas.microsoft.com/office/drawing/2014/main" id="{91C22EF1-785F-4E7F-9330-4E534EC7D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73" y="239608"/>
          <a:ext cx="3098470" cy="23646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27</xdr:row>
      <xdr:rowOff>95250</xdr:rowOff>
    </xdr:from>
    <xdr:to>
      <xdr:col>10</xdr:col>
      <xdr:colOff>781050</xdr:colOff>
      <xdr:row>44</xdr:row>
      <xdr:rowOff>0</xdr:rowOff>
    </xdr:to>
    <xdr:pic>
      <xdr:nvPicPr>
        <xdr:cNvPr id="42" name="äxn - Männer Rententafel von 1994">
          <a:extLst>
            <a:ext uri="{FF2B5EF4-FFF2-40B4-BE49-F238E27FC236}">
              <a16:creationId xmlns:a16="http://schemas.microsoft.com/office/drawing/2014/main" id="{B36EB8B1-5654-4476-99D3-B6D7A8BF2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0" y="5495925"/>
          <a:ext cx="4038600" cy="33051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9"/>
  <sheetViews>
    <sheetView tabSelected="1" zoomScaleNormal="100" workbookViewId="0">
      <selection activeCell="O10" sqref="O10"/>
    </sheetView>
  </sheetViews>
  <sheetFormatPr baseColWidth="10" defaultColWidth="11" defaultRowHeight="15.75" x14ac:dyDescent="0.25"/>
  <cols>
    <col min="1" max="1" width="12.625" customWidth="1"/>
    <col min="2" max="2" width="13.75" customWidth="1"/>
  </cols>
  <sheetData>
    <row r="1" spans="1:9" x14ac:dyDescent="0.25">
      <c r="A1" s="2" t="s">
        <v>20</v>
      </c>
      <c r="I1" s="2" t="s">
        <v>22</v>
      </c>
    </row>
    <row r="3" spans="1:9" x14ac:dyDescent="0.25">
      <c r="A3" t="s">
        <v>16</v>
      </c>
      <c r="B3" t="s">
        <v>17</v>
      </c>
      <c r="C3" t="s">
        <v>18</v>
      </c>
      <c r="D3" t="s">
        <v>19</v>
      </c>
      <c r="E3" t="s">
        <v>10</v>
      </c>
      <c r="I3" t="str" cm="1">
        <f t="array" ref="I3">plot("Anzahl der Lebenden (lx - Sterbetafel von 1994)", {"DAV1994TM";"DAV1994TF"}, {"Männer";"Frauen"},"lx", 0, 100)</f>
        <v>Anzahl der Lebenden (lx - Sterbetafel von 1994)</v>
      </c>
    </row>
    <row r="4" spans="1:9" x14ac:dyDescent="0.25">
      <c r="A4" t="s">
        <v>14</v>
      </c>
      <c r="B4" t="s">
        <v>12</v>
      </c>
      <c r="C4">
        <v>10</v>
      </c>
      <c r="E4" cm="1">
        <f t="array" ref="E4">loadValue(A4, B4,C4)</f>
        <v>983604</v>
      </c>
    </row>
    <row r="5" spans="1:9" x14ac:dyDescent="0.25">
      <c r="A5" t="s">
        <v>15</v>
      </c>
      <c r="B5" t="s">
        <v>13</v>
      </c>
      <c r="C5">
        <v>15</v>
      </c>
      <c r="D5">
        <v>45</v>
      </c>
      <c r="E5" cm="1">
        <f t="array" ref="E5">loadValue(A5,B5,C5,D5)</f>
        <v>0.37824242763063037</v>
      </c>
    </row>
    <row r="6" spans="1:9" x14ac:dyDescent="0.25">
      <c r="E6" cm="1">
        <f t="array" ref="E6">loadValue("DAV1994TM", "Dx", 10)</f>
        <v>787384.96802371857</v>
      </c>
    </row>
    <row r="12" spans="1:9" x14ac:dyDescent="0.25">
      <c r="A12" s="2" t="s">
        <v>21</v>
      </c>
    </row>
    <row r="14" spans="1:9" x14ac:dyDescent="0.25">
      <c r="A14" t="str">
        <f t="array" ref="A14:G29">loadTable("DAV1994TM",{"Dx";"Sx";"Cx";"Rx";"äx";"ax"},0,14)</f>
        <v>Alter</v>
      </c>
      <c r="B14" t="str">
        <v>Dx</v>
      </c>
      <c r="C14" t="str">
        <v>Sx</v>
      </c>
      <c r="D14" t="str">
        <v>Cx</v>
      </c>
      <c r="E14" t="str">
        <v>Rx</v>
      </c>
      <c r="F14" t="str">
        <v>äx</v>
      </c>
      <c r="G14" t="str">
        <v>ax</v>
      </c>
    </row>
    <row r="15" spans="1:9" x14ac:dyDescent="0.25">
      <c r="A15">
        <v>0</v>
      </c>
      <c r="B15">
        <v>1000000</v>
      </c>
      <c r="C15">
        <v>965680545.98757684</v>
      </c>
      <c r="D15">
        <v>11429.828850855747</v>
      </c>
      <c r="E15">
        <v>13961514.173702408</v>
      </c>
      <c r="F15">
        <v>35.211208339688135</v>
      </c>
      <c r="G15">
        <v>34.211208339688135</v>
      </c>
    </row>
    <row r="16" spans="1:9" x14ac:dyDescent="0.25">
      <c r="A16">
        <v>1</v>
      </c>
      <c r="B16">
        <v>966565.28117359418</v>
      </c>
      <c r="C16">
        <v>930469337.64788878</v>
      </c>
      <c r="D16">
        <v>952.64853749080896</v>
      </c>
      <c r="E16">
        <v>13736332.939123414</v>
      </c>
      <c r="F16">
        <v>35.394617421131876</v>
      </c>
      <c r="G16">
        <v>34.394617421131876</v>
      </c>
    </row>
    <row r="17" spans="1:9" x14ac:dyDescent="0.25">
      <c r="A17">
        <v>2</v>
      </c>
      <c r="B17">
        <v>944343.46996969183</v>
      </c>
      <c r="C17">
        <v>896258129.30820072</v>
      </c>
      <c r="D17">
        <v>672.57224345390534</v>
      </c>
      <c r="E17">
        <v>13522581.533395277</v>
      </c>
      <c r="F17">
        <v>35.203974100209024</v>
      </c>
      <c r="G17">
        <v>34.203974100209024</v>
      </c>
    </row>
    <row r="18" spans="1:9" x14ac:dyDescent="0.25">
      <c r="A18">
        <v>3</v>
      </c>
      <c r="B18">
        <v>922890.72357042565</v>
      </c>
      <c r="C18">
        <v>863013486.24968612</v>
      </c>
      <c r="D18">
        <v>489.44118970974955</v>
      </c>
      <c r="E18">
        <v>13309782.776204634</v>
      </c>
      <c r="F18">
        <v>34.999051094135332</v>
      </c>
      <c r="G18">
        <v>33.999051094135332</v>
      </c>
    </row>
    <row r="19" spans="1:9" x14ac:dyDescent="0.25">
      <c r="A19">
        <v>4</v>
      </c>
      <c r="B19">
        <v>902093.17354909296</v>
      </c>
      <c r="C19">
        <v>830713186.66114151</v>
      </c>
      <c r="D19">
        <v>416.93594023214729</v>
      </c>
      <c r="E19">
        <v>13097656.591257442</v>
      </c>
      <c r="F19">
        <v>34.78289137420996</v>
      </c>
      <c r="G19">
        <v>33.78289137420996</v>
      </c>
    </row>
    <row r="20" spans="1:9" x14ac:dyDescent="0.25">
      <c r="A20">
        <v>5</v>
      </c>
      <c r="B20">
        <v>881825.7765772182</v>
      </c>
      <c r="C20">
        <v>799335777.79616678</v>
      </c>
      <c r="D20">
        <v>389.38580102900528</v>
      </c>
      <c r="E20">
        <v>12886019.847499961</v>
      </c>
      <c r="F20">
        <v>34.559338704879345</v>
      </c>
      <c r="G20">
        <v>33.559338704879345</v>
      </c>
      <c r="I20" s="2" t="s">
        <v>23</v>
      </c>
    </row>
    <row r="21" spans="1:9" x14ac:dyDescent="0.25">
      <c r="A21">
        <v>6</v>
      </c>
      <c r="B21">
        <v>862031.9115850036</v>
      </c>
      <c r="C21">
        <v>768860462.10474145</v>
      </c>
      <c r="D21">
        <v>365.41355905471886</v>
      </c>
      <c r="E21">
        <v>12674800.039682712</v>
      </c>
      <c r="F21">
        <v>34.329923889285105</v>
      </c>
      <c r="G21">
        <v>33.329923889285105</v>
      </c>
    </row>
    <row r="22" spans="1:9" x14ac:dyDescent="0.25">
      <c r="A22">
        <v>7</v>
      </c>
      <c r="B22">
        <v>842697.58065610775</v>
      </c>
      <c r="C22">
        <v>739266972.18989336</v>
      </c>
      <c r="D22">
        <v>336.44921523335483</v>
      </c>
      <c r="E22">
        <v>12463969.61766649</v>
      </c>
      <c r="F22">
        <v>34.094625002831229</v>
      </c>
      <c r="G22">
        <v>33.094625002831229</v>
      </c>
      <c r="I22" t="str" cm="1">
        <f t="array" ref="I22">plot_n("äxn - Rententafel von 1994", {"DAV1994RM";"DAV1994RF"}, {"Männer";"Frauen"},{0;1},"äxn")</f>
        <v>äxn - Rententafel von 1994</v>
      </c>
    </row>
    <row r="23" spans="1:9" x14ac:dyDescent="0.25">
      <c r="A23">
        <v>8</v>
      </c>
      <c r="B23">
        <v>823817.66389587452</v>
      </c>
      <c r="C23">
        <v>710535514.18663025</v>
      </c>
      <c r="D23">
        <v>305.30856057619332</v>
      </c>
      <c r="E23">
        <v>12253504.609209327</v>
      </c>
      <c r="F23">
        <v>33.85307410224695</v>
      </c>
      <c r="G23">
        <v>32.85307410224695</v>
      </c>
    </row>
    <row r="24" spans="1:9" x14ac:dyDescent="0.25">
      <c r="A24">
        <v>9</v>
      </c>
      <c r="B24">
        <v>805384.33828135498</v>
      </c>
      <c r="C24">
        <v>682646753.7640233</v>
      </c>
      <c r="D24">
        <v>276.97650572405826</v>
      </c>
      <c r="E24">
        <v>12043376.049967393</v>
      </c>
      <c r="F24">
        <v>33.605002571152809</v>
      </c>
      <c r="G24">
        <v>32.605002571152809</v>
      </c>
    </row>
    <row r="25" spans="1:9" x14ac:dyDescent="0.25">
      <c r="A25">
        <v>10</v>
      </c>
      <c r="B25">
        <v>787384.96802371857</v>
      </c>
      <c r="C25">
        <v>655581811.0053122</v>
      </c>
      <c r="D25">
        <v>257.57245327872909</v>
      </c>
      <c r="E25">
        <v>11833552.79928604</v>
      </c>
      <c r="F25">
        <v>33.350342573010309</v>
      </c>
      <c r="G25">
        <v>32.350342573010309</v>
      </c>
    </row>
    <row r="26" spans="1:9" x14ac:dyDescent="0.25">
      <c r="A26">
        <v>11</v>
      </c>
      <c r="B26">
        <v>769801.07598067576</v>
      </c>
      <c r="C26">
        <v>629322252.58488238</v>
      </c>
      <c r="D26">
        <v>248.8419298774146</v>
      </c>
      <c r="E26">
        <v>11624006.525110407</v>
      </c>
      <c r="F26">
        <v>33.089293126742113</v>
      </c>
      <c r="G26">
        <v>32.089293126742113</v>
      </c>
    </row>
    <row r="27" spans="1:9" x14ac:dyDescent="0.25">
      <c r="A27">
        <v>12</v>
      </c>
      <c r="B27">
        <v>752612.84607078368</v>
      </c>
      <c r="C27">
        <v>603850079.13247645</v>
      </c>
      <c r="D27">
        <v>250.10556202085832</v>
      </c>
      <c r="E27">
        <v>11414717.823388057</v>
      </c>
      <c r="F27">
        <v>32.822150864671947</v>
      </c>
      <c r="G27">
        <v>31.822150864671947</v>
      </c>
    </row>
    <row r="28" spans="1:9" x14ac:dyDescent="0.25">
      <c r="A28">
        <v>13</v>
      </c>
      <c r="B28">
        <v>735801.57763678953</v>
      </c>
      <c r="C28">
        <v>579147706.75605106</v>
      </c>
      <c r="D28">
        <v>267.30459902965697</v>
      </c>
      <c r="E28">
        <v>11205677.96359558</v>
      </c>
      <c r="F28">
        <v>32.549209268176938</v>
      </c>
      <c r="G28">
        <v>31.549209268176938</v>
      </c>
    </row>
    <row r="29" spans="1:9" x14ac:dyDescent="0.25">
      <c r="A29">
        <v>14</v>
      </c>
      <c r="B29">
        <v>719343.04027802625</v>
      </c>
      <c r="C29">
        <v>555197947.22569633</v>
      </c>
      <c r="D29">
        <v>317.28824026563427</v>
      </c>
      <c r="E29">
        <v>10996888.209365126</v>
      </c>
      <c r="F29">
        <v>32.271053798957468</v>
      </c>
      <c r="G29">
        <v>31.271053798957468</v>
      </c>
    </row>
  </sheetData>
  <pageMargins left="0.75" right="0.75" top="1" bottom="1" header="0.5" footer="0.5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M136"/>
  <sheetViews>
    <sheetView zoomScaleNormal="100" workbookViewId="0">
      <selection activeCell="M3" sqref="M3"/>
    </sheetView>
  </sheetViews>
  <sheetFormatPr baseColWidth="10" defaultRowHeight="15.75" x14ac:dyDescent="0.25"/>
  <cols>
    <col min="6" max="6" width="11.25" customWidth="1"/>
    <col min="13" max="14" width="10.75" customWidth="1"/>
  </cols>
  <sheetData>
    <row r="1" spans="1:13" x14ac:dyDescent="0.25">
      <c r="A1" t="str" cm="1">
        <f t="array" ref="A1">plot("Anzahl der Lebenden (lx - Sterbetafel von 1994)", {"DAV1994TM";"DAV1994TF"}, {"Männer";"Frauen"},"lx", 50, 100)</f>
        <v>Anzahl der Lebenden (lx - Sterbetafel von 1994)</v>
      </c>
      <c r="G1" t="str" cm="1">
        <f t="array" ref="G1">plot_n("äxn - Rententafel von 1994", {"DAV1994RM";"DAV1994RF"}, {"Männer";"Frauen"},{0;1},"äxn")</f>
        <v>äxn - Rententafel von 1994</v>
      </c>
    </row>
    <row r="3" spans="1:13" x14ac:dyDescent="0.25">
      <c r="M3" t="e" cm="1">
        <f t="array" aca="1" ref="M3" ca="1">plot3D_n("äxn - Rententafel von 1994", {"DAV1994RM";"DAV1994RF"}, {"Männer";"Frauen"},{"royalblue";"firebrick"},"äxn")</f>
        <v>#NAME?</v>
      </c>
    </row>
    <row r="15" spans="1:13" x14ac:dyDescent="0.25">
      <c r="A15" t="str" cm="1">
        <f t="array" ref="A15">plot("Anzahl der Toten (dx - Sterbetafel von 1994)", {"DAV1994TM";"DAV1994TF"}, {"Männer";"Frauen"},"dx", 0, 100)</f>
        <v>Anzahl der Toten (dx - Sterbetafel von 1994)</v>
      </c>
    </row>
    <row r="27" spans="1:7" x14ac:dyDescent="0.25">
      <c r="A27" t="str" cm="1">
        <f t="array" ref="A27">plot("Sterbewahrscheinlichkeiten (qx - Sterbetafel von 1994)", {"DAV1994TM";"DAV1994TF"}, {"Männer";"Frauen"},"q_x", 0, 100)</f>
        <v>Sterbewahrscheinlichkeiten (qx - Sterbetafel von 1994)</v>
      </c>
      <c r="G27" t="str" cm="1">
        <f t="array" ref="G27">plot_n("äxn - Männer Rententafel von 1994", {"DAV1994RM"}, {"Männer"},{0;0},"äxn")</f>
        <v>äxn - Männer Rententafel von 1994</v>
      </c>
    </row>
    <row r="41" spans="1:1" x14ac:dyDescent="0.25">
      <c r="A41" t="str" cm="1">
        <f t="array" ref="A41">plot("Diskontierte Lebende (Dx - Sterbetafel von 1994)", {"DAV1994TM";"DAV1994TF"}, {"Männer";"Frauen"},"Dx", 0, 100)</f>
        <v>Diskontierte Lebende (Dx - Sterbetafel von 1994)</v>
      </c>
    </row>
    <row r="49" spans="1:7" x14ac:dyDescent="0.25">
      <c r="G49" t="str" cm="1">
        <f t="array" ref="G49">plot_n("äxn - Frauen Rententafel von 1994", {"DAV1994RF"}, {"Frauen"},{1;0},"äxn")</f>
        <v>äxn - Frauen Rententafel von 1994</v>
      </c>
    </row>
    <row r="54" spans="1:7" x14ac:dyDescent="0.25">
      <c r="A54" t="str" cm="1">
        <f t="array" ref="A54">plot("Summierte diskontierte Lebende (Nx - Sterbetafel von 1994)", {"DAV1994TM";"DAV1994TF"}, {"Männer";"Frauen"},"Nx", 0, 100)</f>
        <v>Summierte diskontierte Lebende (Nx - Sterbetafel von 1994)</v>
      </c>
    </row>
    <row r="68" spans="1:1" x14ac:dyDescent="0.25">
      <c r="A68" t="str" cm="1">
        <f t="array" ref="A68">plot("Doppelt summierte diskontierte Lebende (Sx - Sterbetafel von 1994)", {"DAV1994TM";"DAV1994TF"}, {"Männer";"Frauen"},"Sx", 0, 100)</f>
        <v>Doppelt summierte diskontierte Lebende (Sx - Sterbetafel von 1994)</v>
      </c>
    </row>
    <row r="81" spans="1:1" x14ac:dyDescent="0.25">
      <c r="A81" t="str" cm="1">
        <f t="array" ref="A81">plot("Diskontierte Tote (Cx - Sterbetafel von 1994)", {"DAV1994TM";"DAV1994TF"}, {"Männer";"Frauen"},"Cx", 0, 100)</f>
        <v>Diskontierte Tote (Cx - Sterbetafel von 1994)</v>
      </c>
    </row>
    <row r="94" spans="1:1" x14ac:dyDescent="0.25">
      <c r="A94" t="str" cm="1">
        <f t="array" ref="A94">plot("Summierte diskontierte Tote (Mx - Sterbetafel von 1994)", {"DAV1994TM";"DAV1994TF"}, {"Männer";"Frauen"},"Mx", 0, 100)</f>
        <v>Summierte diskontierte Tote (Mx - Sterbetafel von 1994)</v>
      </c>
    </row>
    <row r="108" spans="1:1" x14ac:dyDescent="0.25">
      <c r="A108" t="str" cm="1">
        <f t="array" ref="A108">plot("Doppelt summierte diskontierte Tote (Rx - Sterbetafel von 1994)", {"DAV1994TM";"DAV1994TF"}, {"Männer";"Frauen"},"Rx", 0, 100)</f>
        <v>Doppelt summierte diskontierte Tote (Rx - Sterbetafel von 1994)</v>
      </c>
    </row>
    <row r="121" spans="1:1" x14ac:dyDescent="0.25">
      <c r="A121" t="str" cm="1">
        <f t="array" ref="A121">plot("Lebenslange Rente (äx - Sterbetafel von 1994)", {"DAV1994RM";"DAV1994RF"}, {"Männer";"Frauen"},"äx", 0, 100)</f>
        <v>Lebenslange Rente (äx - Sterbetafel von 1994)</v>
      </c>
    </row>
    <row r="136" spans="1:1" x14ac:dyDescent="0.25">
      <c r="A136" t="str" cm="1">
        <f t="array" ref="A136">plot("Anzahl der Lebenden (lx - Sterbetafeln von 1994 und 2008)", {"DAV1994TM";"DAV1994TF";"DAV2008TM";"DAV2008TF"}, {"Männer - 1994";"Frauen - 1994";"Männer - 2008";"Frauen - 2008"},"l_x", 0, 100)</f>
        <v>Anzahl der Lebenden (lx - Sterbetafeln von 1994 und 2008)</v>
      </c>
    </row>
  </sheetData>
  <pageMargins left="0.7" right="0.7" top="0.78740157499999996" bottom="0.78740157499999996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6"/>
  <sheetViews>
    <sheetView workbookViewId="0"/>
  </sheetViews>
  <sheetFormatPr baseColWidth="10" defaultColWidth="8.75" defaultRowHeight="15.75" x14ac:dyDescent="0.25"/>
  <cols>
    <col min="1" max="1" width="13.5" bestFit="1" customWidth="1"/>
    <col min="2" max="2" width="9.25" customWidth="1"/>
  </cols>
  <sheetData>
    <row r="1" spans="1:2" x14ac:dyDescent="0.25">
      <c r="A1" t="s">
        <v>0</v>
      </c>
      <c r="B1" t="s">
        <v>11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6</v>
      </c>
    </row>
    <row r="14" spans="1:2" x14ac:dyDescent="0.25">
      <c r="A14" t="s">
        <v>8</v>
      </c>
    </row>
    <row r="15" spans="1:2" x14ac:dyDescent="0.25">
      <c r="A15" t="s">
        <v>9</v>
      </c>
    </row>
    <row r="16" spans="1:2" x14ac:dyDescent="0.25">
      <c r="A16" t="s">
        <v>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Sheet1</vt:lpstr>
      <vt:lpstr>DAV1994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Fiedler Jens</cp:lastModifiedBy>
  <dcterms:created xsi:type="dcterms:W3CDTF">2015-01-25T11:31:25Z</dcterms:created>
  <dcterms:modified xsi:type="dcterms:W3CDTF">2022-12-14T14:58:49Z</dcterms:modified>
</cp:coreProperties>
</file>