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den44-my.sharepoint.com/personal/xub4jj_darden_virginia_edu/Documents/Desktop/"/>
    </mc:Choice>
  </mc:AlternateContent>
  <xr:revisionPtr revIDLastSave="83" documentId="8_{16470F8F-80B1-4E1C-8ED1-6D345723032B}" xr6:coauthVersionLast="47" xr6:coauthVersionMax="47" xr10:uidLastSave="{EFBB716A-E80A-4D9F-9289-080F948B9713}"/>
  <bookViews>
    <workbookView xWindow="19090" yWindow="-1610" windowWidth="19420" windowHeight="10420" activeTab="3" xr2:uid="{1D6AF3A1-B5C0-4BC3-821B-FB71BD8AFF1A}"/>
  </bookViews>
  <sheets>
    <sheet name="Scenario Description" sheetId="8" r:id="rId1"/>
    <sheet name="HPI Score" sheetId="4" r:id="rId2"/>
    <sheet name="SNH Score" sheetId="5" r:id="rId3"/>
    <sheet name="Sensitivity 1" sheetId="9" r:id="rId4"/>
    <sheet name="Spider" sheetId="3" state="hidden" r:id="rId5"/>
  </sheets>
  <externalReferences>
    <externalReference r:id="rId6"/>
    <externalReference r:id="rId7"/>
  </externalReferences>
  <definedNames>
    <definedName name="PalisadeReportWorkbookCreatedBy">"PrecisionTree"</definedName>
    <definedName name="PalisadeReportWorksheetCreatedBy" localSheetId="4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3" i="5"/>
  <c r="D2" i="5"/>
  <c r="D9" i="4"/>
  <c r="C9" i="4"/>
  <c r="C41" i="4"/>
  <c r="D42" i="4"/>
  <c r="C37" i="4"/>
  <c r="C40" i="4"/>
  <c r="D37" i="4"/>
  <c r="D38" i="4"/>
  <c r="D41" i="4"/>
  <c r="D7" i="5" l="1"/>
  <c r="B2" i="4" s="1"/>
  <c r="B9" i="4" s="1"/>
  <c r="C3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Pilchak, Gregory A (xub4jj)</author>
  </authors>
  <commentList>
    <comment ref="H32" authorId="0" shapeId="0" xr:uid="{9269C9F9-FAEB-4E32-9DF3-4342C5202386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43" authorId="0" shapeId="0" xr:uid="{7BFCB7A2-93B6-4B78-87F1-A66A39F86426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76" authorId="0" shapeId="0" xr:uid="{47AEEAB1-DB27-4F9B-8576-45BC820CF6AF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98" authorId="0" shapeId="0" xr:uid="{B2616C1B-B429-49AC-A870-5B7D38E46114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109" authorId="0" shapeId="0" xr:uid="{AB59B0F6-690F-4EF6-AA01-348F477AD604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120" authorId="0" shapeId="0" xr:uid="{79BE9F68-A125-471F-B248-45C4D261FBFB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</commentList>
</comments>
</file>

<file path=xl/sharedStrings.xml><?xml version="1.0" encoding="utf-8"?>
<sst xmlns="http://schemas.openxmlformats.org/spreadsheetml/2006/main" count="274" uniqueCount="173">
  <si>
    <r>
      <t>Performed By:</t>
    </r>
    <r>
      <rPr>
        <sz val="8"/>
        <color theme="1"/>
        <rFont val="Tahoma"/>
        <family val="2"/>
      </rPr>
      <t xml:space="preserve"> Pilchak, Gregory A (xub4jj)</t>
    </r>
  </si>
  <si>
    <r>
      <t>Output:</t>
    </r>
    <r>
      <rPr>
        <sz val="8"/>
        <color theme="1"/>
        <rFont val="Tahoma"/>
        <family val="2"/>
      </rPr>
      <t xml:space="preserve"> Decision Tree 'New Tree' (Expected Value of Entire Model)</t>
    </r>
  </si>
  <si>
    <t>Decision Tree 'New Tree' (Expected Value of Entire Model)</t>
  </si>
  <si>
    <t>Input Name</t>
  </si>
  <si>
    <t>Worksheet</t>
  </si>
  <si>
    <t>Cell</t>
  </si>
  <si>
    <t>Value</t>
  </si>
  <si>
    <t>Change (%)</t>
  </si>
  <si>
    <t>Conservation Practice Base Score (D2)</t>
  </si>
  <si>
    <t>D2</t>
  </si>
  <si>
    <t>SNH Score</t>
  </si>
  <si>
    <t>Vegetative Diversity Score (D3)</t>
  </si>
  <si>
    <t>D3</t>
  </si>
  <si>
    <t>Pest Management Score (B6)</t>
  </si>
  <si>
    <t>B6</t>
  </si>
  <si>
    <t>HPI Score</t>
  </si>
  <si>
    <t>Landscape Complexity (B5)</t>
  </si>
  <si>
    <t>B5</t>
  </si>
  <si>
    <t>SNH Management Score (D6)</t>
  </si>
  <si>
    <t>D6</t>
  </si>
  <si>
    <t>Tillage (B4)</t>
  </si>
  <si>
    <t>B4</t>
  </si>
  <si>
    <t>Cropland Conversion (B8)</t>
  </si>
  <si>
    <t>B8</t>
  </si>
  <si>
    <t>Crop Rotation Score (B7)</t>
  </si>
  <si>
    <t>B7</t>
  </si>
  <si>
    <t>Configuration Score (D5)</t>
  </si>
  <si>
    <t>D5</t>
  </si>
  <si>
    <t>Size Ratio (D4)</t>
  </si>
  <si>
    <t>D4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</si>
  <si>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</si>
  <si>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Tuesday, January 17, 2023 11:08:18 PM</t>
    </r>
  </si>
  <si>
    <t>Spider Graph Data</t>
  </si>
  <si>
    <t>Step</t>
  </si>
  <si>
    <t>Change</t>
  </si>
  <si>
    <t>Input Variation</t>
  </si>
  <si>
    <t>Output Variation</t>
  </si>
  <si>
    <t>-</t>
  </si>
  <si>
    <t>Min Value</t>
  </si>
  <si>
    <t>Max Value</t>
  </si>
  <si>
    <t>Composite SNH Score</t>
  </si>
  <si>
    <t>Users could theoretically earn up to 39 points, but we will cap it at 25</t>
  </si>
  <si>
    <t>Cover Crops Score</t>
  </si>
  <si>
    <t>Tillage Score</t>
  </si>
  <si>
    <t>Landscape Complexity</t>
  </si>
  <si>
    <t>Pest Management Score</t>
  </si>
  <si>
    <t>Adding practice points can generate a score &gt;10, but we cap at 10</t>
  </si>
  <si>
    <t>Crop Rotation Score</t>
  </si>
  <si>
    <t>Conversion Score</t>
  </si>
  <si>
    <t>Cover Crops</t>
  </si>
  <si>
    <t>Points</t>
  </si>
  <si>
    <t>Crop Rotation</t>
  </si>
  <si>
    <r>
      <t xml:space="preserve">Winter Hardy, terminated after 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flowering</t>
    </r>
  </si>
  <si>
    <t>1-2 crops</t>
  </si>
  <si>
    <t>Winter Hardy, multi-species</t>
  </si>
  <si>
    <t>3 crops</t>
  </si>
  <si>
    <t>Winter Hardy, single species</t>
  </si>
  <si>
    <t>4 crops</t>
  </si>
  <si>
    <t>Winter Terminal, multi-species</t>
  </si>
  <si>
    <t>&gt;4 crops</t>
  </si>
  <si>
    <t>Winter Terminal, single species</t>
  </si>
  <si>
    <t>Tillage and Unharvested Crops</t>
  </si>
  <si>
    <t>Cropland Conversion</t>
  </si>
  <si>
    <t>&lt;15% residue</t>
  </si>
  <si>
    <t>None or &gt;20 years ago</t>
  </si>
  <si>
    <t>15-30% residue</t>
  </si>
  <si>
    <t>last 5 years</t>
  </si>
  <si>
    <t>&gt;30% residue</t>
  </si>
  <si>
    <t>last 6-10 years</t>
  </si>
  <si>
    <t>Leave 0.5-3% of standing crop</t>
  </si>
  <si>
    <t>last 11-15 years</t>
  </si>
  <si>
    <t>Leave &gt;3% of standing crop</t>
  </si>
  <si>
    <t>last 16-20 years</t>
  </si>
  <si>
    <t xml:space="preserve">Pest Management Practices </t>
  </si>
  <si>
    <t>Nonchemical/alternative product</t>
  </si>
  <si>
    <t>Non-systemic, chemical pesticide</t>
  </si>
  <si>
    <t>Proactive scouting</t>
  </si>
  <si>
    <t>Night application</t>
  </si>
  <si>
    <t>Application based on econ. Thresholds</t>
  </si>
  <si>
    <t>No seetback (no adjacent habitat)</t>
  </si>
  <si>
    <t>No Setback (with adjacent habitat)</t>
  </si>
  <si>
    <t>Drive adjuvants</t>
  </si>
  <si>
    <t>High volume, low pressure nozzles</t>
  </si>
  <si>
    <t>spray curtain/hood</t>
  </si>
  <si>
    <t>Spray when wind speed optimal</t>
  </si>
  <si>
    <t>Decision</t>
  </si>
  <si>
    <t>SNH Component</t>
  </si>
  <si>
    <t>SNH Component Value</t>
  </si>
  <si>
    <t>SNH Component Score</t>
  </si>
  <si>
    <t>Max Score</t>
  </si>
  <si>
    <t>Conservation Practice Base Score</t>
  </si>
  <si>
    <t>No Practice</t>
  </si>
  <si>
    <t>Composite SNH Score = ((Conservation practice base score + Vegetative diversity core)*(1 + Size Ratio )) + Configuration Score + Management Score</t>
  </si>
  <si>
    <t>Vegetative Diversity Score</t>
  </si>
  <si>
    <t>No SNH</t>
  </si>
  <si>
    <t>Size Ratio</t>
  </si>
  <si>
    <t xml:space="preserve"> = 1+(SNH Area/Field Area)</t>
  </si>
  <si>
    <t>Configuration Score</t>
  </si>
  <si>
    <t>Management Score</t>
  </si>
  <si>
    <t>No management</t>
  </si>
  <si>
    <t>Capped at 25, though you could earn up to 39 points</t>
  </si>
  <si>
    <t>NRCS Conservation Practice Standard</t>
  </si>
  <si>
    <t>National CPPE</t>
  </si>
  <si>
    <t>Food</t>
  </si>
  <si>
    <t>Cover/ Shelter</t>
  </si>
  <si>
    <t>Habitat Continuity (Space)</t>
  </si>
  <si>
    <t>HPI Base Score</t>
  </si>
  <si>
    <t>Alley Cropping (311)</t>
  </si>
  <si>
    <t>Constructed Wetland (656)</t>
  </si>
  <si>
    <t>Conservation Cover *</t>
  </si>
  <si>
    <t>Contour Buffer Strips (332)</t>
  </si>
  <si>
    <t>Field Border (386)</t>
  </si>
  <si>
    <t>Filter Strip 20 ft (393)</t>
  </si>
  <si>
    <t>Filter Strip 30 ft (393)</t>
  </si>
  <si>
    <t>Grassed Waterway (412)</t>
  </si>
  <si>
    <t>Hedgerow Planting (422)</t>
  </si>
  <si>
    <t>Riparian Forest Buffer (391)</t>
  </si>
  <si>
    <t>Riparian Herbaceous Cover (390)</t>
  </si>
  <si>
    <t>Stripcropping (585)</t>
  </si>
  <si>
    <t>Vegetative Barrier (601)</t>
  </si>
  <si>
    <t>N/A</t>
  </si>
  <si>
    <t>Windbreak/Shelterbet Establishment (380)</t>
  </si>
  <si>
    <t>Shallow Water Development and Management (646) **</t>
  </si>
  <si>
    <t>Tree/Shrub Establishment (612) **</t>
  </si>
  <si>
    <t>Herbaceous Wind Barrier (603) *</t>
  </si>
  <si>
    <t>Wetland Creation (658) **</t>
  </si>
  <si>
    <t>Wetland Restoration (657) **</t>
  </si>
  <si>
    <t>Wildlife Habitat Planting (420) **</t>
  </si>
  <si>
    <t>Grassland Covers</t>
  </si>
  <si>
    <t>Cover Composition</t>
  </si>
  <si>
    <t>Veg. Diversity  Score</t>
  </si>
  <si>
    <t>Predominately native grasses and forbs, with floral resources available throughout the growing season</t>
  </si>
  <si>
    <t>Predominately native grasses and forbs, with floral resources available for part of the growing season</t>
  </si>
  <si>
    <t xml:space="preserve">Predominately native grasses </t>
  </si>
  <si>
    <t>Monotypic native grasses</t>
  </si>
  <si>
    <t xml:space="preserve">Predominately introduced species </t>
  </si>
  <si>
    <t>Wetland Covers</t>
  </si>
  <si>
    <t xml:space="preserve">Predominately invasive or noxious species </t>
  </si>
  <si>
    <t xml:space="preserve">Predominately native hydrophytic vegetation </t>
  </si>
  <si>
    <t>Predominately non-native vegetation</t>
  </si>
  <si>
    <t>Frequently cropped</t>
  </si>
  <si>
    <t>Forest and Woody Covers</t>
  </si>
  <si>
    <t>Annually cropped</t>
  </si>
  <si>
    <t xml:space="preserve">Predominately native species with woody and herbaceous (grass and forb) cover present </t>
  </si>
  <si>
    <t>Predominately native woody species with minimal herbaceous (grass and forb) cover present</t>
  </si>
  <si>
    <t>Predominately introduced species woody and herbaceous (grass and forb) cover present</t>
  </si>
  <si>
    <t>Configuration</t>
  </si>
  <si>
    <t>Within Field</t>
  </si>
  <si>
    <t>4 sides</t>
  </si>
  <si>
    <t>3 sides</t>
  </si>
  <si>
    <t>2 sides</t>
  </si>
  <si>
    <t>1 side</t>
  </si>
  <si>
    <t>Management Activity (in last five years)</t>
  </si>
  <si>
    <t>Prescribed Fire</t>
  </si>
  <si>
    <t>Prescribed Grazing</t>
  </si>
  <si>
    <t>Forest Stand Improvement **</t>
  </si>
  <si>
    <t>Structures for Wildlife (649)</t>
  </si>
  <si>
    <t>Mowing outside Primary Nesting Season</t>
  </si>
  <si>
    <t>Spot treatment of invasive/noxious species</t>
  </si>
  <si>
    <t>Light discing *</t>
  </si>
  <si>
    <t>Simpson Diversity Index values range from 0-1.0. (1+SiDI)</t>
  </si>
  <si>
    <t>No Semi-Natural Habitat (Composite SNH Score = 0)</t>
  </si>
  <si>
    <t>No-till, i.e. &gt;30% residue, and no crop left unharvested (Tillage Score = 2)</t>
  </si>
  <si>
    <t>Proactive scouting and no other pest mgmt. practices (Pest Mgmt. score = 3)</t>
  </si>
  <si>
    <t>No Cropland conversion in previous 20 years (Conversion score = 0)</t>
  </si>
  <si>
    <t>USDA NASS Croland Data Layer</t>
  </si>
  <si>
    <t>USGS National Land Cover Database</t>
  </si>
  <si>
    <t>6x6 km</t>
  </si>
  <si>
    <t>USGS NLCD Legend</t>
  </si>
  <si>
    <t>USDA NASS Cropland Data Layer Legend</t>
  </si>
  <si>
    <t>Simple ag landscape in Douglas County, WA (0.108 Simpson Diversity Index score)</t>
  </si>
  <si>
    <t>Winter Wheat-Fallow-Pea-Canola (Crop Rotation Score = 4)</t>
  </si>
  <si>
    <t>No Cover Crops (CC score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</si>
</sst>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3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2" xfId="0" applyFont="1" applyFill="1" applyBorder="1"/>
    <xf numFmtId="0" fontId="3" fillId="2" borderId="0" xfId="0" quotePrefix="1" applyFont="1" applyFill="1"/>
    <xf numFmtId="0" fontId="4" fillId="2" borderId="0" xfId="0" applyFont="1" applyFill="1"/>
    <xf numFmtId="0" fontId="4" fillId="2" borderId="2" xfId="0" applyFont="1" applyFill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15" xfId="0" applyFont="1" applyBorder="1" applyAlignment="1">
      <alignment horizontal="right" vertical="top"/>
    </xf>
    <xf numFmtId="0" fontId="7" fillId="0" borderId="21" xfId="0" applyFont="1" applyBorder="1" applyAlignment="1">
      <alignment horizontal="center"/>
    </xf>
    <xf numFmtId="10" fontId="6" fillId="0" borderId="20" xfId="0" applyNumberFormat="1" applyFont="1" applyBorder="1" applyAlignment="1">
      <alignment horizontal="right" vertical="top"/>
    </xf>
    <xf numFmtId="10" fontId="6" fillId="0" borderId="22" xfId="0" applyNumberFormat="1" applyFont="1" applyBorder="1" applyAlignment="1">
      <alignment horizontal="right" vertical="top"/>
    </xf>
    <xf numFmtId="0" fontId="7" fillId="0" borderId="17" xfId="0" applyFont="1" applyBorder="1" applyAlignment="1">
      <alignment horizontal="left"/>
    </xf>
    <xf numFmtId="0" fontId="6" fillId="0" borderId="2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10" fontId="6" fillId="0" borderId="6" xfId="0" applyNumberFormat="1" applyFont="1" applyBorder="1" applyAlignment="1">
      <alignment horizontal="right" vertical="top"/>
    </xf>
    <xf numFmtId="10" fontId="6" fillId="0" borderId="16" xfId="0" applyNumberFormat="1" applyFont="1" applyBorder="1" applyAlignment="1">
      <alignment horizontal="right" vertical="top"/>
    </xf>
    <xf numFmtId="10" fontId="6" fillId="0" borderId="20" xfId="0" quotePrefix="1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center" vertical="top"/>
    </xf>
    <xf numFmtId="0" fontId="6" fillId="0" borderId="27" xfId="0" applyFont="1" applyBorder="1" applyAlignment="1">
      <alignment horizontal="right" vertical="top"/>
    </xf>
    <xf numFmtId="10" fontId="6" fillId="0" borderId="28" xfId="0" quotePrefix="1" applyNumberFormat="1" applyFont="1" applyBorder="1" applyAlignment="1">
      <alignment horizontal="right" vertical="top"/>
    </xf>
    <xf numFmtId="10" fontId="6" fillId="0" borderId="29" xfId="0" applyNumberFormat="1" applyFont="1" applyBorder="1" applyAlignment="1">
      <alignment horizontal="right" vertical="top"/>
    </xf>
    <xf numFmtId="10" fontId="6" fillId="0" borderId="28" xfId="0" applyNumberFormat="1" applyFont="1" applyBorder="1" applyAlignment="1">
      <alignment horizontal="right" vertical="top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horizontal="right" vertical="center"/>
    </xf>
    <xf numFmtId="0" fontId="0" fillId="0" borderId="3" xfId="0" applyBorder="1"/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1" fillId="0" borderId="34" xfId="0" applyFont="1" applyBorder="1" applyAlignment="1">
      <alignment vertical="center" wrapText="1"/>
    </xf>
    <xf numFmtId="0" fontId="11" fillId="0" borderId="35" xfId="0" applyFont="1" applyBorder="1" applyAlignment="1">
      <alignment horizontal="right" vertical="center"/>
    </xf>
    <xf numFmtId="0" fontId="10" fillId="0" borderId="36" xfId="0" applyFont="1" applyBorder="1" applyAlignment="1">
      <alignment vertical="center" wrapText="1"/>
    </xf>
    <xf numFmtId="0" fontId="1" fillId="0" borderId="37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horizontal="right" vertical="center"/>
    </xf>
    <xf numFmtId="0" fontId="11" fillId="0" borderId="38" xfId="0" applyFont="1" applyBorder="1" applyAlignment="1">
      <alignment vertical="center" wrapText="1"/>
    </xf>
    <xf numFmtId="0" fontId="11" fillId="0" borderId="39" xfId="0" applyFont="1" applyBorder="1" applyAlignment="1">
      <alignment horizontal="right" vertical="center"/>
    </xf>
    <xf numFmtId="0" fontId="10" fillId="0" borderId="32" xfId="0" applyFont="1" applyBorder="1" applyAlignment="1">
      <alignment vertical="center" wrapText="1"/>
    </xf>
    <xf numFmtId="0" fontId="12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6" fillId="0" borderId="36" xfId="0" applyFont="1" applyBorder="1"/>
    <xf numFmtId="0" fontId="0" fillId="0" borderId="40" xfId="0" applyBorder="1"/>
    <xf numFmtId="0" fontId="0" fillId="4" borderId="37" xfId="0" applyFill="1" applyBorder="1"/>
    <xf numFmtId="0" fontId="10" fillId="0" borderId="0" xfId="0" applyFont="1" applyAlignment="1">
      <alignment vertical="center"/>
    </xf>
    <xf numFmtId="0" fontId="15" fillId="0" borderId="0" xfId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8" xfId="0" applyBorder="1"/>
    <xf numFmtId="0" fontId="0" fillId="0" borderId="13" xfId="0" applyBorder="1"/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5" fillId="3" borderId="10" xfId="0" quotePrefix="1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6" fillId="3" borderId="4" xfId="0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quotePrefix="1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6" fillId="0" borderId="25" xfId="0" quotePrefix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30" xfId="0" quotePrefix="1" applyFont="1" applyBorder="1" applyAlignment="1">
      <alignment horizontal="left" vertical="top" wrapText="1"/>
    </xf>
    <xf numFmtId="0" fontId="6" fillId="0" borderId="31" xfId="0" quotePrefix="1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Decision Tree 'New Tree'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610210319104849"/>
          <c:w val="0.61418132312900142"/>
          <c:h val="0.71980237256527146"/>
        </c:manualLayout>
      </c:layout>
      <c:scatterChart>
        <c:scatterStyle val="lineMarker"/>
        <c:varyColors val="0"/>
        <c:ser>
          <c:idx val="0"/>
          <c:order val="0"/>
          <c:tx>
            <c:v>Pest Management Score (B6)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Spider!$H$54:$H$64</c:f>
              <c:numCache>
                <c:formatCode>0.00%</c:formatCode>
                <c:ptCount val="11"/>
                <c:pt idx="0">
                  <c:v>-1.6666666666666667</c:v>
                </c:pt>
                <c:pt idx="1">
                  <c:v>-1.2666666666666666</c:v>
                </c:pt>
                <c:pt idx="2">
                  <c:v>-0.8666666666666667</c:v>
                </c:pt>
                <c:pt idx="3">
                  <c:v>-0.46666666666666662</c:v>
                </c:pt>
                <c:pt idx="4">
                  <c:v>-6.6666666666666721E-2</c:v>
                </c:pt>
                <c:pt idx="5">
                  <c:v>0.33333333333333331</c:v>
                </c:pt>
                <c:pt idx="6">
                  <c:v>0.73333333333333339</c:v>
                </c:pt>
                <c:pt idx="7">
                  <c:v>1.1333333333333335</c:v>
                </c:pt>
                <c:pt idx="8">
                  <c:v>1.5333333333333332</c:v>
                </c:pt>
                <c:pt idx="9">
                  <c:v>1.9333333333333336</c:v>
                </c:pt>
                <c:pt idx="10">
                  <c:v>2.3333333333333335</c:v>
                </c:pt>
              </c:numCache>
            </c:numRef>
          </c:xVal>
          <c:yVal>
            <c:numRef>
              <c:f>Spider!$K$54:$K$64</c:f>
              <c:numCache>
                <c:formatCode>0.00%</c:formatCode>
                <c:ptCount val="11"/>
                <c:pt idx="0">
                  <c:v>-0.49019607843137258</c:v>
                </c:pt>
                <c:pt idx="1">
                  <c:v>-0.37254901960784315</c:v>
                </c:pt>
                <c:pt idx="2">
                  <c:v>-0.25490196078431371</c:v>
                </c:pt>
                <c:pt idx="3">
                  <c:v>-0.13725490196078435</c:v>
                </c:pt>
                <c:pt idx="4">
                  <c:v>-1.9607843137254832E-2</c:v>
                </c:pt>
                <c:pt idx="5">
                  <c:v>9.8039215686274522E-2</c:v>
                </c:pt>
                <c:pt idx="6">
                  <c:v>0.21568627450980388</c:v>
                </c:pt>
                <c:pt idx="7">
                  <c:v>0.33333333333333337</c:v>
                </c:pt>
                <c:pt idx="8">
                  <c:v>0.45098039215686275</c:v>
                </c:pt>
                <c:pt idx="9">
                  <c:v>0.56862745098039225</c:v>
                </c:pt>
                <c:pt idx="10">
                  <c:v>0.68627450980392157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1E6-960C-97FE601DB852}"/>
            </c:ext>
          </c:extLst>
        </c:ser>
        <c:ser>
          <c:idx val="1"/>
          <c:order val="1"/>
          <c:tx>
            <c:v>Landscape Complexity (B5)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Spider!$H$65:$H$75</c:f>
              <c:numCache>
                <c:formatCode>0.00%</c:formatCode>
                <c:ptCount val="11"/>
                <c:pt idx="0">
                  <c:v>-0.58333333333333337</c:v>
                </c:pt>
                <c:pt idx="1">
                  <c:v>-0.45833333333333331</c:v>
                </c:pt>
                <c:pt idx="2">
                  <c:v>-0.33333333333333326</c:v>
                </c:pt>
                <c:pt idx="3">
                  <c:v>-0.20833333333333334</c:v>
                </c:pt>
                <c:pt idx="4">
                  <c:v>-8.3333333333333232E-2</c:v>
                </c:pt>
                <c:pt idx="5">
                  <c:v>4.1666666666666706E-2</c:v>
                </c:pt>
                <c:pt idx="6">
                  <c:v>0.16666666666666663</c:v>
                </c:pt>
                <c:pt idx="7">
                  <c:v>0.29166666666666674</c:v>
                </c:pt>
                <c:pt idx="8">
                  <c:v>0.41666666666666669</c:v>
                </c:pt>
                <c:pt idx="9">
                  <c:v>0.54166666666666685</c:v>
                </c:pt>
                <c:pt idx="10">
                  <c:v>0.66666666666666674</c:v>
                </c:pt>
              </c:numCache>
            </c:numRef>
          </c:xVal>
          <c:yVal>
            <c:numRef>
              <c:f>Spider!$K$65:$K$75</c:f>
              <c:numCache>
                <c:formatCode>0.00%</c:formatCode>
                <c:ptCount val="11"/>
                <c:pt idx="0">
                  <c:v>-0.41176470588235292</c:v>
                </c:pt>
                <c:pt idx="1">
                  <c:v>-0.32352941176470579</c:v>
                </c:pt>
                <c:pt idx="2">
                  <c:v>-0.23529411764705871</c:v>
                </c:pt>
                <c:pt idx="3">
                  <c:v>-0.14705882352941177</c:v>
                </c:pt>
                <c:pt idx="4">
                  <c:v>-5.8823529411764504E-2</c:v>
                </c:pt>
                <c:pt idx="5">
                  <c:v>2.9411764705882425E-2</c:v>
                </c:pt>
                <c:pt idx="6">
                  <c:v>0.11764705882352935</c:v>
                </c:pt>
                <c:pt idx="7">
                  <c:v>0.20588235294117663</c:v>
                </c:pt>
                <c:pt idx="8">
                  <c:v>0.29411764705882354</c:v>
                </c:pt>
                <c:pt idx="9">
                  <c:v>0.38235294117647084</c:v>
                </c:pt>
                <c:pt idx="10">
                  <c:v>0.47058823529411775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C-41E6-960C-97FE601DB852}"/>
            </c:ext>
          </c:extLst>
        </c:ser>
        <c:ser>
          <c:idx val="2"/>
          <c:order val="2"/>
          <c:tx>
            <c:v>Tillage (B4)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Spider!$H$87:$H$97</c:f>
              <c:numCache>
                <c:formatCode>0.00%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Spider!$K$87:$K$97</c:f>
              <c:numCache>
                <c:formatCode>0.00%</c:formatCode>
                <c:ptCount val="11"/>
                <c:pt idx="0">
                  <c:v>-0.23529411764705879</c:v>
                </c:pt>
                <c:pt idx="1">
                  <c:v>-0.18823529411764689</c:v>
                </c:pt>
                <c:pt idx="2">
                  <c:v>-0.14117647058823526</c:v>
                </c:pt>
                <c:pt idx="3">
                  <c:v>-9.4117647058823445E-2</c:v>
                </c:pt>
                <c:pt idx="4">
                  <c:v>-4.7058823529411813E-2</c:v>
                </c:pt>
                <c:pt idx="5">
                  <c:v>0</c:v>
                </c:pt>
                <c:pt idx="6">
                  <c:v>4.7058823529411813E-2</c:v>
                </c:pt>
                <c:pt idx="7">
                  <c:v>9.4117647058823625E-2</c:v>
                </c:pt>
                <c:pt idx="8">
                  <c:v>0.14117647058823543</c:v>
                </c:pt>
                <c:pt idx="9">
                  <c:v>0.18823529411764706</c:v>
                </c:pt>
                <c:pt idx="10">
                  <c:v>0.23529411764705888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C-41E6-960C-97FE601DB852}"/>
            </c:ext>
          </c:extLst>
        </c:ser>
        <c:ser>
          <c:idx val="3"/>
          <c:order val="3"/>
          <c:tx>
            <c:v>Size Ratio (D4)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Spider!$H$131:$H$141</c:f>
              <c:numCache>
                <c:formatCode>0.00%</c:formatCode>
                <c:ptCount val="11"/>
                <c:pt idx="0">
                  <c:v>-0.5</c:v>
                </c:pt>
                <c:pt idx="1">
                  <c:v>-0.44999999999999996</c:v>
                </c:pt>
                <c:pt idx="2">
                  <c:v>-0.4</c:v>
                </c:pt>
                <c:pt idx="3">
                  <c:v>-0.35</c:v>
                </c:pt>
                <c:pt idx="4">
                  <c:v>-0.30000000000000004</c:v>
                </c:pt>
                <c:pt idx="5">
                  <c:v>-0.25</c:v>
                </c:pt>
                <c:pt idx="6">
                  <c:v>-0.19999999999999996</c:v>
                </c:pt>
                <c:pt idx="7">
                  <c:v>-0.15000000000000002</c:v>
                </c:pt>
                <c:pt idx="8">
                  <c:v>-9.9999999999999978E-2</c:v>
                </c:pt>
                <c:pt idx="9">
                  <c:v>-5.0000000000000044E-2</c:v>
                </c:pt>
                <c:pt idx="10">
                  <c:v>0</c:v>
                </c:pt>
              </c:numCache>
            </c:numRef>
          </c:xVal>
          <c:yVal>
            <c:numRef>
              <c:f>Spider!$K$131:$K$141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C-41E6-960C-97FE601D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7407"/>
        <c:axId val="295386959"/>
      </c:scatterChart>
      <c:valAx>
        <c:axId val="295367407"/>
        <c:scaling>
          <c:orientation val="minMax"/>
          <c:max val="2.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31083597027007137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95386959"/>
        <c:crossesAt val="-1.0000000000000001E+300"/>
        <c:crossBetween val="midCat"/>
        <c:majorUnit val="0.5"/>
      </c:valAx>
      <c:valAx>
        <c:axId val="295386959"/>
        <c:scaling>
          <c:orientation val="minMax"/>
          <c:max val="0.8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95367407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234294</xdr:colOff>
      <xdr:row>6</xdr:row>
      <xdr:rowOff>74083</xdr:rowOff>
    </xdr:from>
    <xdr:to>
      <xdr:col>17</xdr:col>
      <xdr:colOff>284847</xdr:colOff>
      <xdr:row>31</xdr:row>
      <xdr:rowOff>105304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F88F35-4FA7-7B4E-392F-4C53B1EDC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535" y="1190807"/>
          <a:ext cx="3116071" cy="4684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172326</xdr:rowOff>
    </xdr:from>
    <xdr:to>
      <xdr:col>6</xdr:col>
      <xdr:colOff>173165</xdr:colOff>
      <xdr:row>25</xdr:row>
      <xdr:rowOff>16541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850F7-F08E-29B3-598E-3A54B4E42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9050"/>
          <a:ext cx="3851786" cy="3380508"/>
        </a:xfrm>
        <a:prstGeom prst="rect">
          <a:avLst/>
        </a:prstGeom>
      </xdr:spPr>
    </xdr:pic>
    <xdr:clientData/>
  </xdr:twoCellAnchor>
  <xdr:twoCellAnchor editAs="oneCell">
    <xdr:from>
      <xdr:col>6</xdr:col>
      <xdr:colOff>142327</xdr:colOff>
      <xdr:row>6</xdr:row>
      <xdr:rowOff>150429</xdr:rowOff>
    </xdr:from>
    <xdr:to>
      <xdr:col>12</xdr:col>
      <xdr:colOff>181979</xdr:colOff>
      <xdr:row>25</xdr:row>
      <xdr:rowOff>27632</xdr:rowOff>
    </xdr:to>
    <xdr:pic>
      <xdr:nvPicPr>
        <xdr:cNvPr id="7" name="Picture 6" descr="A picture containing wire, outdoor object, colorful, bright&#10;&#10;Description automatically generated">
          <a:extLst>
            <a:ext uri="{FF2B5EF4-FFF2-40B4-BE49-F238E27FC236}">
              <a16:creationId xmlns:a16="http://schemas.microsoft.com/office/drawing/2014/main" id="{0982C178-689E-13D6-5E2E-730A291E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0948" y="1267153"/>
          <a:ext cx="3718272" cy="3413496"/>
        </a:xfrm>
        <a:prstGeom prst="rect">
          <a:avLst/>
        </a:prstGeom>
      </xdr:spPr>
    </xdr:pic>
    <xdr:clientData/>
  </xdr:twoCellAnchor>
  <xdr:twoCellAnchor editAs="oneCell">
    <xdr:from>
      <xdr:col>0</xdr:col>
      <xdr:colOff>131379</xdr:colOff>
      <xdr:row>27</xdr:row>
      <xdr:rowOff>98535</xdr:rowOff>
    </xdr:from>
    <xdr:to>
      <xdr:col>11</xdr:col>
      <xdr:colOff>131974</xdr:colOff>
      <xdr:row>45</xdr:row>
      <xdr:rowOff>159251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CD24D0-23C0-F7E7-BA61-4877671C3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379" y="5496035"/>
          <a:ext cx="6744733" cy="34108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341</xdr:col>
      <xdr:colOff>107950</xdr:colOff>
      <xdr:row>150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45E5E-7FDF-1392-A6B5-8B82E7F9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7981550" cy="2765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273050</xdr:colOff>
      <xdr:row>4</xdr:row>
      <xdr:rowOff>120650</xdr:rowOff>
    </xdr:from>
    <xdr:to>
      <xdr:col>11</xdr:col>
      <xdr:colOff>247650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CC4EE-8677-0342-C9E0-3429C141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2" name="gwm_17354          ">
          <a:extLst xmlns:a="http://schemas.openxmlformats.org/drawingml/2006/main">
            <a:ext uri="{FF2B5EF4-FFF2-40B4-BE49-F238E27FC236}">
              <a16:creationId xmlns:a16="http://schemas.microsoft.com/office/drawing/2014/main" id="{FF0C49D1-EC19-5121-9EC2-38B600FFED6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3" name="gwm_17354         ">
          <a:extLst xmlns:a="http://schemas.openxmlformats.org/drawingml/2006/main">
            <a:ext uri="{FF2B5EF4-FFF2-40B4-BE49-F238E27FC236}">
              <a16:creationId xmlns:a16="http://schemas.microsoft.com/office/drawing/2014/main" id="{DAF818B8-26A1-05CF-DDE1-B450E70E827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4" name="gwm_17354        ">
          <a:extLst xmlns:a="http://schemas.openxmlformats.org/drawingml/2006/main">
            <a:ext uri="{FF2B5EF4-FFF2-40B4-BE49-F238E27FC236}">
              <a16:creationId xmlns:a16="http://schemas.microsoft.com/office/drawing/2014/main" id="{5F1AC060-75AF-BC48-CEBF-61B8AC90D3F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5" name="gwm_17354       ">
          <a:extLst xmlns:a="http://schemas.openxmlformats.org/drawingml/2006/main">
            <a:ext uri="{FF2B5EF4-FFF2-40B4-BE49-F238E27FC236}">
              <a16:creationId xmlns:a16="http://schemas.microsoft.com/office/drawing/2014/main" id="{97FC8F46-C968-2124-AFA1-7DB69AF4C0A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6" name="gwm_17354      ">
          <a:extLst xmlns:a="http://schemas.openxmlformats.org/drawingml/2006/main">
            <a:ext uri="{FF2B5EF4-FFF2-40B4-BE49-F238E27FC236}">
              <a16:creationId xmlns:a16="http://schemas.microsoft.com/office/drawing/2014/main" id="{0802EACF-65AA-39B7-E82C-095C22D54A8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b4jj\AppData\Local\Microsoft\Windows\INetCache\Content.Outlook\ADS0GNZX\Revised%20Biodiversity%20Metric%20Tables%20and%20Sensi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" TargetMode="External"/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I Score"/>
      <sheetName val="SNH Score"/>
      <sheetName val="_PalUtilTempWorksheet"/>
      <sheetName val="treeCalc_1"/>
    </sheetNames>
    <sheetDataSet>
      <sheetData sheetId="0"/>
      <sheetData sheetId="1"/>
      <sheetData sheetId="2"/>
      <sheetData sheetId="3">
        <row r="2">
          <cell r="F2">
            <v>58582657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26158-32A4-4486-9F42-C86465EF09CC}" name="Table211" displayName="Table211" ref="B10:G31" totalsRowShown="0" headerRowDxfId="15" dataDxfId="14" tableBorderDxfId="13">
  <autoFilter ref="B10:G31" xr:uid="{C9F26158-32A4-4486-9F42-C86465EF09CC}"/>
  <tableColumns count="6">
    <tableColumn id="1" xr3:uid="{CB80EE1E-B9B4-497B-A144-6D4EAEBC0A88}" name="NRCS Conservation Practice Standard" dataDxfId="12" dataCellStyle="Hyperlink"/>
    <tableColumn id="2" xr3:uid="{E870E3D9-3508-479F-A56C-9FB0B1E814F2}" name="National CPPE" dataDxfId="11"/>
    <tableColumn id="3" xr3:uid="{BAA40500-0F4A-498F-9C6F-3C6A04F0248E}" name="Food" dataDxfId="10"/>
    <tableColumn id="4" xr3:uid="{4D0FBC87-CA0D-4E26-9155-2B574CD07EDF}" name="Cover/ Shelter" dataDxfId="9"/>
    <tableColumn id="5" xr3:uid="{A15D2844-1C4D-4005-A8F6-559733BA01F0}" name="Habitat Continuity (Space)" dataDxfId="8"/>
    <tableColumn id="6" xr3:uid="{2A29C861-2318-4E51-9809-77CE3EFA1330}" name="HPI Base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2A1E5-2AF1-4D44-A880-C8296BB72DD5}" name="Table312" displayName="Table312" ref="B34:C50" totalsRowShown="0" tableBorderDxfId="6">
  <autoFilter ref="B34:C50" xr:uid="{33F2A1E5-2AF1-4D44-A880-C8296BB72DD5}"/>
  <tableColumns count="2">
    <tableColumn id="1" xr3:uid="{8F89AC11-3C05-4CFA-9832-9862560F10F7}" name="Cover Composition" dataDxfId="5"/>
    <tableColumn id="2" xr3:uid="{0AC4A113-A237-43F7-9E3C-2BF09CA43B3E}" name="Veg. Diversity  Score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C1477-81D2-4258-AF57-6FA0B58DA3E7}" name="Table12" displayName="Table12" ref="B52:C58" totalsRowShown="0" tableBorderDxfId="3">
  <autoFilter ref="B52:C58" xr:uid="{5B3C1477-81D2-4258-AF57-6FA0B58DA3E7}"/>
  <tableColumns count="2">
    <tableColumn id="1" xr3:uid="{CD7B73C0-86FA-4876-B71C-192798D31190}" name="Configuration"/>
    <tableColumn id="2" xr3:uid="{4E281A89-0E61-497E-9193-4A0E8A792B75}" name="Configuration Score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208530-B124-42C3-B302-3451E476CB45}" name="Table13" displayName="Table13" ref="B60:C68" totalsRowShown="0" tableBorderDxfId="2">
  <autoFilter ref="B60:C68" xr:uid="{19208530-B124-42C3-B302-3451E476CB45}"/>
  <tableColumns count="2">
    <tableColumn id="1" xr3:uid="{9F752C4D-C55D-4E55-8722-4899F30C763D}" name="Management Activity (in last five years)" dataDxfId="1"/>
    <tableColumn id="2" xr3:uid="{044389E4-E64C-4BFD-933C-257CB013F4AF}" name="Management Score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cs.usda.gov/sites/default/files/2022-09/Grassed_Waterway_412_CPS_9_2020.pdf" TargetMode="External"/><Relationship Id="rId13" Type="http://schemas.openxmlformats.org/officeDocument/2006/relationships/hyperlink" Target="https://www.nrcs.usda.gov/sites/default/files/2022-10/Vegetative_Barrier_601_NHCP_CPS_2020.pdf" TargetMode="External"/><Relationship Id="rId18" Type="http://schemas.openxmlformats.org/officeDocument/2006/relationships/hyperlink" Target="https://www.nrcs.usda.gov/sites/default/files/2022-10/Wetland_Creation_658_NHCP_CPS_2021.pdf" TargetMode="External"/><Relationship Id="rId3" Type="http://schemas.openxmlformats.org/officeDocument/2006/relationships/hyperlink" Target="https://www.nrcs.usda.gov/sites/default/files/2022-09/Conservation_Cover_327_CPS.pdf" TargetMode="External"/><Relationship Id="rId21" Type="http://schemas.openxmlformats.org/officeDocument/2006/relationships/hyperlink" Target="https://www.nrcs.usda.gov/sites/default/files/2022-10/Structures_for_Wildlife_649_CPS.pdf" TargetMode="External"/><Relationship Id="rId7" Type="http://schemas.openxmlformats.org/officeDocument/2006/relationships/hyperlink" Target="https://www.nrcs.usda.gov/sites/default/files/2022-09/Filter_Strip_393_CPS.pdf" TargetMode="External"/><Relationship Id="rId12" Type="http://schemas.openxmlformats.org/officeDocument/2006/relationships/hyperlink" Target="https://www.nrcs.usda.gov/sites/default/files/2022-10/Stripcropping_585_CPS_Oct_2017.pdf" TargetMode="External"/><Relationship Id="rId17" Type="http://schemas.openxmlformats.org/officeDocument/2006/relationships/hyperlink" Target="https://www.nrcs.usda.gov/sites/default/files/2022-09/Herbaceous_Wind_Barriers_603_CPS.pdf" TargetMode="External"/><Relationship Id="rId25" Type="http://schemas.openxmlformats.org/officeDocument/2006/relationships/table" Target="../tables/table4.xml"/><Relationship Id="rId2" Type="http://schemas.openxmlformats.org/officeDocument/2006/relationships/hyperlink" Target="https://www.nrcs.usda.gov/sites/default/files/2022-09/Constructed_Wetland_656_NHCP_CPS_2020.pdf" TargetMode="External"/><Relationship Id="rId16" Type="http://schemas.openxmlformats.org/officeDocument/2006/relationships/hyperlink" Target="https://www.nrcs.usda.gov/sites/default/files/2022-10/Tree-Shrub-Establishment-612-CPS-May-2016.pdf" TargetMode="External"/><Relationship Id="rId20" Type="http://schemas.openxmlformats.org/officeDocument/2006/relationships/hyperlink" Target="https://www.nrcs.usda.gov/sites/default/files/2022-10/Wildlife_Habitat_Planting_420_NHCP_CPS_2018.pdf" TargetMode="External"/><Relationship Id="rId1" Type="http://schemas.openxmlformats.org/officeDocument/2006/relationships/hyperlink" Target="https://www.nrcs.usda.gov/sites/default/files/2022-08/Alley_Cropping_311_CPS_Oct_2017.pdf" TargetMode="External"/><Relationship Id="rId6" Type="http://schemas.openxmlformats.org/officeDocument/2006/relationships/hyperlink" Target="https://www.nrcs.usda.gov/sites/default/files/2022-09/Filter_Strip_393_CPS.pdf" TargetMode="External"/><Relationship Id="rId11" Type="http://schemas.openxmlformats.org/officeDocument/2006/relationships/hyperlink" Target="https://www.nrcs.usda.gov/sites/default/files/2022-11/390-NHCP-CPS-Riparian-Herbaceous-Cover-2022.pdf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nrcs.usda.gov/sites/default/files/2022-09/Field_Border_386_CPS.pdf" TargetMode="External"/><Relationship Id="rId15" Type="http://schemas.openxmlformats.org/officeDocument/2006/relationships/hyperlink" Target="https://www.nrcs.usda.gov/sites/default/files/2022-09/Shallow_Water_Development_And_Management_646_CPS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nrcs.usda.gov/sites/default/files/2022-09/Riparian_Forest_Buffer_391_CPS_10_2020.pdf" TargetMode="External"/><Relationship Id="rId19" Type="http://schemas.openxmlformats.org/officeDocument/2006/relationships/hyperlink" Target="https://www.nrcs.usda.gov/sites/default/files/2022-10/Wetland_Restoration_657_CPS.pdf" TargetMode="External"/><Relationship Id="rId4" Type="http://schemas.openxmlformats.org/officeDocument/2006/relationships/hyperlink" Target="https://www.nrcs.usda.gov/sites/default/files/2022-09/Contour_Buffer_Strips_332_CPS_9-14.pdf" TargetMode="External"/><Relationship Id="rId9" Type="http://schemas.openxmlformats.org/officeDocument/2006/relationships/hyperlink" Target="https://www.nrcs.usda.gov/sites/default/files/2022-09/Hedgerow_Planting_422_CPS.pdf" TargetMode="External"/><Relationship Id="rId14" Type="http://schemas.openxmlformats.org/officeDocument/2006/relationships/hyperlink" Target="https://www.nrcs.usda.gov/sites/default/files/2022-10/Windbreak-Shelterbelt_Establishment_380_NHCP_CPS_2021.pdf" TargetMode="External"/><Relationship Id="rId2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E36A-A7BB-4CC6-B9A1-7214974C3A28}">
  <dimension ref="A1:O47"/>
  <sheetViews>
    <sheetView showGridLines="0" topLeftCell="A36" zoomScale="58" zoomScaleNormal="58" workbookViewId="0">
      <selection activeCell="A47" sqref="A47"/>
    </sheetView>
  </sheetViews>
  <sheetFormatPr defaultRowHeight="14.5" x14ac:dyDescent="0.35"/>
  <sheetData>
    <row r="1" spans="1:1" x14ac:dyDescent="0.35">
      <c r="A1" s="80" t="s">
        <v>161</v>
      </c>
    </row>
    <row r="2" spans="1:1" x14ac:dyDescent="0.35">
      <c r="A2" s="80" t="s">
        <v>172</v>
      </c>
    </row>
    <row r="3" spans="1:1" x14ac:dyDescent="0.35">
      <c r="A3" s="80" t="s">
        <v>162</v>
      </c>
    </row>
    <row r="4" spans="1:1" x14ac:dyDescent="0.35">
      <c r="A4" s="80" t="s">
        <v>170</v>
      </c>
    </row>
    <row r="5" spans="1:1" x14ac:dyDescent="0.35">
      <c r="A5" s="80" t="s">
        <v>163</v>
      </c>
    </row>
    <row r="6" spans="1:1" x14ac:dyDescent="0.35">
      <c r="A6" s="80" t="s">
        <v>171</v>
      </c>
    </row>
    <row r="7" spans="1:1" x14ac:dyDescent="0.35">
      <c r="A7" s="80" t="s">
        <v>164</v>
      </c>
    </row>
    <row r="26" spans="1:15" x14ac:dyDescent="0.35">
      <c r="A26" t="s">
        <v>167</v>
      </c>
      <c r="H26" t="s">
        <v>167</v>
      </c>
    </row>
    <row r="27" spans="1:15" x14ac:dyDescent="0.35">
      <c r="A27" t="s">
        <v>165</v>
      </c>
      <c r="H27" t="s">
        <v>166</v>
      </c>
    </row>
    <row r="30" spans="1:15" x14ac:dyDescent="0.35">
      <c r="O30" t="s">
        <v>168</v>
      </c>
    </row>
    <row r="47" spans="1:1" x14ac:dyDescent="0.35">
      <c r="A47" t="s">
        <v>169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5C6D-1A64-4A87-8E45-05FF34550DA4}">
  <dimension ref="A1:E42"/>
  <sheetViews>
    <sheetView zoomScale="86" workbookViewId="0">
      <selection activeCell="B2" sqref="B2"/>
    </sheetView>
  </sheetViews>
  <sheetFormatPr defaultRowHeight="14.5" x14ac:dyDescent="0.35"/>
  <cols>
    <col min="1" max="1" width="28.7265625" customWidth="1"/>
    <col min="2" max="2" width="16.6328125" customWidth="1"/>
    <col min="3" max="3" width="21.81640625" customWidth="1"/>
    <col min="4" max="4" width="16.6328125" customWidth="1"/>
  </cols>
  <sheetData>
    <row r="1" spans="1:5" x14ac:dyDescent="0.35">
      <c r="A1" s="31"/>
      <c r="B1" s="78" t="s">
        <v>6</v>
      </c>
      <c r="C1" s="78" t="s">
        <v>38</v>
      </c>
      <c r="D1" s="32" t="s">
        <v>39</v>
      </c>
    </row>
    <row r="2" spans="1:5" x14ac:dyDescent="0.35">
      <c r="A2" s="35" t="s">
        <v>40</v>
      </c>
      <c r="B2">
        <f>'SNH Score'!D7</f>
        <v>0</v>
      </c>
      <c r="C2">
        <v>0</v>
      </c>
      <c r="D2" s="36">
        <v>25</v>
      </c>
      <c r="E2" t="s">
        <v>41</v>
      </c>
    </row>
    <row r="3" spans="1:5" x14ac:dyDescent="0.35">
      <c r="A3" s="35" t="s">
        <v>42</v>
      </c>
      <c r="B3">
        <v>0</v>
      </c>
      <c r="C3">
        <v>0</v>
      </c>
      <c r="D3" s="36">
        <v>7</v>
      </c>
    </row>
    <row r="4" spans="1:5" x14ac:dyDescent="0.35">
      <c r="A4" s="35" t="s">
        <v>43</v>
      </c>
      <c r="B4">
        <v>2</v>
      </c>
      <c r="C4">
        <v>0</v>
      </c>
      <c r="D4" s="36">
        <v>4</v>
      </c>
    </row>
    <row r="5" spans="1:5" x14ac:dyDescent="0.35">
      <c r="A5" s="35" t="s">
        <v>44</v>
      </c>
      <c r="B5">
        <v>1.1080000000000001</v>
      </c>
      <c r="C5">
        <v>1</v>
      </c>
      <c r="D5" s="36">
        <v>2</v>
      </c>
      <c r="E5" t="s">
        <v>160</v>
      </c>
    </row>
    <row r="6" spans="1:5" x14ac:dyDescent="0.35">
      <c r="A6" s="35" t="s">
        <v>45</v>
      </c>
      <c r="B6">
        <v>3</v>
      </c>
      <c r="C6">
        <v>-2</v>
      </c>
      <c r="D6" s="36">
        <v>10</v>
      </c>
      <c r="E6" t="s">
        <v>46</v>
      </c>
    </row>
    <row r="7" spans="1:5" x14ac:dyDescent="0.35">
      <c r="A7" s="35" t="s">
        <v>47</v>
      </c>
      <c r="B7">
        <v>4</v>
      </c>
      <c r="C7">
        <v>0</v>
      </c>
      <c r="D7" s="36">
        <v>4</v>
      </c>
    </row>
    <row r="8" spans="1:5" x14ac:dyDescent="0.35">
      <c r="A8" s="35" t="s">
        <v>48</v>
      </c>
      <c r="B8">
        <v>0</v>
      </c>
      <c r="C8">
        <v>-4</v>
      </c>
      <c r="D8" s="36">
        <v>0</v>
      </c>
    </row>
    <row r="9" spans="1:5" ht="15" thickBot="1" x14ac:dyDescent="0.4">
      <c r="A9" s="37" t="s">
        <v>15</v>
      </c>
      <c r="B9" s="79">
        <f>(SUM(B2:B4)*B5)+B6+B7+B8</f>
        <v>9.2160000000000011</v>
      </c>
      <c r="C9" s="79">
        <f t="shared" ref="C9" si="0">(SUM(C2:C4)*C5)+C6+C7+C8</f>
        <v>-6</v>
      </c>
      <c r="D9" s="38">
        <f>(SUM(D2:D4)*D5)+D6+D7+D8</f>
        <v>86</v>
      </c>
    </row>
    <row r="10" spans="1:5" ht="15" thickBot="1" x14ac:dyDescent="0.4"/>
    <row r="11" spans="1:5" x14ac:dyDescent="0.35">
      <c r="A11" s="29" t="s">
        <v>49</v>
      </c>
      <c r="B11" s="30" t="s">
        <v>50</v>
      </c>
      <c r="D11" s="31" t="s">
        <v>51</v>
      </c>
      <c r="E11" s="32" t="s">
        <v>50</v>
      </c>
    </row>
    <row r="12" spans="1:5" ht="29" x14ac:dyDescent="0.35">
      <c r="A12" s="33" t="s">
        <v>52</v>
      </c>
      <c r="B12" s="34">
        <v>7</v>
      </c>
      <c r="D12" s="35" t="s">
        <v>53</v>
      </c>
      <c r="E12" s="36">
        <v>0</v>
      </c>
    </row>
    <row r="13" spans="1:5" x14ac:dyDescent="0.35">
      <c r="A13" s="33" t="s">
        <v>54</v>
      </c>
      <c r="B13" s="34">
        <v>5</v>
      </c>
      <c r="D13" s="35" t="s">
        <v>55</v>
      </c>
      <c r="E13" s="36">
        <v>2</v>
      </c>
    </row>
    <row r="14" spans="1:5" x14ac:dyDescent="0.35">
      <c r="A14" s="33" t="s">
        <v>56</v>
      </c>
      <c r="B14" s="34">
        <v>4</v>
      </c>
      <c r="D14" s="35" t="s">
        <v>57</v>
      </c>
      <c r="E14" s="36">
        <v>3</v>
      </c>
    </row>
    <row r="15" spans="1:5" ht="15" thickBot="1" x14ac:dyDescent="0.4">
      <c r="A15" s="33" t="s">
        <v>58</v>
      </c>
      <c r="B15" s="34">
        <v>3</v>
      </c>
      <c r="D15" s="37" t="s">
        <v>59</v>
      </c>
      <c r="E15" s="38">
        <v>4</v>
      </c>
    </row>
    <row r="16" spans="1:5" ht="15" thickBot="1" x14ac:dyDescent="0.4">
      <c r="A16" s="39" t="s">
        <v>60</v>
      </c>
      <c r="B16" s="40">
        <v>2</v>
      </c>
    </row>
    <row r="17" spans="1:5" ht="15" thickBot="1" x14ac:dyDescent="0.4"/>
    <row r="18" spans="1:5" ht="15" thickBot="1" x14ac:dyDescent="0.4">
      <c r="A18" s="41" t="s">
        <v>61</v>
      </c>
      <c r="B18" s="42" t="s">
        <v>50</v>
      </c>
      <c r="D18" s="43" t="s">
        <v>62</v>
      </c>
      <c r="E18" s="44" t="s">
        <v>50</v>
      </c>
    </row>
    <row r="19" spans="1:5" x14ac:dyDescent="0.35">
      <c r="A19" s="45" t="s">
        <v>63</v>
      </c>
      <c r="B19" s="46">
        <v>0</v>
      </c>
      <c r="D19" s="35" t="s">
        <v>64</v>
      </c>
      <c r="E19" s="36">
        <v>0</v>
      </c>
    </row>
    <row r="20" spans="1:5" x14ac:dyDescent="0.35">
      <c r="A20" s="33" t="s">
        <v>65</v>
      </c>
      <c r="B20" s="34">
        <v>1</v>
      </c>
      <c r="D20" s="35" t="s">
        <v>66</v>
      </c>
      <c r="E20" s="36">
        <v>-4</v>
      </c>
    </row>
    <row r="21" spans="1:5" x14ac:dyDescent="0.35">
      <c r="A21" s="47" t="s">
        <v>67</v>
      </c>
      <c r="B21" s="48">
        <v>2</v>
      </c>
      <c r="D21" s="35" t="s">
        <v>68</v>
      </c>
      <c r="E21" s="36">
        <v>-3</v>
      </c>
    </row>
    <row r="22" spans="1:5" x14ac:dyDescent="0.35">
      <c r="A22" s="33" t="s">
        <v>69</v>
      </c>
      <c r="B22" s="34">
        <v>1</v>
      </c>
      <c r="D22" s="35" t="s">
        <v>70</v>
      </c>
      <c r="E22" s="36">
        <v>-2</v>
      </c>
    </row>
    <row r="23" spans="1:5" ht="15" thickBot="1" x14ac:dyDescent="0.4">
      <c r="A23" s="39" t="s">
        <v>71</v>
      </c>
      <c r="B23" s="40">
        <v>2</v>
      </c>
      <c r="D23" s="37" t="s">
        <v>72</v>
      </c>
      <c r="E23" s="38">
        <v>-1</v>
      </c>
    </row>
    <row r="24" spans="1:5" ht="15" thickBot="1" x14ac:dyDescent="0.4"/>
    <row r="25" spans="1:5" x14ac:dyDescent="0.35">
      <c r="A25" s="49" t="s">
        <v>73</v>
      </c>
      <c r="B25" s="32" t="s">
        <v>50</v>
      </c>
    </row>
    <row r="26" spans="1:5" ht="29" x14ac:dyDescent="0.35">
      <c r="A26" s="33" t="s">
        <v>74</v>
      </c>
      <c r="B26" s="34">
        <v>10</v>
      </c>
    </row>
    <row r="27" spans="1:5" x14ac:dyDescent="0.35">
      <c r="A27" s="33" t="s">
        <v>75</v>
      </c>
      <c r="B27" s="34">
        <v>5</v>
      </c>
    </row>
    <row r="28" spans="1:5" x14ac:dyDescent="0.35">
      <c r="A28" s="33" t="s">
        <v>76</v>
      </c>
      <c r="B28" s="34">
        <v>3</v>
      </c>
    </row>
    <row r="29" spans="1:5" x14ac:dyDescent="0.35">
      <c r="A29" s="33" t="s">
        <v>77</v>
      </c>
      <c r="B29" s="34">
        <v>1</v>
      </c>
    </row>
    <row r="30" spans="1:5" ht="29" x14ac:dyDescent="0.35">
      <c r="A30" s="33" t="s">
        <v>78</v>
      </c>
      <c r="B30" s="34">
        <v>2</v>
      </c>
    </row>
    <row r="31" spans="1:5" x14ac:dyDescent="0.35">
      <c r="A31" s="35" t="s">
        <v>79</v>
      </c>
      <c r="B31" s="34">
        <v>-2</v>
      </c>
    </row>
    <row r="32" spans="1:5" x14ac:dyDescent="0.35">
      <c r="A32" s="35" t="s">
        <v>80</v>
      </c>
      <c r="B32" s="34">
        <v>-5</v>
      </c>
    </row>
    <row r="33" spans="1:4" x14ac:dyDescent="0.35">
      <c r="A33" s="35" t="s">
        <v>81</v>
      </c>
      <c r="B33" s="34">
        <v>2</v>
      </c>
    </row>
    <row r="34" spans="1:4" x14ac:dyDescent="0.35">
      <c r="A34" s="35" t="s">
        <v>82</v>
      </c>
      <c r="B34" s="34">
        <v>3</v>
      </c>
    </row>
    <row r="35" spans="1:4" x14ac:dyDescent="0.35">
      <c r="A35" s="35" t="s">
        <v>83</v>
      </c>
      <c r="B35" s="34">
        <v>3</v>
      </c>
    </row>
    <row r="36" spans="1:4" ht="15" thickBot="1" x14ac:dyDescent="0.4">
      <c r="A36" s="37" t="s">
        <v>84</v>
      </c>
      <c r="B36" s="40">
        <v>3</v>
      </c>
    </row>
    <row r="37" spans="1:4" ht="14.5" customHeight="1" x14ac:dyDescent="0.35">
      <c r="C37" s="50" t="b">
        <f>_xll.PTreeNodeDecision([1]treeCalc_1!$F$2,2)</f>
        <v>1</v>
      </c>
      <c r="D37" s="51">
        <f>_xll.PTreeNodeProbability([1]treeCalc_1!$F$2,2)</f>
        <v>1</v>
      </c>
    </row>
    <row r="38" spans="1:4" ht="14.5" customHeight="1" x14ac:dyDescent="0.35">
      <c r="C38" s="52">
        <f>$B$9</f>
        <v>9.2160000000000011</v>
      </c>
      <c r="D38" s="53">
        <f>_xll.PTreeNodeValue([1]treeCalc_1!$F$2,2)</f>
        <v>9.2160000000000011</v>
      </c>
    </row>
    <row r="39" spans="1:4" ht="14.5" customHeight="1" x14ac:dyDescent="0.35">
      <c r="B39" s="52"/>
      <c r="C39" s="54" t="s">
        <v>85</v>
      </c>
    </row>
    <row r="40" spans="1:4" ht="14.5" customHeight="1" x14ac:dyDescent="0.35">
      <c r="B40" s="52"/>
      <c r="C40" s="55">
        <f>_xll.PTreeNodeValue([1]treeCalc_1!$F$2,1)</f>
        <v>9.2160000000000011</v>
      </c>
    </row>
    <row r="41" spans="1:4" ht="14.5" customHeight="1" x14ac:dyDescent="0.35">
      <c r="C41" s="50" t="b">
        <f>_xll.PTreeNodeDecision([1]treeCalc_1!$F$2,3)</f>
        <v>0</v>
      </c>
      <c r="D41" s="51">
        <f>_xll.PTreeNodeProbability([1]treeCalc_1!$F$2,3)</f>
        <v>0</v>
      </c>
    </row>
    <row r="42" spans="1:4" ht="14.5" customHeight="1" x14ac:dyDescent="0.35">
      <c r="C42" s="52">
        <v>0</v>
      </c>
      <c r="D42" s="53">
        <f>_xll.PTreeNodeValue([1]treeCalc_1!$F$2,3)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AAC4-9594-468C-88B5-329995F7B236}">
  <dimension ref="A1:H68"/>
  <sheetViews>
    <sheetView topLeftCell="B1" zoomScale="52" workbookViewId="0">
      <selection activeCell="D3" sqref="D3"/>
    </sheetView>
  </sheetViews>
  <sheetFormatPr defaultRowHeight="14.5" x14ac:dyDescent="0.35"/>
  <cols>
    <col min="2" max="2" width="47.81640625" customWidth="1"/>
    <col min="3" max="3" width="38.1796875" bestFit="1" customWidth="1"/>
    <col min="4" max="4" width="19.453125" bestFit="1" customWidth="1"/>
    <col min="5" max="5" width="15.1796875" customWidth="1"/>
    <col min="6" max="6" width="25" customWidth="1"/>
    <col min="7" max="7" width="15.1796875" customWidth="1"/>
  </cols>
  <sheetData>
    <row r="1" spans="2:8" ht="15" thickBot="1" x14ac:dyDescent="0.4">
      <c r="B1" s="56" t="s">
        <v>86</v>
      </c>
      <c r="C1" s="57" t="s">
        <v>87</v>
      </c>
      <c r="D1" s="42" t="s">
        <v>88</v>
      </c>
      <c r="G1" s="58" t="s">
        <v>89</v>
      </c>
    </row>
    <row r="2" spans="2:8" x14ac:dyDescent="0.35">
      <c r="B2" s="35" t="s">
        <v>90</v>
      </c>
      <c r="C2" t="s">
        <v>91</v>
      </c>
      <c r="D2" s="36">
        <f>VLOOKUP(C2,Table211[#All],6,FALSE)</f>
        <v>0</v>
      </c>
      <c r="E2" t="s">
        <v>92</v>
      </c>
      <c r="G2">
        <v>10</v>
      </c>
    </row>
    <row r="3" spans="2:8" x14ac:dyDescent="0.35">
      <c r="B3" s="35" t="s">
        <v>93</v>
      </c>
      <c r="C3" s="59" t="s">
        <v>94</v>
      </c>
      <c r="D3" s="36">
        <f>VLOOKUP(C3,Table312[#All],2,FALSE)</f>
        <v>0</v>
      </c>
      <c r="G3">
        <v>5</v>
      </c>
    </row>
    <row r="4" spans="2:8" x14ac:dyDescent="0.35">
      <c r="B4" s="35" t="s">
        <v>95</v>
      </c>
      <c r="D4" s="36">
        <v>2</v>
      </c>
      <c r="G4">
        <v>2</v>
      </c>
      <c r="H4" t="s">
        <v>96</v>
      </c>
    </row>
    <row r="5" spans="2:8" x14ac:dyDescent="0.35">
      <c r="B5" s="35" t="s">
        <v>97</v>
      </c>
      <c r="C5" t="s">
        <v>94</v>
      </c>
      <c r="D5" s="36">
        <f>VLOOKUP(C5,Table12[#All],2,FALSE)</f>
        <v>0</v>
      </c>
      <c r="G5">
        <v>4</v>
      </c>
    </row>
    <row r="6" spans="2:8" ht="15" thickBot="1" x14ac:dyDescent="0.4">
      <c r="B6" s="35" t="s">
        <v>98</v>
      </c>
      <c r="C6" t="s">
        <v>99</v>
      </c>
      <c r="D6" s="36">
        <f>VLOOKUP(C6,Table13[#All],2,FALSE)</f>
        <v>0</v>
      </c>
      <c r="G6">
        <v>5</v>
      </c>
    </row>
    <row r="7" spans="2:8" ht="15" thickBot="1" x14ac:dyDescent="0.4">
      <c r="B7" s="60" t="s">
        <v>40</v>
      </c>
      <c r="C7" s="61"/>
      <c r="D7" s="62">
        <f>((D2+D3)*D4)+D5+D6</f>
        <v>0</v>
      </c>
      <c r="G7">
        <v>25</v>
      </c>
      <c r="H7" t="s">
        <v>100</v>
      </c>
    </row>
    <row r="10" spans="2:8" x14ac:dyDescent="0.35">
      <c r="B10" s="63" t="s">
        <v>101</v>
      </c>
      <c r="C10" s="63" t="s">
        <v>102</v>
      </c>
      <c r="D10" s="63" t="s">
        <v>103</v>
      </c>
      <c r="E10" s="63" t="s">
        <v>104</v>
      </c>
      <c r="F10" s="63" t="s">
        <v>105</v>
      </c>
      <c r="G10" s="63" t="s">
        <v>106</v>
      </c>
    </row>
    <row r="11" spans="2:8" x14ac:dyDescent="0.35">
      <c r="B11" s="64" t="s">
        <v>107</v>
      </c>
      <c r="C11" s="65">
        <v>3</v>
      </c>
      <c r="D11" s="65">
        <v>3</v>
      </c>
      <c r="E11" s="65">
        <v>3</v>
      </c>
      <c r="F11" s="65">
        <v>3</v>
      </c>
      <c r="G11" s="65">
        <v>6</v>
      </c>
    </row>
    <row r="12" spans="2:8" x14ac:dyDescent="0.35">
      <c r="B12" s="64" t="s">
        <v>108</v>
      </c>
      <c r="C12" s="65">
        <v>0</v>
      </c>
      <c r="D12" s="65">
        <v>3</v>
      </c>
      <c r="E12" s="65">
        <v>3</v>
      </c>
      <c r="F12" s="65">
        <v>2</v>
      </c>
      <c r="G12" s="65">
        <v>4</v>
      </c>
    </row>
    <row r="13" spans="2:8" x14ac:dyDescent="0.35">
      <c r="B13" s="64" t="s">
        <v>109</v>
      </c>
      <c r="C13" s="65">
        <v>3</v>
      </c>
      <c r="D13" s="65">
        <v>4</v>
      </c>
      <c r="E13" s="65">
        <v>4</v>
      </c>
      <c r="F13" s="65">
        <v>2</v>
      </c>
      <c r="G13" s="65">
        <v>8</v>
      </c>
    </row>
    <row r="14" spans="2:8" x14ac:dyDescent="0.35">
      <c r="B14" s="64" t="s">
        <v>110</v>
      </c>
      <c r="C14" s="65">
        <v>1</v>
      </c>
      <c r="D14" s="65">
        <v>2</v>
      </c>
      <c r="E14" s="65">
        <v>2</v>
      </c>
      <c r="F14" s="65">
        <v>2</v>
      </c>
      <c r="G14" s="65">
        <v>4</v>
      </c>
    </row>
    <row r="15" spans="2:8" x14ac:dyDescent="0.35">
      <c r="B15" s="64" t="s">
        <v>111</v>
      </c>
      <c r="C15" s="65">
        <v>1</v>
      </c>
      <c r="D15" s="65">
        <v>2</v>
      </c>
      <c r="E15" s="65">
        <v>2</v>
      </c>
      <c r="F15" s="65">
        <v>2</v>
      </c>
      <c r="G15" s="65">
        <v>8</v>
      </c>
    </row>
    <row r="16" spans="2:8" x14ac:dyDescent="0.35">
      <c r="B16" s="64" t="s">
        <v>112</v>
      </c>
      <c r="C16" s="65">
        <v>1</v>
      </c>
      <c r="D16" s="65">
        <v>2</v>
      </c>
      <c r="E16" s="65">
        <v>2</v>
      </c>
      <c r="F16" s="65">
        <v>2</v>
      </c>
      <c r="G16" s="65">
        <v>4</v>
      </c>
    </row>
    <row r="17" spans="2:7" x14ac:dyDescent="0.35">
      <c r="B17" s="64" t="s">
        <v>113</v>
      </c>
      <c r="C17" s="65">
        <v>1</v>
      </c>
      <c r="D17" s="65">
        <v>2</v>
      </c>
      <c r="E17" s="65">
        <v>2</v>
      </c>
      <c r="F17" s="65">
        <v>2</v>
      </c>
      <c r="G17" s="65">
        <v>5</v>
      </c>
    </row>
    <row r="18" spans="2:7" x14ac:dyDescent="0.35">
      <c r="B18" s="64" t="s">
        <v>114</v>
      </c>
      <c r="C18" s="65">
        <v>1</v>
      </c>
      <c r="D18" s="65">
        <v>1</v>
      </c>
      <c r="E18" s="65">
        <v>1</v>
      </c>
      <c r="F18" s="65">
        <v>1</v>
      </c>
      <c r="G18" s="65">
        <v>2</v>
      </c>
    </row>
    <row r="19" spans="2:7" x14ac:dyDescent="0.35">
      <c r="B19" s="64" t="s">
        <v>115</v>
      </c>
      <c r="C19" s="65">
        <v>2</v>
      </c>
      <c r="D19" s="65">
        <v>4</v>
      </c>
      <c r="E19" s="65">
        <v>4</v>
      </c>
      <c r="F19" s="65">
        <v>4</v>
      </c>
      <c r="G19" s="65">
        <v>8</v>
      </c>
    </row>
    <row r="20" spans="2:7" x14ac:dyDescent="0.35">
      <c r="B20" s="64" t="s">
        <v>116</v>
      </c>
      <c r="C20" s="65">
        <v>5</v>
      </c>
      <c r="D20" s="65">
        <v>5</v>
      </c>
      <c r="E20" s="65">
        <v>5</v>
      </c>
      <c r="F20" s="65">
        <v>5</v>
      </c>
      <c r="G20" s="65">
        <v>10</v>
      </c>
    </row>
    <row r="21" spans="2:7" x14ac:dyDescent="0.35">
      <c r="B21" s="64" t="s">
        <v>117</v>
      </c>
      <c r="C21" s="65">
        <v>2</v>
      </c>
      <c r="D21" s="65">
        <v>4</v>
      </c>
      <c r="E21" s="65">
        <v>4</v>
      </c>
      <c r="F21" s="65">
        <v>4</v>
      </c>
      <c r="G21" s="65">
        <v>7</v>
      </c>
    </row>
    <row r="22" spans="2:7" x14ac:dyDescent="0.35">
      <c r="B22" s="64" t="s">
        <v>118</v>
      </c>
      <c r="C22" s="65">
        <v>1</v>
      </c>
      <c r="D22" s="65">
        <v>2</v>
      </c>
      <c r="E22" s="65">
        <v>2</v>
      </c>
      <c r="F22" s="65">
        <v>1</v>
      </c>
      <c r="G22" s="65">
        <v>3</v>
      </c>
    </row>
    <row r="23" spans="2:7" x14ac:dyDescent="0.35">
      <c r="B23" s="64" t="s">
        <v>119</v>
      </c>
      <c r="C23" s="65">
        <v>1</v>
      </c>
      <c r="D23" s="66" t="s">
        <v>120</v>
      </c>
      <c r="E23" s="66" t="s">
        <v>120</v>
      </c>
      <c r="F23" s="66" t="s">
        <v>120</v>
      </c>
      <c r="G23" s="65">
        <v>2</v>
      </c>
    </row>
    <row r="24" spans="2:7" x14ac:dyDescent="0.35">
      <c r="B24" s="64" t="s">
        <v>121</v>
      </c>
      <c r="C24" s="65">
        <v>3</v>
      </c>
      <c r="D24" s="66" t="s">
        <v>120</v>
      </c>
      <c r="E24" s="66" t="s">
        <v>120</v>
      </c>
      <c r="F24" s="66" t="s">
        <v>120</v>
      </c>
      <c r="G24" s="65">
        <v>6</v>
      </c>
    </row>
    <row r="25" spans="2:7" x14ac:dyDescent="0.35">
      <c r="B25" s="64" t="s">
        <v>122</v>
      </c>
      <c r="C25" s="65">
        <v>5</v>
      </c>
      <c r="D25" s="65">
        <v>4</v>
      </c>
      <c r="E25" s="65">
        <v>2</v>
      </c>
      <c r="F25" s="65">
        <v>4</v>
      </c>
      <c r="G25" s="65">
        <v>8</v>
      </c>
    </row>
    <row r="26" spans="2:7" x14ac:dyDescent="0.35">
      <c r="B26" s="64" t="s">
        <v>123</v>
      </c>
      <c r="C26" s="65">
        <v>5</v>
      </c>
      <c r="D26" s="65">
        <v>1</v>
      </c>
      <c r="E26" s="65">
        <v>3</v>
      </c>
      <c r="F26" s="65">
        <v>3</v>
      </c>
      <c r="G26" s="65">
        <v>6</v>
      </c>
    </row>
    <row r="27" spans="2:7" x14ac:dyDescent="0.35">
      <c r="B27" s="64" t="s">
        <v>124</v>
      </c>
      <c r="C27" s="65">
        <v>1</v>
      </c>
      <c r="D27" s="65">
        <v>2</v>
      </c>
      <c r="E27" s="65">
        <v>2</v>
      </c>
      <c r="F27" s="65">
        <v>2</v>
      </c>
      <c r="G27" s="65">
        <v>4</v>
      </c>
    </row>
    <row r="28" spans="2:7" x14ac:dyDescent="0.35">
      <c r="B28" s="64" t="s">
        <v>125</v>
      </c>
      <c r="C28" s="65">
        <v>2</v>
      </c>
      <c r="D28" s="65">
        <v>5</v>
      </c>
      <c r="E28" s="65">
        <v>5</v>
      </c>
      <c r="F28" s="65">
        <v>4</v>
      </c>
      <c r="G28" s="65">
        <v>8</v>
      </c>
    </row>
    <row r="29" spans="2:7" x14ac:dyDescent="0.35">
      <c r="B29" s="64" t="s">
        <v>126</v>
      </c>
      <c r="C29" s="65">
        <v>2</v>
      </c>
      <c r="D29" s="65">
        <v>5</v>
      </c>
      <c r="E29" s="65">
        <v>5</v>
      </c>
      <c r="F29" s="65">
        <v>4</v>
      </c>
      <c r="G29" s="65">
        <v>8</v>
      </c>
    </row>
    <row r="30" spans="2:7" x14ac:dyDescent="0.35">
      <c r="B30" s="64" t="s">
        <v>127</v>
      </c>
      <c r="C30" s="65">
        <v>5</v>
      </c>
      <c r="D30" s="66" t="s">
        <v>120</v>
      </c>
      <c r="E30" s="66" t="s">
        <v>120</v>
      </c>
      <c r="F30" s="66" t="s">
        <v>120</v>
      </c>
      <c r="G30" s="65">
        <v>10</v>
      </c>
    </row>
    <row r="31" spans="2:7" x14ac:dyDescent="0.35">
      <c r="B31" s="64" t="s">
        <v>91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</row>
    <row r="34" spans="1:3" x14ac:dyDescent="0.35">
      <c r="A34" s="81" t="s">
        <v>128</v>
      </c>
      <c r="B34" s="67" t="s">
        <v>129</v>
      </c>
      <c r="C34" s="67" t="s">
        <v>130</v>
      </c>
    </row>
    <row r="35" spans="1:3" ht="29" x14ac:dyDescent="0.35">
      <c r="A35" s="81"/>
      <c r="B35" s="68" t="s">
        <v>131</v>
      </c>
      <c r="C35" s="69">
        <v>5</v>
      </c>
    </row>
    <row r="36" spans="1:3" ht="29" x14ac:dyDescent="0.35">
      <c r="A36" s="81"/>
      <c r="B36" s="68" t="s">
        <v>132</v>
      </c>
      <c r="C36" s="69">
        <v>4</v>
      </c>
    </row>
    <row r="37" spans="1:3" x14ac:dyDescent="0.35">
      <c r="A37" s="81"/>
      <c r="B37" s="68" t="s">
        <v>133</v>
      </c>
      <c r="C37" s="69">
        <v>3</v>
      </c>
    </row>
    <row r="38" spans="1:3" x14ac:dyDescent="0.35">
      <c r="A38" s="81"/>
      <c r="B38" s="68" t="s">
        <v>134</v>
      </c>
      <c r="C38" s="69">
        <v>2</v>
      </c>
    </row>
    <row r="39" spans="1:3" x14ac:dyDescent="0.35">
      <c r="A39" s="81"/>
      <c r="B39" s="68" t="s">
        <v>135</v>
      </c>
      <c r="C39" s="69">
        <v>1</v>
      </c>
    </row>
    <row r="40" spans="1:3" ht="14.5" customHeight="1" thickBot="1" x14ac:dyDescent="0.4">
      <c r="A40" s="81" t="s">
        <v>136</v>
      </c>
      <c r="B40" s="68" t="s">
        <v>137</v>
      </c>
      <c r="C40" s="69">
        <v>0</v>
      </c>
    </row>
    <row r="41" spans="1:3" x14ac:dyDescent="0.35">
      <c r="A41" s="81"/>
      <c r="B41" s="70" t="s">
        <v>138</v>
      </c>
      <c r="C41" s="71">
        <v>5</v>
      </c>
    </row>
    <row r="42" spans="1:3" x14ac:dyDescent="0.35">
      <c r="A42" s="81"/>
      <c r="B42" s="68" t="s">
        <v>139</v>
      </c>
      <c r="C42" s="69">
        <v>3</v>
      </c>
    </row>
    <row r="43" spans="1:3" x14ac:dyDescent="0.35">
      <c r="A43" s="81"/>
      <c r="B43" s="68" t="s">
        <v>140</v>
      </c>
      <c r="C43" s="69">
        <v>2</v>
      </c>
    </row>
    <row r="44" spans="1:3" ht="15" thickBot="1" x14ac:dyDescent="0.4">
      <c r="A44" s="81" t="s">
        <v>141</v>
      </c>
      <c r="B44" s="72" t="s">
        <v>142</v>
      </c>
      <c r="C44" s="73">
        <v>1</v>
      </c>
    </row>
    <row r="45" spans="1:3" ht="29" x14ac:dyDescent="0.35">
      <c r="A45" s="82"/>
      <c r="B45" s="45" t="s">
        <v>143</v>
      </c>
      <c r="C45" s="74">
        <v>5</v>
      </c>
    </row>
    <row r="46" spans="1:3" ht="29" x14ac:dyDescent="0.35">
      <c r="A46" s="82"/>
      <c r="B46" s="33" t="s">
        <v>144</v>
      </c>
      <c r="C46" s="75">
        <v>4</v>
      </c>
    </row>
    <row r="47" spans="1:3" ht="29" x14ac:dyDescent="0.35">
      <c r="A47" s="82"/>
      <c r="B47" s="33" t="s">
        <v>145</v>
      </c>
      <c r="C47" s="75">
        <v>2</v>
      </c>
    </row>
    <row r="48" spans="1:3" ht="29" x14ac:dyDescent="0.35">
      <c r="A48" s="82"/>
      <c r="B48" s="33" t="s">
        <v>144</v>
      </c>
      <c r="C48" s="75">
        <v>1</v>
      </c>
    </row>
    <row r="49" spans="2:3" ht="15" thickBot="1" x14ac:dyDescent="0.4">
      <c r="B49" s="39" t="s">
        <v>137</v>
      </c>
      <c r="C49" s="76">
        <v>0</v>
      </c>
    </row>
    <row r="50" spans="2:3" x14ac:dyDescent="0.35">
      <c r="B50" s="77" t="s">
        <v>94</v>
      </c>
      <c r="C50" s="69">
        <v>0</v>
      </c>
    </row>
    <row r="52" spans="2:3" x14ac:dyDescent="0.35">
      <c r="B52" t="s">
        <v>146</v>
      </c>
      <c r="C52" t="s">
        <v>97</v>
      </c>
    </row>
    <row r="53" spans="2:3" x14ac:dyDescent="0.35">
      <c r="B53" t="s">
        <v>147</v>
      </c>
      <c r="C53">
        <v>4</v>
      </c>
    </row>
    <row r="54" spans="2:3" x14ac:dyDescent="0.35">
      <c r="B54" t="s">
        <v>148</v>
      </c>
      <c r="C54">
        <v>4</v>
      </c>
    </row>
    <row r="55" spans="2:3" x14ac:dyDescent="0.35">
      <c r="B55" t="s">
        <v>149</v>
      </c>
      <c r="C55">
        <v>3</v>
      </c>
    </row>
    <row r="56" spans="2:3" x14ac:dyDescent="0.35">
      <c r="B56" t="s">
        <v>150</v>
      </c>
      <c r="C56">
        <v>2</v>
      </c>
    </row>
    <row r="57" spans="2:3" x14ac:dyDescent="0.35">
      <c r="B57" t="s">
        <v>151</v>
      </c>
      <c r="C57">
        <v>1</v>
      </c>
    </row>
    <row r="58" spans="2:3" x14ac:dyDescent="0.35">
      <c r="B58" t="s">
        <v>94</v>
      </c>
      <c r="C58">
        <v>0</v>
      </c>
    </row>
    <row r="60" spans="2:3" x14ac:dyDescent="0.35">
      <c r="B60" t="s">
        <v>152</v>
      </c>
      <c r="C60" t="s">
        <v>98</v>
      </c>
    </row>
    <row r="61" spans="2:3" x14ac:dyDescent="0.35">
      <c r="B61" s="66" t="s">
        <v>153</v>
      </c>
      <c r="C61" s="65">
        <v>5</v>
      </c>
    </row>
    <row r="62" spans="2:3" x14ac:dyDescent="0.35">
      <c r="B62" s="66" t="s">
        <v>154</v>
      </c>
      <c r="C62" s="65">
        <v>4</v>
      </c>
    </row>
    <row r="63" spans="2:3" x14ac:dyDescent="0.35">
      <c r="B63" s="66" t="s">
        <v>155</v>
      </c>
      <c r="C63" s="65">
        <v>4</v>
      </c>
    </row>
    <row r="64" spans="2:3" x14ac:dyDescent="0.35">
      <c r="B64" s="64" t="s">
        <v>156</v>
      </c>
      <c r="C64" s="65">
        <v>3</v>
      </c>
    </row>
    <row r="65" spans="2:3" x14ac:dyDescent="0.35">
      <c r="B65" s="66" t="s">
        <v>157</v>
      </c>
      <c r="C65" s="65">
        <v>2</v>
      </c>
    </row>
    <row r="66" spans="2:3" x14ac:dyDescent="0.35">
      <c r="B66" s="66" t="s">
        <v>158</v>
      </c>
      <c r="C66" s="65">
        <v>2</v>
      </c>
    </row>
    <row r="67" spans="2:3" x14ac:dyDescent="0.35">
      <c r="B67" s="66" t="s">
        <v>159</v>
      </c>
      <c r="C67" s="65">
        <v>2</v>
      </c>
    </row>
    <row r="68" spans="2:3" x14ac:dyDescent="0.35">
      <c r="B68" s="66" t="s">
        <v>99</v>
      </c>
      <c r="C68" s="65">
        <v>0</v>
      </c>
    </row>
  </sheetData>
  <mergeCells count="3">
    <mergeCell ref="A34:A39"/>
    <mergeCell ref="A40:A43"/>
    <mergeCell ref="A44:A48"/>
  </mergeCells>
  <dataValidations count="4">
    <dataValidation type="list" allowBlank="1" showInputMessage="1" showErrorMessage="1" sqref="C5" xr:uid="{7BD07C8B-C757-4C91-ADD0-0E26368265F3}">
      <formula1>$B$53:$B$58</formula1>
    </dataValidation>
    <dataValidation type="list" allowBlank="1" showInputMessage="1" showErrorMessage="1" sqref="C6" xr:uid="{6C199AB9-F780-4174-AD9A-732FEE04B167}">
      <formula1>$B$61:$B$68</formula1>
    </dataValidation>
    <dataValidation type="list" allowBlank="1" showInputMessage="1" showErrorMessage="1" sqref="C3" xr:uid="{581A21DC-3274-49C3-A732-C667652838D0}">
      <formula1>$B$35:$B$50</formula1>
    </dataValidation>
    <dataValidation type="list" allowBlank="1" showInputMessage="1" showErrorMessage="1" sqref="C2" xr:uid="{349C5C84-7E6F-4762-B578-733E8E42E7CA}">
      <formula1>$B$11:$B$31</formula1>
    </dataValidation>
  </dataValidations>
  <hyperlinks>
    <hyperlink ref="B11" r:id="rId1" display="https://www.nrcs.usda.gov/sites/default/files/2022-08/Alley_Cropping_311_CPS_Oct_2017.pdf" xr:uid="{ECBA42EC-CC8C-4D84-A2C1-41FA56F45483}"/>
    <hyperlink ref="B12" r:id="rId2" display="https://www.nrcs.usda.gov/sites/default/files/2022-09/Constructed_Wetland_656_NHCP_CPS_2020.pdf" xr:uid="{C47FD1AB-2B81-4668-B5BD-7D6CFCB6458F}"/>
    <hyperlink ref="B13" r:id="rId3" display="https://www.nrcs.usda.gov/sites/default/files/2022-09/Conservation_Cover_327_CPS.pdf" xr:uid="{FE4B42D8-0A39-4875-859E-5D62C921A213}"/>
    <hyperlink ref="B14" r:id="rId4" display="https://www.nrcs.usda.gov/sites/default/files/2022-09/Contour_Buffer_Strips_332_CPS_9-14.pdf" xr:uid="{93DB6BBF-8758-448B-8E1B-6F83EDF8ED39}"/>
    <hyperlink ref="B15" r:id="rId5" display="https://www.nrcs.usda.gov/sites/default/files/2022-09/Field_Border_386_CPS.pdf" xr:uid="{0CD60612-0691-40EF-A060-892AA802C588}"/>
    <hyperlink ref="B16" r:id="rId6" display="https://www.nrcs.usda.gov/sites/default/files/2022-09/Filter_Strip_393_CPS.pdf" xr:uid="{8BE5A036-2DC3-4127-B49C-B3BB39EF7E7D}"/>
    <hyperlink ref="B17" r:id="rId7" display="https://www.nrcs.usda.gov/sites/default/files/2022-09/Filter_Strip_393_CPS.pdf" xr:uid="{E4B570A7-9EF0-43F8-80E6-410EADC7E32F}"/>
    <hyperlink ref="B18" r:id="rId8" display="https://www.nrcs.usda.gov/sites/default/files/2022-09/Grassed_Waterway_412_CPS_9_2020.pdf" xr:uid="{7DDC49E5-5789-4D8B-9458-CF96705C917E}"/>
    <hyperlink ref="B19" r:id="rId9" display="https://www.nrcs.usda.gov/sites/default/files/2022-09/Hedgerow_Planting_422_CPS.pdf" xr:uid="{446D47FB-5DA5-4DFF-81D9-1063381F103C}"/>
    <hyperlink ref="B20" r:id="rId10" display="https://www.nrcs.usda.gov/sites/default/files/2022-09/Riparian_Forest_Buffer_391_CPS_10_2020.pdf" xr:uid="{BB6C05E9-8574-4D41-8ED4-205FD5C7AB2D}"/>
    <hyperlink ref="B21" r:id="rId11" display="https://www.nrcs.usda.gov/sites/default/files/2022-11/390-NHCP-CPS-Riparian-Herbaceous-Cover-2022.pdf" xr:uid="{2F0A722B-E23E-4BB2-9696-30692C61F606}"/>
    <hyperlink ref="B22" r:id="rId12" display="https://www.nrcs.usda.gov/sites/default/files/2022-10/Stripcropping_585_CPS_Oct_2017.pdf" xr:uid="{CD07B4D6-475D-4E84-BF08-BD051D8F11F2}"/>
    <hyperlink ref="B23" r:id="rId13" display="https://www.nrcs.usda.gov/sites/default/files/2022-10/Vegetative_Barrier_601_NHCP_CPS_2020.pdf" xr:uid="{0E794FD3-B563-46D4-B8D1-6EAF764FA832}"/>
    <hyperlink ref="B24" r:id="rId14" display="https://www.nrcs.usda.gov/sites/default/files/2022-10/Windbreak-Shelterbelt_Establishment_380_NHCP_CPS_2021.pdf" xr:uid="{6FB414CB-85B2-4AC7-98F7-F8AF4A12A621}"/>
    <hyperlink ref="B25" r:id="rId15" display="https://www.nrcs.usda.gov/sites/default/files/2022-09/Shallow_Water_Development_And_Management_646_CPS.pdf" xr:uid="{F656B85F-6951-45F3-A7C2-CD22810B5F80}"/>
    <hyperlink ref="B26" r:id="rId16" display="https://www.nrcs.usda.gov/sites/default/files/2022-10/Tree-Shrub-Establishment-612-CPS-May-2016.pdf" xr:uid="{E9D5D338-E834-4E18-8BC2-253C1A2525C2}"/>
    <hyperlink ref="B27" r:id="rId17" display="https://www.nrcs.usda.gov/sites/default/files/2022-09/Herbaceous_Wind_Barriers_603_CPS.pdf" xr:uid="{C9CE29CD-6288-4979-9044-DBEE53D645C7}"/>
    <hyperlink ref="B28" r:id="rId18" display="https://www.nrcs.usda.gov/sites/default/files/2022-10/Wetland_Creation_658_NHCP_CPS_2021.pdf" xr:uid="{5D5C8A04-5EEF-4970-93E3-2D66905C1F36}"/>
    <hyperlink ref="B29" r:id="rId19" display="https://www.nrcs.usda.gov/sites/default/files/2022-10/Wetland_Restoration_657_CPS.pdf" xr:uid="{8540284E-17D0-4BC9-94AA-8CDCC43C795B}"/>
    <hyperlink ref="B30" r:id="rId20" display="https://www.nrcs.usda.gov/sites/default/files/2022-10/Wildlife_Habitat_Planting_420_NHCP_CPS_2018.pdf" xr:uid="{C2C6CC3A-D89A-44D8-9FD1-D9F918A43544}"/>
    <hyperlink ref="B64" r:id="rId21" display="https://www.nrcs.usda.gov/sites/default/files/2022-10/Structures_for_Wildlife_649_CPS.pdf" xr:uid="{C97129FE-579B-47A3-A010-0D215A826451}"/>
  </hyperlinks>
  <pageMargins left="0.7" right="0.7" top="0.75" bottom="0.75" header="0.3" footer="0.3"/>
  <tableParts count="4">
    <tablePart r:id="rId22"/>
    <tablePart r:id="rId23"/>
    <tablePart r:id="rId24"/>
    <tablePart r:id="rId2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507C-ADCA-498C-A1D5-95B3A6E235F0}">
  <dimension ref="A1"/>
  <sheetViews>
    <sheetView showGridLines="0" tabSelected="1" topLeftCell="A13" zoomScale="90" workbookViewId="0">
      <selection sqref="A1:XFD104857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567F-559C-40B0-9664-4DCB337A37A4}">
  <dimension ref="B1:K141"/>
  <sheetViews>
    <sheetView showGridLines="0" topLeftCell="A126" workbookViewId="0">
      <selection activeCell="B28" sqref="B28:K141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7.453125" bestFit="1" customWidth="1"/>
    <col min="4" max="4" width="2.81640625" bestFit="1" customWidth="1"/>
    <col min="5" max="5" width="3.453125" bestFit="1" customWidth="1"/>
    <col min="6" max="6" width="4.08984375" bestFit="1" customWidth="1"/>
    <col min="7" max="7" width="5.1796875" bestFit="1" customWidth="1"/>
    <col min="8" max="8" width="7.54296875" bestFit="1" customWidth="1"/>
    <col min="9" max="9" width="4.26953125" bestFit="1" customWidth="1"/>
    <col min="10" max="10" width="5.1796875" bestFit="1" customWidth="1"/>
    <col min="11" max="11" width="7.54296875" bestFit="1" customWidth="1"/>
  </cols>
  <sheetData>
    <row r="1" spans="2:2" s="1" customFormat="1" ht="17.5" x14ac:dyDescent="0.35">
      <c r="B1" s="4" t="s">
        <v>30</v>
      </c>
    </row>
    <row r="2" spans="2:2" s="2" customFormat="1" ht="10" x14ac:dyDescent="0.2">
      <c r="B2" s="5" t="s">
        <v>0</v>
      </c>
    </row>
    <row r="3" spans="2:2" s="2" customFormat="1" ht="10" x14ac:dyDescent="0.2">
      <c r="B3" s="5" t="s">
        <v>31</v>
      </c>
    </row>
    <row r="4" spans="2:2" s="3" customFormat="1" ht="10" x14ac:dyDescent="0.2">
      <c r="B4" s="6" t="s">
        <v>1</v>
      </c>
    </row>
    <row r="27" spans="2:11" ht="15" thickBot="1" x14ac:dyDescent="0.4"/>
    <row r="28" spans="2:11" x14ac:dyDescent="0.35">
      <c r="B28" s="83" t="s">
        <v>32</v>
      </c>
      <c r="C28" s="84"/>
      <c r="D28" s="84"/>
      <c r="E28" s="84"/>
      <c r="F28" s="84"/>
      <c r="G28" s="84"/>
      <c r="H28" s="84"/>
      <c r="I28" s="84"/>
      <c r="J28" s="84"/>
      <c r="K28" s="85"/>
    </row>
    <row r="29" spans="2:11" ht="15" thickBot="1" x14ac:dyDescent="0.4">
      <c r="B29" s="86" t="s">
        <v>2</v>
      </c>
      <c r="C29" s="87"/>
      <c r="D29" s="87"/>
      <c r="E29" s="87"/>
      <c r="F29" s="87"/>
      <c r="G29" s="87"/>
      <c r="H29" s="87"/>
      <c r="I29" s="87"/>
      <c r="J29" s="87"/>
      <c r="K29" s="88"/>
    </row>
    <row r="30" spans="2:11" x14ac:dyDescent="0.35">
      <c r="B30" s="7"/>
      <c r="C30" s="8"/>
      <c r="D30" s="8"/>
      <c r="E30" s="12"/>
      <c r="F30" s="89" t="s">
        <v>35</v>
      </c>
      <c r="G30" s="90"/>
      <c r="H30" s="91"/>
      <c r="I30" s="89" t="s">
        <v>36</v>
      </c>
      <c r="J30" s="90"/>
      <c r="K30" s="92"/>
    </row>
    <row r="31" spans="2:11" x14ac:dyDescent="0.35">
      <c r="B31" s="18" t="s">
        <v>3</v>
      </c>
      <c r="C31" s="11" t="s">
        <v>4</v>
      </c>
      <c r="D31" s="11" t="s">
        <v>5</v>
      </c>
      <c r="E31" s="15" t="s">
        <v>33</v>
      </c>
      <c r="F31" s="9" t="s">
        <v>6</v>
      </c>
      <c r="G31" s="9" t="s">
        <v>34</v>
      </c>
      <c r="H31" s="15" t="s">
        <v>7</v>
      </c>
      <c r="I31" s="9" t="s">
        <v>6</v>
      </c>
      <c r="J31" s="9" t="s">
        <v>34</v>
      </c>
      <c r="K31" s="10" t="s">
        <v>7</v>
      </c>
    </row>
    <row r="32" spans="2:11" x14ac:dyDescent="0.35">
      <c r="B32" s="93" t="s">
        <v>8</v>
      </c>
      <c r="C32" s="96" t="s">
        <v>10</v>
      </c>
      <c r="D32" s="96" t="s">
        <v>9</v>
      </c>
      <c r="E32" s="19">
        <v>1</v>
      </c>
      <c r="F32" s="13">
        <v>0</v>
      </c>
      <c r="G32" s="13">
        <v>0</v>
      </c>
      <c r="H32" s="23" t="s">
        <v>37</v>
      </c>
      <c r="I32" s="13">
        <v>10.199999999999999</v>
      </c>
      <c r="J32" s="13">
        <v>0</v>
      </c>
      <c r="K32" s="21">
        <v>0</v>
      </c>
    </row>
    <row r="33" spans="2:11" x14ac:dyDescent="0.35">
      <c r="B33" s="94"/>
      <c r="C33" s="97"/>
      <c r="D33" s="97"/>
      <c r="E33" s="19">
        <v>2</v>
      </c>
      <c r="F33" s="13">
        <v>1</v>
      </c>
      <c r="G33" s="13">
        <v>1</v>
      </c>
      <c r="H33" s="23" t="s">
        <v>37</v>
      </c>
      <c r="I33" s="13">
        <v>12.6</v>
      </c>
      <c r="J33" s="13">
        <v>2.4000000000000004</v>
      </c>
      <c r="K33" s="21">
        <v>0.23529411764705888</v>
      </c>
    </row>
    <row r="34" spans="2:11" x14ac:dyDescent="0.35">
      <c r="B34" s="94"/>
      <c r="C34" s="97"/>
      <c r="D34" s="97"/>
      <c r="E34" s="19">
        <v>3</v>
      </c>
      <c r="F34" s="13">
        <v>2</v>
      </c>
      <c r="G34" s="13">
        <v>2</v>
      </c>
      <c r="H34" s="23" t="s">
        <v>37</v>
      </c>
      <c r="I34" s="13">
        <v>15</v>
      </c>
      <c r="J34" s="13">
        <v>4.8000000000000007</v>
      </c>
      <c r="K34" s="21">
        <v>0.47058823529411775</v>
      </c>
    </row>
    <row r="35" spans="2:11" x14ac:dyDescent="0.35">
      <c r="B35" s="94"/>
      <c r="C35" s="97"/>
      <c r="D35" s="97"/>
      <c r="E35" s="19">
        <v>4</v>
      </c>
      <c r="F35" s="13">
        <v>3</v>
      </c>
      <c r="G35" s="13">
        <v>3</v>
      </c>
      <c r="H35" s="23" t="s">
        <v>37</v>
      </c>
      <c r="I35" s="13">
        <v>17.399999999999999</v>
      </c>
      <c r="J35" s="13">
        <v>7.1999999999999993</v>
      </c>
      <c r="K35" s="21">
        <v>0.70588235294117641</v>
      </c>
    </row>
    <row r="36" spans="2:11" x14ac:dyDescent="0.35">
      <c r="B36" s="94"/>
      <c r="C36" s="97"/>
      <c r="D36" s="97"/>
      <c r="E36" s="19">
        <v>5</v>
      </c>
      <c r="F36" s="13">
        <v>4</v>
      </c>
      <c r="G36" s="13">
        <v>4</v>
      </c>
      <c r="H36" s="23" t="s">
        <v>37</v>
      </c>
      <c r="I36" s="13">
        <v>19.8</v>
      </c>
      <c r="J36" s="13">
        <v>9.6000000000000014</v>
      </c>
      <c r="K36" s="21">
        <v>0.9411764705882355</v>
      </c>
    </row>
    <row r="37" spans="2:11" x14ac:dyDescent="0.35">
      <c r="B37" s="94"/>
      <c r="C37" s="97"/>
      <c r="D37" s="97"/>
      <c r="E37" s="19">
        <v>6</v>
      </c>
      <c r="F37" s="13">
        <v>5</v>
      </c>
      <c r="G37" s="13">
        <v>5</v>
      </c>
      <c r="H37" s="23" t="s">
        <v>37</v>
      </c>
      <c r="I37" s="13">
        <v>22.2</v>
      </c>
      <c r="J37" s="13">
        <v>12</v>
      </c>
      <c r="K37" s="21">
        <v>1.1764705882352942</v>
      </c>
    </row>
    <row r="38" spans="2:11" x14ac:dyDescent="0.35">
      <c r="B38" s="94"/>
      <c r="C38" s="97"/>
      <c r="D38" s="97"/>
      <c r="E38" s="19">
        <v>7</v>
      </c>
      <c r="F38" s="13">
        <v>6</v>
      </c>
      <c r="G38" s="13">
        <v>6</v>
      </c>
      <c r="H38" s="23" t="s">
        <v>37</v>
      </c>
      <c r="I38" s="13">
        <v>24.599999999999998</v>
      </c>
      <c r="J38" s="13">
        <v>14.399999999999999</v>
      </c>
      <c r="K38" s="21">
        <v>1.4117647058823528</v>
      </c>
    </row>
    <row r="39" spans="2:11" x14ac:dyDescent="0.35">
      <c r="B39" s="94"/>
      <c r="C39" s="97"/>
      <c r="D39" s="97"/>
      <c r="E39" s="19">
        <v>8</v>
      </c>
      <c r="F39" s="13">
        <v>7</v>
      </c>
      <c r="G39" s="13">
        <v>7</v>
      </c>
      <c r="H39" s="23" t="s">
        <v>37</v>
      </c>
      <c r="I39" s="13">
        <v>27</v>
      </c>
      <c r="J39" s="13">
        <v>16.8</v>
      </c>
      <c r="K39" s="21">
        <v>1.6470588235294119</v>
      </c>
    </row>
    <row r="40" spans="2:11" x14ac:dyDescent="0.35">
      <c r="B40" s="94"/>
      <c r="C40" s="97"/>
      <c r="D40" s="97"/>
      <c r="E40" s="19">
        <v>9</v>
      </c>
      <c r="F40" s="13">
        <v>8</v>
      </c>
      <c r="G40" s="13">
        <v>8</v>
      </c>
      <c r="H40" s="23" t="s">
        <v>37</v>
      </c>
      <c r="I40" s="13">
        <v>29.4</v>
      </c>
      <c r="J40" s="13">
        <v>19.2</v>
      </c>
      <c r="K40" s="21">
        <v>1.8823529411764706</v>
      </c>
    </row>
    <row r="41" spans="2:11" x14ac:dyDescent="0.35">
      <c r="B41" s="94"/>
      <c r="C41" s="97"/>
      <c r="D41" s="97"/>
      <c r="E41" s="19">
        <v>10</v>
      </c>
      <c r="F41" s="13">
        <v>9</v>
      </c>
      <c r="G41" s="13">
        <v>9</v>
      </c>
      <c r="H41" s="23" t="s">
        <v>37</v>
      </c>
      <c r="I41" s="13">
        <v>31.799999999999997</v>
      </c>
      <c r="J41" s="13">
        <v>21.599999999999998</v>
      </c>
      <c r="K41" s="21">
        <v>2.1176470588235294</v>
      </c>
    </row>
    <row r="42" spans="2:11" x14ac:dyDescent="0.35">
      <c r="B42" s="95"/>
      <c r="C42" s="98"/>
      <c r="D42" s="98"/>
      <c r="E42" s="24">
        <v>11</v>
      </c>
      <c r="F42" s="25">
        <v>10</v>
      </c>
      <c r="G42" s="25">
        <v>10</v>
      </c>
      <c r="H42" s="26" t="s">
        <v>37</v>
      </c>
      <c r="I42" s="25">
        <v>34.200000000000003</v>
      </c>
      <c r="J42" s="25">
        <v>24.000000000000004</v>
      </c>
      <c r="K42" s="27">
        <v>2.3529411764705888</v>
      </c>
    </row>
    <row r="43" spans="2:11" x14ac:dyDescent="0.35">
      <c r="B43" s="99" t="s">
        <v>11</v>
      </c>
      <c r="C43" s="100" t="s">
        <v>10</v>
      </c>
      <c r="D43" s="100" t="s">
        <v>12</v>
      </c>
      <c r="E43" s="19">
        <v>1</v>
      </c>
      <c r="F43" s="13">
        <v>0</v>
      </c>
      <c r="G43" s="13">
        <v>0</v>
      </c>
      <c r="H43" s="23" t="s">
        <v>37</v>
      </c>
      <c r="I43" s="13">
        <v>10.199999999999999</v>
      </c>
      <c r="J43" s="13">
        <v>0</v>
      </c>
      <c r="K43" s="21">
        <v>0</v>
      </c>
    </row>
    <row r="44" spans="2:11" x14ac:dyDescent="0.35">
      <c r="B44" s="94"/>
      <c r="C44" s="97"/>
      <c r="D44" s="97"/>
      <c r="E44" s="19">
        <v>2</v>
      </c>
      <c r="F44" s="13">
        <v>0.5</v>
      </c>
      <c r="G44" s="13">
        <v>0.5</v>
      </c>
      <c r="H44" s="23" t="s">
        <v>37</v>
      </c>
      <c r="I44" s="13">
        <v>11.4</v>
      </c>
      <c r="J44" s="13">
        <v>1.2000000000000011</v>
      </c>
      <c r="K44" s="21">
        <v>0.11764705882352952</v>
      </c>
    </row>
    <row r="45" spans="2:11" x14ac:dyDescent="0.35">
      <c r="B45" s="94"/>
      <c r="C45" s="97"/>
      <c r="D45" s="97"/>
      <c r="E45" s="19">
        <v>3</v>
      </c>
      <c r="F45" s="13">
        <v>1</v>
      </c>
      <c r="G45" s="13">
        <v>1</v>
      </c>
      <c r="H45" s="23" t="s">
        <v>37</v>
      </c>
      <c r="I45" s="13">
        <v>12.6</v>
      </c>
      <c r="J45" s="13">
        <v>2.4000000000000004</v>
      </c>
      <c r="K45" s="21">
        <v>0.23529411764705888</v>
      </c>
    </row>
    <row r="46" spans="2:11" x14ac:dyDescent="0.35">
      <c r="B46" s="94"/>
      <c r="C46" s="97"/>
      <c r="D46" s="97"/>
      <c r="E46" s="19">
        <v>4</v>
      </c>
      <c r="F46" s="13">
        <v>1.5</v>
      </c>
      <c r="G46" s="13">
        <v>1.5</v>
      </c>
      <c r="H46" s="23" t="s">
        <v>37</v>
      </c>
      <c r="I46" s="13">
        <v>13.799999999999999</v>
      </c>
      <c r="J46" s="13">
        <v>3.5999999999999996</v>
      </c>
      <c r="K46" s="21">
        <v>0.3529411764705882</v>
      </c>
    </row>
    <row r="47" spans="2:11" x14ac:dyDescent="0.35">
      <c r="B47" s="94"/>
      <c r="C47" s="97"/>
      <c r="D47" s="97"/>
      <c r="E47" s="19">
        <v>5</v>
      </c>
      <c r="F47" s="13">
        <v>2</v>
      </c>
      <c r="G47" s="13">
        <v>2</v>
      </c>
      <c r="H47" s="23" t="s">
        <v>37</v>
      </c>
      <c r="I47" s="13">
        <v>15</v>
      </c>
      <c r="J47" s="13">
        <v>4.8000000000000007</v>
      </c>
      <c r="K47" s="21">
        <v>0.47058823529411775</v>
      </c>
    </row>
    <row r="48" spans="2:11" x14ac:dyDescent="0.35">
      <c r="B48" s="94"/>
      <c r="C48" s="97"/>
      <c r="D48" s="97"/>
      <c r="E48" s="19">
        <v>6</v>
      </c>
      <c r="F48" s="13">
        <v>2.5</v>
      </c>
      <c r="G48" s="13">
        <v>2.5</v>
      </c>
      <c r="H48" s="23" t="s">
        <v>37</v>
      </c>
      <c r="I48" s="13">
        <v>16.2</v>
      </c>
      <c r="J48" s="13">
        <v>6</v>
      </c>
      <c r="K48" s="21">
        <v>0.58823529411764708</v>
      </c>
    </row>
    <row r="49" spans="2:11" x14ac:dyDescent="0.35">
      <c r="B49" s="94"/>
      <c r="C49" s="97"/>
      <c r="D49" s="97"/>
      <c r="E49" s="19">
        <v>7</v>
      </c>
      <c r="F49" s="13">
        <v>3</v>
      </c>
      <c r="G49" s="13">
        <v>3</v>
      </c>
      <c r="H49" s="23" t="s">
        <v>37</v>
      </c>
      <c r="I49" s="13">
        <v>17.399999999999999</v>
      </c>
      <c r="J49" s="13">
        <v>7.1999999999999993</v>
      </c>
      <c r="K49" s="21">
        <v>0.70588235294117641</v>
      </c>
    </row>
    <row r="50" spans="2:11" x14ac:dyDescent="0.35">
      <c r="B50" s="94"/>
      <c r="C50" s="97"/>
      <c r="D50" s="97"/>
      <c r="E50" s="19">
        <v>8</v>
      </c>
      <c r="F50" s="13">
        <v>3.5</v>
      </c>
      <c r="G50" s="13">
        <v>3.5</v>
      </c>
      <c r="H50" s="23" t="s">
        <v>37</v>
      </c>
      <c r="I50" s="13">
        <v>18.600000000000001</v>
      </c>
      <c r="J50" s="13">
        <v>8.4000000000000021</v>
      </c>
      <c r="K50" s="21">
        <v>0.82352941176470618</v>
      </c>
    </row>
    <row r="51" spans="2:11" x14ac:dyDescent="0.35">
      <c r="B51" s="94"/>
      <c r="C51" s="97"/>
      <c r="D51" s="97"/>
      <c r="E51" s="19">
        <v>9</v>
      </c>
      <c r="F51" s="13">
        <v>4</v>
      </c>
      <c r="G51" s="13">
        <v>4</v>
      </c>
      <c r="H51" s="23" t="s">
        <v>37</v>
      </c>
      <c r="I51" s="13">
        <v>19.8</v>
      </c>
      <c r="J51" s="13">
        <v>9.6000000000000014</v>
      </c>
      <c r="K51" s="21">
        <v>0.9411764705882355</v>
      </c>
    </row>
    <row r="52" spans="2:11" x14ac:dyDescent="0.35">
      <c r="B52" s="94"/>
      <c r="C52" s="97"/>
      <c r="D52" s="97"/>
      <c r="E52" s="19">
        <v>10</v>
      </c>
      <c r="F52" s="13">
        <v>4.5</v>
      </c>
      <c r="G52" s="13">
        <v>4.5</v>
      </c>
      <c r="H52" s="23" t="s">
        <v>37</v>
      </c>
      <c r="I52" s="13">
        <v>21</v>
      </c>
      <c r="J52" s="13">
        <v>10.8</v>
      </c>
      <c r="K52" s="21">
        <v>1.0588235294117649</v>
      </c>
    </row>
    <row r="53" spans="2:11" x14ac:dyDescent="0.35">
      <c r="B53" s="95"/>
      <c r="C53" s="98"/>
      <c r="D53" s="98"/>
      <c r="E53" s="24">
        <v>11</v>
      </c>
      <c r="F53" s="25">
        <v>5</v>
      </c>
      <c r="G53" s="25">
        <v>5</v>
      </c>
      <c r="H53" s="26" t="s">
        <v>37</v>
      </c>
      <c r="I53" s="25">
        <v>22.2</v>
      </c>
      <c r="J53" s="25">
        <v>12</v>
      </c>
      <c r="K53" s="27">
        <v>1.1764705882352942</v>
      </c>
    </row>
    <row r="54" spans="2:11" x14ac:dyDescent="0.35">
      <c r="B54" s="99" t="s">
        <v>13</v>
      </c>
      <c r="C54" s="100" t="s">
        <v>15</v>
      </c>
      <c r="D54" s="100" t="s">
        <v>14</v>
      </c>
      <c r="E54" s="19">
        <v>1</v>
      </c>
      <c r="F54" s="13">
        <v>-2</v>
      </c>
      <c r="G54" s="13">
        <v>-5</v>
      </c>
      <c r="H54" s="16">
        <v>-1.6666666666666667</v>
      </c>
      <c r="I54" s="13">
        <v>5.1999999999999993</v>
      </c>
      <c r="J54" s="13">
        <v>-5</v>
      </c>
      <c r="K54" s="21">
        <v>-0.49019607843137258</v>
      </c>
    </row>
    <row r="55" spans="2:11" x14ac:dyDescent="0.35">
      <c r="B55" s="94"/>
      <c r="C55" s="97"/>
      <c r="D55" s="97"/>
      <c r="E55" s="19">
        <v>2</v>
      </c>
      <c r="F55" s="13">
        <v>-0.8</v>
      </c>
      <c r="G55" s="13">
        <v>-3.8</v>
      </c>
      <c r="H55" s="16">
        <v>-1.2666666666666666</v>
      </c>
      <c r="I55" s="13">
        <v>6.3999999999999995</v>
      </c>
      <c r="J55" s="13">
        <v>-3.8</v>
      </c>
      <c r="K55" s="21">
        <v>-0.37254901960784315</v>
      </c>
    </row>
    <row r="56" spans="2:11" x14ac:dyDescent="0.35">
      <c r="B56" s="94"/>
      <c r="C56" s="97"/>
      <c r="D56" s="97"/>
      <c r="E56" s="19">
        <v>3</v>
      </c>
      <c r="F56" s="13">
        <v>0.4</v>
      </c>
      <c r="G56" s="13">
        <v>-2.6</v>
      </c>
      <c r="H56" s="16">
        <v>-0.8666666666666667</v>
      </c>
      <c r="I56" s="13">
        <v>7.6</v>
      </c>
      <c r="J56" s="13">
        <v>-2.5999999999999996</v>
      </c>
      <c r="K56" s="21">
        <v>-0.25490196078431371</v>
      </c>
    </row>
    <row r="57" spans="2:11" x14ac:dyDescent="0.35">
      <c r="B57" s="94"/>
      <c r="C57" s="97"/>
      <c r="D57" s="97"/>
      <c r="E57" s="19">
        <v>4</v>
      </c>
      <c r="F57" s="13">
        <v>1.6</v>
      </c>
      <c r="G57" s="13">
        <v>-1.4</v>
      </c>
      <c r="H57" s="16">
        <v>-0.46666666666666662</v>
      </c>
      <c r="I57" s="13">
        <v>8.7999999999999989</v>
      </c>
      <c r="J57" s="13">
        <v>-1.4000000000000004</v>
      </c>
      <c r="K57" s="21">
        <v>-0.13725490196078435</v>
      </c>
    </row>
    <row r="58" spans="2:11" x14ac:dyDescent="0.35">
      <c r="B58" s="94"/>
      <c r="C58" s="97"/>
      <c r="D58" s="97"/>
      <c r="E58" s="19">
        <v>5</v>
      </c>
      <c r="F58" s="13">
        <v>2.8</v>
      </c>
      <c r="G58" s="13">
        <v>-0.20000000000000018</v>
      </c>
      <c r="H58" s="16">
        <v>-6.6666666666666721E-2</v>
      </c>
      <c r="I58" s="13">
        <v>10</v>
      </c>
      <c r="J58" s="13">
        <v>-0.19999999999999929</v>
      </c>
      <c r="K58" s="21">
        <v>-1.9607843137254832E-2</v>
      </c>
    </row>
    <row r="59" spans="2:11" x14ac:dyDescent="0.35">
      <c r="B59" s="94"/>
      <c r="C59" s="97"/>
      <c r="D59" s="97"/>
      <c r="E59" s="19">
        <v>6</v>
      </c>
      <c r="F59" s="13">
        <v>4</v>
      </c>
      <c r="G59" s="13">
        <v>1</v>
      </c>
      <c r="H59" s="16">
        <v>0.33333333333333331</v>
      </c>
      <c r="I59" s="13">
        <v>11.2</v>
      </c>
      <c r="J59" s="13">
        <v>1</v>
      </c>
      <c r="K59" s="21">
        <v>9.8039215686274522E-2</v>
      </c>
    </row>
    <row r="60" spans="2:11" x14ac:dyDescent="0.35">
      <c r="B60" s="94"/>
      <c r="C60" s="97"/>
      <c r="D60" s="97"/>
      <c r="E60" s="19">
        <v>7</v>
      </c>
      <c r="F60" s="13">
        <v>5.2</v>
      </c>
      <c r="G60" s="13">
        <v>2.2000000000000002</v>
      </c>
      <c r="H60" s="16">
        <v>0.73333333333333339</v>
      </c>
      <c r="I60" s="13">
        <v>12.399999999999999</v>
      </c>
      <c r="J60" s="13">
        <v>2.1999999999999993</v>
      </c>
      <c r="K60" s="21">
        <v>0.21568627450980388</v>
      </c>
    </row>
    <row r="61" spans="2:11" x14ac:dyDescent="0.35">
      <c r="B61" s="94"/>
      <c r="C61" s="97"/>
      <c r="D61" s="97"/>
      <c r="E61" s="19">
        <v>8</v>
      </c>
      <c r="F61" s="13">
        <v>6.4</v>
      </c>
      <c r="G61" s="13">
        <v>3.4000000000000004</v>
      </c>
      <c r="H61" s="16">
        <v>1.1333333333333335</v>
      </c>
      <c r="I61" s="13">
        <v>13.6</v>
      </c>
      <c r="J61" s="13">
        <v>3.4000000000000004</v>
      </c>
      <c r="K61" s="21">
        <v>0.33333333333333337</v>
      </c>
    </row>
    <row r="62" spans="2:11" x14ac:dyDescent="0.35">
      <c r="B62" s="94"/>
      <c r="C62" s="97"/>
      <c r="D62" s="97"/>
      <c r="E62" s="19">
        <v>9</v>
      </c>
      <c r="F62" s="13">
        <v>7.6</v>
      </c>
      <c r="G62" s="13">
        <v>4.5999999999999996</v>
      </c>
      <c r="H62" s="16">
        <v>1.5333333333333332</v>
      </c>
      <c r="I62" s="13">
        <v>14.799999999999999</v>
      </c>
      <c r="J62" s="13">
        <v>4.5999999999999996</v>
      </c>
      <c r="K62" s="21">
        <v>0.45098039215686275</v>
      </c>
    </row>
    <row r="63" spans="2:11" x14ac:dyDescent="0.35">
      <c r="B63" s="94"/>
      <c r="C63" s="97"/>
      <c r="D63" s="97"/>
      <c r="E63" s="19">
        <v>10</v>
      </c>
      <c r="F63" s="13">
        <v>8.8000000000000007</v>
      </c>
      <c r="G63" s="13">
        <v>5.8000000000000007</v>
      </c>
      <c r="H63" s="16">
        <v>1.9333333333333336</v>
      </c>
      <c r="I63" s="13">
        <v>16</v>
      </c>
      <c r="J63" s="13">
        <v>5.8000000000000007</v>
      </c>
      <c r="K63" s="21">
        <v>0.56862745098039225</v>
      </c>
    </row>
    <row r="64" spans="2:11" x14ac:dyDescent="0.35">
      <c r="B64" s="95"/>
      <c r="C64" s="98"/>
      <c r="D64" s="98"/>
      <c r="E64" s="24">
        <v>11</v>
      </c>
      <c r="F64" s="25">
        <v>10</v>
      </c>
      <c r="G64" s="25">
        <v>7</v>
      </c>
      <c r="H64" s="28">
        <v>2.3333333333333335</v>
      </c>
      <c r="I64" s="25">
        <v>17.2</v>
      </c>
      <c r="J64" s="25">
        <v>7</v>
      </c>
      <c r="K64" s="27">
        <v>0.68627450980392157</v>
      </c>
    </row>
    <row r="65" spans="2:11" x14ac:dyDescent="0.35">
      <c r="B65" s="99" t="s">
        <v>16</v>
      </c>
      <c r="C65" s="100" t="s">
        <v>15</v>
      </c>
      <c r="D65" s="100" t="s">
        <v>17</v>
      </c>
      <c r="E65" s="19">
        <v>1</v>
      </c>
      <c r="F65" s="13">
        <v>0.5</v>
      </c>
      <c r="G65" s="13">
        <v>-0.7</v>
      </c>
      <c r="H65" s="16">
        <v>-0.58333333333333337</v>
      </c>
      <c r="I65" s="13">
        <v>6</v>
      </c>
      <c r="J65" s="13">
        <v>-4.1999999999999993</v>
      </c>
      <c r="K65" s="21">
        <v>-0.41176470588235292</v>
      </c>
    </row>
    <row r="66" spans="2:11" x14ac:dyDescent="0.35">
      <c r="B66" s="94"/>
      <c r="C66" s="97"/>
      <c r="D66" s="97"/>
      <c r="E66" s="19">
        <v>2</v>
      </c>
      <c r="F66" s="13">
        <v>0.65</v>
      </c>
      <c r="G66" s="13">
        <v>-0.54999999999999993</v>
      </c>
      <c r="H66" s="16">
        <v>-0.45833333333333331</v>
      </c>
      <c r="I66" s="13">
        <v>6.9</v>
      </c>
      <c r="J66" s="13">
        <v>-3.2999999999999989</v>
      </c>
      <c r="K66" s="21">
        <v>-0.32352941176470579</v>
      </c>
    </row>
    <row r="67" spans="2:11" x14ac:dyDescent="0.35">
      <c r="B67" s="94"/>
      <c r="C67" s="97"/>
      <c r="D67" s="97"/>
      <c r="E67" s="19">
        <v>3</v>
      </c>
      <c r="F67" s="13">
        <v>0.8</v>
      </c>
      <c r="G67" s="13">
        <v>-0.39999999999999991</v>
      </c>
      <c r="H67" s="16">
        <v>-0.33333333333333326</v>
      </c>
      <c r="I67" s="13">
        <v>7.8000000000000007</v>
      </c>
      <c r="J67" s="13">
        <v>-2.3999999999999986</v>
      </c>
      <c r="K67" s="21">
        <v>-0.23529411764705871</v>
      </c>
    </row>
    <row r="68" spans="2:11" x14ac:dyDescent="0.35">
      <c r="B68" s="94"/>
      <c r="C68" s="97"/>
      <c r="D68" s="97"/>
      <c r="E68" s="19">
        <v>4</v>
      </c>
      <c r="F68" s="13">
        <v>0.95</v>
      </c>
      <c r="G68" s="13">
        <v>-0.25</v>
      </c>
      <c r="H68" s="16">
        <v>-0.20833333333333334</v>
      </c>
      <c r="I68" s="13">
        <v>8.6999999999999993</v>
      </c>
      <c r="J68" s="13">
        <v>-1.5</v>
      </c>
      <c r="K68" s="21">
        <v>-0.14705882352941177</v>
      </c>
    </row>
    <row r="69" spans="2:11" x14ac:dyDescent="0.35">
      <c r="B69" s="94"/>
      <c r="C69" s="97"/>
      <c r="D69" s="97"/>
      <c r="E69" s="19">
        <v>5</v>
      </c>
      <c r="F69" s="13">
        <v>1.1000000000000001</v>
      </c>
      <c r="G69" s="13">
        <v>-9.9999999999999867E-2</v>
      </c>
      <c r="H69" s="16">
        <v>-8.3333333333333232E-2</v>
      </c>
      <c r="I69" s="13">
        <v>9.6000000000000014</v>
      </c>
      <c r="J69" s="13">
        <v>-0.59999999999999787</v>
      </c>
      <c r="K69" s="21">
        <v>-5.8823529411764504E-2</v>
      </c>
    </row>
    <row r="70" spans="2:11" x14ac:dyDescent="0.35">
      <c r="B70" s="94"/>
      <c r="C70" s="97"/>
      <c r="D70" s="97"/>
      <c r="E70" s="19">
        <v>6</v>
      </c>
      <c r="F70" s="13">
        <v>1.25</v>
      </c>
      <c r="G70" s="13">
        <v>5.0000000000000044E-2</v>
      </c>
      <c r="H70" s="16">
        <v>4.1666666666666706E-2</v>
      </c>
      <c r="I70" s="13">
        <v>10.5</v>
      </c>
      <c r="J70" s="13">
        <v>0.30000000000000071</v>
      </c>
      <c r="K70" s="21">
        <v>2.9411764705882425E-2</v>
      </c>
    </row>
    <row r="71" spans="2:11" x14ac:dyDescent="0.35">
      <c r="B71" s="94"/>
      <c r="C71" s="97"/>
      <c r="D71" s="97"/>
      <c r="E71" s="19">
        <v>7</v>
      </c>
      <c r="F71" s="13">
        <v>1.4</v>
      </c>
      <c r="G71" s="13">
        <v>0.19999999999999996</v>
      </c>
      <c r="H71" s="16">
        <v>0.16666666666666663</v>
      </c>
      <c r="I71" s="13">
        <v>11.399999999999999</v>
      </c>
      <c r="J71" s="13">
        <v>1.1999999999999993</v>
      </c>
      <c r="K71" s="21">
        <v>0.11764705882352935</v>
      </c>
    </row>
    <row r="72" spans="2:11" x14ac:dyDescent="0.35">
      <c r="B72" s="94"/>
      <c r="C72" s="97"/>
      <c r="D72" s="97"/>
      <c r="E72" s="19">
        <v>8</v>
      </c>
      <c r="F72" s="13">
        <v>1.55</v>
      </c>
      <c r="G72" s="13">
        <v>0.35000000000000009</v>
      </c>
      <c r="H72" s="16">
        <v>0.29166666666666674</v>
      </c>
      <c r="I72" s="13">
        <v>12.3</v>
      </c>
      <c r="J72" s="13">
        <v>2.1000000000000014</v>
      </c>
      <c r="K72" s="21">
        <v>0.20588235294117663</v>
      </c>
    </row>
    <row r="73" spans="2:11" x14ac:dyDescent="0.35">
      <c r="B73" s="94"/>
      <c r="C73" s="97"/>
      <c r="D73" s="97"/>
      <c r="E73" s="19">
        <v>9</v>
      </c>
      <c r="F73" s="13">
        <v>1.7</v>
      </c>
      <c r="G73" s="13">
        <v>0.5</v>
      </c>
      <c r="H73" s="16">
        <v>0.41666666666666669</v>
      </c>
      <c r="I73" s="13">
        <v>13.2</v>
      </c>
      <c r="J73" s="13">
        <v>3</v>
      </c>
      <c r="K73" s="21">
        <v>0.29411764705882354</v>
      </c>
    </row>
    <row r="74" spans="2:11" x14ac:dyDescent="0.35">
      <c r="B74" s="94"/>
      <c r="C74" s="97"/>
      <c r="D74" s="97"/>
      <c r="E74" s="19">
        <v>10</v>
      </c>
      <c r="F74" s="13">
        <v>1.85</v>
      </c>
      <c r="G74" s="13">
        <v>0.65000000000000013</v>
      </c>
      <c r="H74" s="16">
        <v>0.54166666666666685</v>
      </c>
      <c r="I74" s="13">
        <v>14.100000000000001</v>
      </c>
      <c r="J74" s="13">
        <v>3.9000000000000021</v>
      </c>
      <c r="K74" s="21">
        <v>0.38235294117647084</v>
      </c>
    </row>
    <row r="75" spans="2:11" x14ac:dyDescent="0.35">
      <c r="B75" s="95"/>
      <c r="C75" s="98"/>
      <c r="D75" s="98"/>
      <c r="E75" s="24">
        <v>11</v>
      </c>
      <c r="F75" s="25">
        <v>2</v>
      </c>
      <c r="G75" s="25">
        <v>0.8</v>
      </c>
      <c r="H75" s="28">
        <v>0.66666666666666674</v>
      </c>
      <c r="I75" s="25">
        <v>15</v>
      </c>
      <c r="J75" s="25">
        <v>4.8000000000000007</v>
      </c>
      <c r="K75" s="27">
        <v>0.47058823529411775</v>
      </c>
    </row>
    <row r="76" spans="2:11" x14ac:dyDescent="0.35">
      <c r="B76" s="99" t="s">
        <v>18</v>
      </c>
      <c r="C76" s="100" t="s">
        <v>10</v>
      </c>
      <c r="D76" s="100" t="s">
        <v>19</v>
      </c>
      <c r="E76" s="19">
        <v>1</v>
      </c>
      <c r="F76" s="13">
        <v>0</v>
      </c>
      <c r="G76" s="13">
        <v>0</v>
      </c>
      <c r="H76" s="23" t="s">
        <v>37</v>
      </c>
      <c r="I76" s="13">
        <v>10.199999999999999</v>
      </c>
      <c r="J76" s="13">
        <v>0</v>
      </c>
      <c r="K76" s="21">
        <v>0</v>
      </c>
    </row>
    <row r="77" spans="2:11" x14ac:dyDescent="0.35">
      <c r="B77" s="94"/>
      <c r="C77" s="97"/>
      <c r="D77" s="97"/>
      <c r="E77" s="19">
        <v>2</v>
      </c>
      <c r="F77" s="13">
        <v>0.5</v>
      </c>
      <c r="G77" s="13">
        <v>0.5</v>
      </c>
      <c r="H77" s="23" t="s">
        <v>37</v>
      </c>
      <c r="I77" s="13">
        <v>10.8</v>
      </c>
      <c r="J77" s="13">
        <v>0.60000000000000142</v>
      </c>
      <c r="K77" s="21">
        <v>5.8823529411764851E-2</v>
      </c>
    </row>
    <row r="78" spans="2:11" x14ac:dyDescent="0.35">
      <c r="B78" s="94"/>
      <c r="C78" s="97"/>
      <c r="D78" s="97"/>
      <c r="E78" s="19">
        <v>3</v>
      </c>
      <c r="F78" s="13">
        <v>1</v>
      </c>
      <c r="G78" s="13">
        <v>1</v>
      </c>
      <c r="H78" s="23" t="s">
        <v>37</v>
      </c>
      <c r="I78" s="13">
        <v>11.4</v>
      </c>
      <c r="J78" s="13">
        <v>1.2000000000000011</v>
      </c>
      <c r="K78" s="21">
        <v>0.11764705882352952</v>
      </c>
    </row>
    <row r="79" spans="2:11" x14ac:dyDescent="0.35">
      <c r="B79" s="94"/>
      <c r="C79" s="97"/>
      <c r="D79" s="97"/>
      <c r="E79" s="19">
        <v>4</v>
      </c>
      <c r="F79" s="13">
        <v>1.5</v>
      </c>
      <c r="G79" s="13">
        <v>1.5</v>
      </c>
      <c r="H79" s="23" t="s">
        <v>37</v>
      </c>
      <c r="I79" s="13">
        <v>12</v>
      </c>
      <c r="J79" s="13">
        <v>1.8000000000000007</v>
      </c>
      <c r="K79" s="21">
        <v>0.17647058823529421</v>
      </c>
    </row>
    <row r="80" spans="2:11" x14ac:dyDescent="0.35">
      <c r="B80" s="94"/>
      <c r="C80" s="97"/>
      <c r="D80" s="97"/>
      <c r="E80" s="19">
        <v>5</v>
      </c>
      <c r="F80" s="13">
        <v>2</v>
      </c>
      <c r="G80" s="13">
        <v>2</v>
      </c>
      <c r="H80" s="23" t="s">
        <v>37</v>
      </c>
      <c r="I80" s="13">
        <v>12.6</v>
      </c>
      <c r="J80" s="13">
        <v>2.4000000000000004</v>
      </c>
      <c r="K80" s="21">
        <v>0.23529411764705888</v>
      </c>
    </row>
    <row r="81" spans="2:11" x14ac:dyDescent="0.35">
      <c r="B81" s="94"/>
      <c r="C81" s="97"/>
      <c r="D81" s="97"/>
      <c r="E81" s="19">
        <v>6</v>
      </c>
      <c r="F81" s="13">
        <v>2.5</v>
      </c>
      <c r="G81" s="13">
        <v>2.5</v>
      </c>
      <c r="H81" s="23" t="s">
        <v>37</v>
      </c>
      <c r="I81" s="13">
        <v>13.2</v>
      </c>
      <c r="J81" s="13">
        <v>3</v>
      </c>
      <c r="K81" s="21">
        <v>0.29411764705882354</v>
      </c>
    </row>
    <row r="82" spans="2:11" x14ac:dyDescent="0.35">
      <c r="B82" s="94"/>
      <c r="C82" s="97"/>
      <c r="D82" s="97"/>
      <c r="E82" s="19">
        <v>7</v>
      </c>
      <c r="F82" s="13">
        <v>3</v>
      </c>
      <c r="G82" s="13">
        <v>3</v>
      </c>
      <c r="H82" s="23" t="s">
        <v>37</v>
      </c>
      <c r="I82" s="13">
        <v>13.799999999999999</v>
      </c>
      <c r="J82" s="13">
        <v>3.5999999999999996</v>
      </c>
      <c r="K82" s="21">
        <v>0.3529411764705882</v>
      </c>
    </row>
    <row r="83" spans="2:11" x14ac:dyDescent="0.35">
      <c r="B83" s="94"/>
      <c r="C83" s="97"/>
      <c r="D83" s="97"/>
      <c r="E83" s="19">
        <v>8</v>
      </c>
      <c r="F83" s="13">
        <v>3.5</v>
      </c>
      <c r="G83" s="13">
        <v>3.5</v>
      </c>
      <c r="H83" s="23" t="s">
        <v>37</v>
      </c>
      <c r="I83" s="13">
        <v>14.4</v>
      </c>
      <c r="J83" s="13">
        <v>4.2000000000000011</v>
      </c>
      <c r="K83" s="21">
        <v>0.41176470588235309</v>
      </c>
    </row>
    <row r="84" spans="2:11" x14ac:dyDescent="0.35">
      <c r="B84" s="94"/>
      <c r="C84" s="97"/>
      <c r="D84" s="97"/>
      <c r="E84" s="19">
        <v>9</v>
      </c>
      <c r="F84" s="13">
        <v>4</v>
      </c>
      <c r="G84" s="13">
        <v>4</v>
      </c>
      <c r="H84" s="23" t="s">
        <v>37</v>
      </c>
      <c r="I84" s="13">
        <v>15</v>
      </c>
      <c r="J84" s="13">
        <v>4.8000000000000007</v>
      </c>
      <c r="K84" s="21">
        <v>0.47058823529411775</v>
      </c>
    </row>
    <row r="85" spans="2:11" x14ac:dyDescent="0.35">
      <c r="B85" s="94"/>
      <c r="C85" s="97"/>
      <c r="D85" s="97"/>
      <c r="E85" s="19">
        <v>10</v>
      </c>
      <c r="F85" s="13">
        <v>4.5</v>
      </c>
      <c r="G85" s="13">
        <v>4.5</v>
      </c>
      <c r="H85" s="23" t="s">
        <v>37</v>
      </c>
      <c r="I85" s="13">
        <v>15.6</v>
      </c>
      <c r="J85" s="13">
        <v>5.4</v>
      </c>
      <c r="K85" s="21">
        <v>0.52941176470588247</v>
      </c>
    </row>
    <row r="86" spans="2:11" x14ac:dyDescent="0.35">
      <c r="B86" s="95"/>
      <c r="C86" s="98"/>
      <c r="D86" s="98"/>
      <c r="E86" s="24">
        <v>11</v>
      </c>
      <c r="F86" s="25">
        <v>5</v>
      </c>
      <c r="G86" s="25">
        <v>5</v>
      </c>
      <c r="H86" s="26" t="s">
        <v>37</v>
      </c>
      <c r="I86" s="25">
        <v>16.2</v>
      </c>
      <c r="J86" s="25">
        <v>6</v>
      </c>
      <c r="K86" s="27">
        <v>0.58823529411764708</v>
      </c>
    </row>
    <row r="87" spans="2:11" x14ac:dyDescent="0.35">
      <c r="B87" s="99" t="s">
        <v>20</v>
      </c>
      <c r="C87" s="100" t="s">
        <v>15</v>
      </c>
      <c r="D87" s="100" t="s">
        <v>21</v>
      </c>
      <c r="E87" s="19">
        <v>1</v>
      </c>
      <c r="F87" s="13">
        <v>0</v>
      </c>
      <c r="G87" s="13">
        <v>-2</v>
      </c>
      <c r="H87" s="16">
        <v>-1</v>
      </c>
      <c r="I87" s="13">
        <v>7.8</v>
      </c>
      <c r="J87" s="13">
        <v>-2.3999999999999995</v>
      </c>
      <c r="K87" s="21">
        <v>-0.23529411764705879</v>
      </c>
    </row>
    <row r="88" spans="2:11" x14ac:dyDescent="0.35">
      <c r="B88" s="94"/>
      <c r="C88" s="97"/>
      <c r="D88" s="97"/>
      <c r="E88" s="19">
        <v>2</v>
      </c>
      <c r="F88" s="13">
        <v>0.4</v>
      </c>
      <c r="G88" s="13">
        <v>-1.6</v>
      </c>
      <c r="H88" s="16">
        <v>-0.8</v>
      </c>
      <c r="I88" s="13">
        <v>8.2800000000000011</v>
      </c>
      <c r="J88" s="13">
        <v>-1.9199999999999982</v>
      </c>
      <c r="K88" s="21">
        <v>-0.18823529411764689</v>
      </c>
    </row>
    <row r="89" spans="2:11" x14ac:dyDescent="0.35">
      <c r="B89" s="94"/>
      <c r="C89" s="97"/>
      <c r="D89" s="97"/>
      <c r="E89" s="19">
        <v>3</v>
      </c>
      <c r="F89" s="13">
        <v>0.8</v>
      </c>
      <c r="G89" s="13">
        <v>-1.2</v>
      </c>
      <c r="H89" s="16">
        <v>-0.6</v>
      </c>
      <c r="I89" s="13">
        <v>8.76</v>
      </c>
      <c r="J89" s="13">
        <v>-1.4399999999999995</v>
      </c>
      <c r="K89" s="21">
        <v>-0.14117647058823526</v>
      </c>
    </row>
    <row r="90" spans="2:11" x14ac:dyDescent="0.35">
      <c r="B90" s="94"/>
      <c r="C90" s="97"/>
      <c r="D90" s="97"/>
      <c r="E90" s="19">
        <v>4</v>
      </c>
      <c r="F90" s="13">
        <v>1.2</v>
      </c>
      <c r="G90" s="13">
        <v>-0.8</v>
      </c>
      <c r="H90" s="16">
        <v>-0.4</v>
      </c>
      <c r="I90" s="13">
        <v>9.24</v>
      </c>
      <c r="J90" s="13">
        <v>-0.95999999999999908</v>
      </c>
      <c r="K90" s="21">
        <v>-9.4117647058823445E-2</v>
      </c>
    </row>
    <row r="91" spans="2:11" x14ac:dyDescent="0.35">
      <c r="B91" s="94"/>
      <c r="C91" s="97"/>
      <c r="D91" s="97"/>
      <c r="E91" s="19">
        <v>5</v>
      </c>
      <c r="F91" s="13">
        <v>1.6</v>
      </c>
      <c r="G91" s="13">
        <v>-0.39999999999999991</v>
      </c>
      <c r="H91" s="16">
        <v>-0.19999999999999996</v>
      </c>
      <c r="I91" s="13">
        <v>9.7199999999999989</v>
      </c>
      <c r="J91" s="13">
        <v>-0.48000000000000043</v>
      </c>
      <c r="K91" s="21">
        <v>-4.7058823529411813E-2</v>
      </c>
    </row>
    <row r="92" spans="2:11" x14ac:dyDescent="0.35">
      <c r="B92" s="94"/>
      <c r="C92" s="97"/>
      <c r="D92" s="97"/>
      <c r="E92" s="19">
        <v>6</v>
      </c>
      <c r="F92" s="13">
        <v>2</v>
      </c>
      <c r="G92" s="13">
        <v>0</v>
      </c>
      <c r="H92" s="16">
        <v>0</v>
      </c>
      <c r="I92" s="13">
        <v>10.199999999999999</v>
      </c>
      <c r="J92" s="13">
        <v>0</v>
      </c>
      <c r="K92" s="21">
        <v>0</v>
      </c>
    </row>
    <row r="93" spans="2:11" x14ac:dyDescent="0.35">
      <c r="B93" s="94"/>
      <c r="C93" s="97"/>
      <c r="D93" s="97"/>
      <c r="E93" s="19">
        <v>7</v>
      </c>
      <c r="F93" s="13">
        <v>2.4</v>
      </c>
      <c r="G93" s="13">
        <v>0.39999999999999991</v>
      </c>
      <c r="H93" s="16">
        <v>0.19999999999999996</v>
      </c>
      <c r="I93" s="13">
        <v>10.68</v>
      </c>
      <c r="J93" s="13">
        <v>0.48000000000000043</v>
      </c>
      <c r="K93" s="21">
        <v>4.7058823529411813E-2</v>
      </c>
    </row>
    <row r="94" spans="2:11" x14ac:dyDescent="0.35">
      <c r="B94" s="94"/>
      <c r="C94" s="97"/>
      <c r="D94" s="97"/>
      <c r="E94" s="19">
        <v>8</v>
      </c>
      <c r="F94" s="13">
        <v>2.8</v>
      </c>
      <c r="G94" s="13">
        <v>0.79999999999999982</v>
      </c>
      <c r="H94" s="16">
        <v>0.39999999999999991</v>
      </c>
      <c r="I94" s="13">
        <v>11.16</v>
      </c>
      <c r="J94" s="13">
        <v>0.96000000000000085</v>
      </c>
      <c r="K94" s="21">
        <v>9.4117647058823625E-2</v>
      </c>
    </row>
    <row r="95" spans="2:11" x14ac:dyDescent="0.35">
      <c r="B95" s="94"/>
      <c r="C95" s="97"/>
      <c r="D95" s="97"/>
      <c r="E95" s="19">
        <v>9</v>
      </c>
      <c r="F95" s="13">
        <v>3.2</v>
      </c>
      <c r="G95" s="13">
        <v>1.2000000000000002</v>
      </c>
      <c r="H95" s="16">
        <v>0.60000000000000009</v>
      </c>
      <c r="I95" s="13">
        <v>11.64</v>
      </c>
      <c r="J95" s="13">
        <v>1.4400000000000013</v>
      </c>
      <c r="K95" s="21">
        <v>0.14117647058823543</v>
      </c>
    </row>
    <row r="96" spans="2:11" x14ac:dyDescent="0.35">
      <c r="B96" s="94"/>
      <c r="C96" s="97"/>
      <c r="D96" s="97"/>
      <c r="E96" s="19">
        <v>10</v>
      </c>
      <c r="F96" s="13">
        <v>3.6</v>
      </c>
      <c r="G96" s="13">
        <v>1.6</v>
      </c>
      <c r="H96" s="16">
        <v>0.8</v>
      </c>
      <c r="I96" s="13">
        <v>12.12</v>
      </c>
      <c r="J96" s="13">
        <v>1.92</v>
      </c>
      <c r="K96" s="21">
        <v>0.18823529411764706</v>
      </c>
    </row>
    <row r="97" spans="2:11" x14ac:dyDescent="0.35">
      <c r="B97" s="95"/>
      <c r="C97" s="98"/>
      <c r="D97" s="98"/>
      <c r="E97" s="24">
        <v>11</v>
      </c>
      <c r="F97" s="25">
        <v>4</v>
      </c>
      <c r="G97" s="25">
        <v>2</v>
      </c>
      <c r="H97" s="28">
        <v>1</v>
      </c>
      <c r="I97" s="25">
        <v>12.6</v>
      </c>
      <c r="J97" s="25">
        <v>2.4000000000000004</v>
      </c>
      <c r="K97" s="27">
        <v>0.23529411764705888</v>
      </c>
    </row>
    <row r="98" spans="2:11" x14ac:dyDescent="0.35">
      <c r="B98" s="99" t="s">
        <v>22</v>
      </c>
      <c r="C98" s="100" t="s">
        <v>15</v>
      </c>
      <c r="D98" s="100" t="s">
        <v>23</v>
      </c>
      <c r="E98" s="19">
        <v>1</v>
      </c>
      <c r="F98" s="13">
        <v>-4</v>
      </c>
      <c r="G98" s="13">
        <v>-4</v>
      </c>
      <c r="H98" s="23" t="s">
        <v>37</v>
      </c>
      <c r="I98" s="13">
        <v>6.1999999999999993</v>
      </c>
      <c r="J98" s="13">
        <v>-4</v>
      </c>
      <c r="K98" s="21">
        <v>-0.39215686274509809</v>
      </c>
    </row>
    <row r="99" spans="2:11" x14ac:dyDescent="0.35">
      <c r="B99" s="94"/>
      <c r="C99" s="97"/>
      <c r="D99" s="97"/>
      <c r="E99" s="19">
        <v>2</v>
      </c>
      <c r="F99" s="13">
        <v>-3.6</v>
      </c>
      <c r="G99" s="13">
        <v>-3.6</v>
      </c>
      <c r="H99" s="23" t="s">
        <v>37</v>
      </c>
      <c r="I99" s="13">
        <v>6.6</v>
      </c>
      <c r="J99" s="13">
        <v>-3.5999999999999996</v>
      </c>
      <c r="K99" s="21">
        <v>-0.3529411764705882</v>
      </c>
    </row>
    <row r="100" spans="2:11" x14ac:dyDescent="0.35">
      <c r="B100" s="94"/>
      <c r="C100" s="97"/>
      <c r="D100" s="97"/>
      <c r="E100" s="19">
        <v>3</v>
      </c>
      <c r="F100" s="13">
        <v>-3.2</v>
      </c>
      <c r="G100" s="13">
        <v>-3.2</v>
      </c>
      <c r="H100" s="23" t="s">
        <v>37</v>
      </c>
      <c r="I100" s="13">
        <v>6.9999999999999991</v>
      </c>
      <c r="J100" s="13">
        <v>-3.2</v>
      </c>
      <c r="K100" s="21">
        <v>-0.31372549019607848</v>
      </c>
    </row>
    <row r="101" spans="2:11" x14ac:dyDescent="0.35">
      <c r="B101" s="94"/>
      <c r="C101" s="97"/>
      <c r="D101" s="97"/>
      <c r="E101" s="19">
        <v>4</v>
      </c>
      <c r="F101" s="13">
        <v>-2.8</v>
      </c>
      <c r="G101" s="13">
        <v>-2.8</v>
      </c>
      <c r="H101" s="23" t="s">
        <v>37</v>
      </c>
      <c r="I101" s="13">
        <v>7.3999999999999995</v>
      </c>
      <c r="J101" s="13">
        <v>-2.8</v>
      </c>
      <c r="K101" s="21">
        <v>-0.27450980392156865</v>
      </c>
    </row>
    <row r="102" spans="2:11" x14ac:dyDescent="0.35">
      <c r="B102" s="94"/>
      <c r="C102" s="97"/>
      <c r="D102" s="97"/>
      <c r="E102" s="19">
        <v>5</v>
      </c>
      <c r="F102" s="13">
        <v>-2.4</v>
      </c>
      <c r="G102" s="13">
        <v>-2.4</v>
      </c>
      <c r="H102" s="23" t="s">
        <v>37</v>
      </c>
      <c r="I102" s="13">
        <v>7.7999999999999989</v>
      </c>
      <c r="J102" s="13">
        <v>-2.4000000000000004</v>
      </c>
      <c r="K102" s="21">
        <v>-0.23529411764705888</v>
      </c>
    </row>
    <row r="103" spans="2:11" x14ac:dyDescent="0.35">
      <c r="B103" s="94"/>
      <c r="C103" s="97"/>
      <c r="D103" s="97"/>
      <c r="E103" s="19">
        <v>6</v>
      </c>
      <c r="F103" s="13">
        <v>-2</v>
      </c>
      <c r="G103" s="13">
        <v>-2</v>
      </c>
      <c r="H103" s="23" t="s">
        <v>37</v>
      </c>
      <c r="I103" s="13">
        <v>8.1999999999999993</v>
      </c>
      <c r="J103" s="13">
        <v>-2</v>
      </c>
      <c r="K103" s="21">
        <v>-0.19607843137254904</v>
      </c>
    </row>
    <row r="104" spans="2:11" x14ac:dyDescent="0.35">
      <c r="B104" s="94"/>
      <c r="C104" s="97"/>
      <c r="D104" s="97"/>
      <c r="E104" s="19">
        <v>7</v>
      </c>
      <c r="F104" s="13">
        <v>-1.6</v>
      </c>
      <c r="G104" s="13">
        <v>-1.6</v>
      </c>
      <c r="H104" s="23" t="s">
        <v>37</v>
      </c>
      <c r="I104" s="13">
        <v>8.6</v>
      </c>
      <c r="J104" s="13">
        <v>-1.5999999999999996</v>
      </c>
      <c r="K104" s="21">
        <v>-0.15686274509803919</v>
      </c>
    </row>
    <row r="105" spans="2:11" x14ac:dyDescent="0.35">
      <c r="B105" s="94"/>
      <c r="C105" s="97"/>
      <c r="D105" s="97"/>
      <c r="E105" s="19">
        <v>8</v>
      </c>
      <c r="F105" s="13">
        <v>-1.2</v>
      </c>
      <c r="G105" s="13">
        <v>-1.2</v>
      </c>
      <c r="H105" s="23" t="s">
        <v>37</v>
      </c>
      <c r="I105" s="13">
        <v>9</v>
      </c>
      <c r="J105" s="13">
        <v>-1.1999999999999993</v>
      </c>
      <c r="K105" s="21">
        <v>-0.11764705882352935</v>
      </c>
    </row>
    <row r="106" spans="2:11" x14ac:dyDescent="0.35">
      <c r="B106" s="94"/>
      <c r="C106" s="97"/>
      <c r="D106" s="97"/>
      <c r="E106" s="19">
        <v>9</v>
      </c>
      <c r="F106" s="13">
        <v>-0.8</v>
      </c>
      <c r="G106" s="13">
        <v>-0.8</v>
      </c>
      <c r="H106" s="23" t="s">
        <v>37</v>
      </c>
      <c r="I106" s="13">
        <v>9.3999999999999986</v>
      </c>
      <c r="J106" s="13">
        <v>-0.80000000000000071</v>
      </c>
      <c r="K106" s="21">
        <v>-7.8431372549019676E-2</v>
      </c>
    </row>
    <row r="107" spans="2:11" x14ac:dyDescent="0.35">
      <c r="B107" s="94"/>
      <c r="C107" s="97"/>
      <c r="D107" s="97"/>
      <c r="E107" s="19">
        <v>10</v>
      </c>
      <c r="F107" s="13">
        <v>-0.4</v>
      </c>
      <c r="G107" s="13">
        <v>-0.4</v>
      </c>
      <c r="H107" s="23" t="s">
        <v>37</v>
      </c>
      <c r="I107" s="13">
        <v>9.7999999999999989</v>
      </c>
      <c r="J107" s="13">
        <v>-0.40000000000000036</v>
      </c>
      <c r="K107" s="21">
        <v>-3.9215686274509838E-2</v>
      </c>
    </row>
    <row r="108" spans="2:11" x14ac:dyDescent="0.35">
      <c r="B108" s="95"/>
      <c r="C108" s="98"/>
      <c r="D108" s="98"/>
      <c r="E108" s="24">
        <v>11</v>
      </c>
      <c r="F108" s="25">
        <v>0</v>
      </c>
      <c r="G108" s="25">
        <v>0</v>
      </c>
      <c r="H108" s="26" t="s">
        <v>37</v>
      </c>
      <c r="I108" s="25">
        <v>10.199999999999999</v>
      </c>
      <c r="J108" s="25">
        <v>0</v>
      </c>
      <c r="K108" s="27">
        <v>0</v>
      </c>
    </row>
    <row r="109" spans="2:11" x14ac:dyDescent="0.35">
      <c r="B109" s="99" t="s">
        <v>24</v>
      </c>
      <c r="C109" s="100" t="s">
        <v>15</v>
      </c>
      <c r="D109" s="100" t="s">
        <v>25</v>
      </c>
      <c r="E109" s="19">
        <v>1</v>
      </c>
      <c r="F109" s="13">
        <v>0</v>
      </c>
      <c r="G109" s="13">
        <v>0</v>
      </c>
      <c r="H109" s="23" t="s">
        <v>37</v>
      </c>
      <c r="I109" s="13">
        <v>10.199999999999999</v>
      </c>
      <c r="J109" s="13">
        <v>0</v>
      </c>
      <c r="K109" s="21">
        <v>0</v>
      </c>
    </row>
    <row r="110" spans="2:11" x14ac:dyDescent="0.35">
      <c r="B110" s="94"/>
      <c r="C110" s="97"/>
      <c r="D110" s="97"/>
      <c r="E110" s="19">
        <v>2</v>
      </c>
      <c r="F110" s="13">
        <v>0.4</v>
      </c>
      <c r="G110" s="13">
        <v>0.4</v>
      </c>
      <c r="H110" s="23" t="s">
        <v>37</v>
      </c>
      <c r="I110" s="13">
        <v>10.6</v>
      </c>
      <c r="J110" s="13">
        <v>0.40000000000000036</v>
      </c>
      <c r="K110" s="21">
        <v>3.9215686274509838E-2</v>
      </c>
    </row>
    <row r="111" spans="2:11" x14ac:dyDescent="0.35">
      <c r="B111" s="94"/>
      <c r="C111" s="97"/>
      <c r="D111" s="97"/>
      <c r="E111" s="19">
        <v>3</v>
      </c>
      <c r="F111" s="13">
        <v>0.8</v>
      </c>
      <c r="G111" s="13">
        <v>0.8</v>
      </c>
      <c r="H111" s="23" t="s">
        <v>37</v>
      </c>
      <c r="I111" s="13">
        <v>11</v>
      </c>
      <c r="J111" s="13">
        <v>0.80000000000000071</v>
      </c>
      <c r="K111" s="21">
        <v>7.8431372549019676E-2</v>
      </c>
    </row>
    <row r="112" spans="2:11" x14ac:dyDescent="0.35">
      <c r="B112" s="94"/>
      <c r="C112" s="97"/>
      <c r="D112" s="97"/>
      <c r="E112" s="19">
        <v>4</v>
      </c>
      <c r="F112" s="13">
        <v>1.2</v>
      </c>
      <c r="G112" s="13">
        <v>1.2</v>
      </c>
      <c r="H112" s="23" t="s">
        <v>37</v>
      </c>
      <c r="I112" s="13">
        <v>11.399999999999999</v>
      </c>
      <c r="J112" s="13">
        <v>1.1999999999999993</v>
      </c>
      <c r="K112" s="21">
        <v>0.11764705882352935</v>
      </c>
    </row>
    <row r="113" spans="2:11" x14ac:dyDescent="0.35">
      <c r="B113" s="94"/>
      <c r="C113" s="97"/>
      <c r="D113" s="97"/>
      <c r="E113" s="19">
        <v>5</v>
      </c>
      <c r="F113" s="13">
        <v>1.6</v>
      </c>
      <c r="G113" s="13">
        <v>1.6</v>
      </c>
      <c r="H113" s="23" t="s">
        <v>37</v>
      </c>
      <c r="I113" s="13">
        <v>11.799999999999999</v>
      </c>
      <c r="J113" s="13">
        <v>1.5999999999999996</v>
      </c>
      <c r="K113" s="21">
        <v>0.15686274509803919</v>
      </c>
    </row>
    <row r="114" spans="2:11" x14ac:dyDescent="0.35">
      <c r="B114" s="94"/>
      <c r="C114" s="97"/>
      <c r="D114" s="97"/>
      <c r="E114" s="19">
        <v>6</v>
      </c>
      <c r="F114" s="13">
        <v>2</v>
      </c>
      <c r="G114" s="13">
        <v>2</v>
      </c>
      <c r="H114" s="23" t="s">
        <v>37</v>
      </c>
      <c r="I114" s="13">
        <v>12.2</v>
      </c>
      <c r="J114" s="13">
        <v>2</v>
      </c>
      <c r="K114" s="21">
        <v>0.19607843137254904</v>
      </c>
    </row>
    <row r="115" spans="2:11" x14ac:dyDescent="0.35">
      <c r="B115" s="94"/>
      <c r="C115" s="97"/>
      <c r="D115" s="97"/>
      <c r="E115" s="19">
        <v>7</v>
      </c>
      <c r="F115" s="13">
        <v>2.4</v>
      </c>
      <c r="G115" s="13">
        <v>2.4</v>
      </c>
      <c r="H115" s="23" t="s">
        <v>37</v>
      </c>
      <c r="I115" s="13">
        <v>12.6</v>
      </c>
      <c r="J115" s="13">
        <v>2.4000000000000004</v>
      </c>
      <c r="K115" s="21">
        <v>0.23529411764705888</v>
      </c>
    </row>
    <row r="116" spans="2:11" x14ac:dyDescent="0.35">
      <c r="B116" s="94"/>
      <c r="C116" s="97"/>
      <c r="D116" s="97"/>
      <c r="E116" s="19">
        <v>8</v>
      </c>
      <c r="F116" s="13">
        <v>2.8</v>
      </c>
      <c r="G116" s="13">
        <v>2.8</v>
      </c>
      <c r="H116" s="23" t="s">
        <v>37</v>
      </c>
      <c r="I116" s="13">
        <v>13</v>
      </c>
      <c r="J116" s="13">
        <v>2.8000000000000007</v>
      </c>
      <c r="K116" s="21">
        <v>0.27450980392156871</v>
      </c>
    </row>
    <row r="117" spans="2:11" x14ac:dyDescent="0.35">
      <c r="B117" s="94"/>
      <c r="C117" s="97"/>
      <c r="D117" s="97"/>
      <c r="E117" s="19">
        <v>9</v>
      </c>
      <c r="F117" s="13">
        <v>3.2</v>
      </c>
      <c r="G117" s="13">
        <v>3.2</v>
      </c>
      <c r="H117" s="23" t="s">
        <v>37</v>
      </c>
      <c r="I117" s="13">
        <v>13.399999999999999</v>
      </c>
      <c r="J117" s="13">
        <v>3.1999999999999993</v>
      </c>
      <c r="K117" s="21">
        <v>0.31372549019607837</v>
      </c>
    </row>
    <row r="118" spans="2:11" x14ac:dyDescent="0.35">
      <c r="B118" s="94"/>
      <c r="C118" s="97"/>
      <c r="D118" s="97"/>
      <c r="E118" s="19">
        <v>10</v>
      </c>
      <c r="F118" s="13">
        <v>3.6</v>
      </c>
      <c r="G118" s="13">
        <v>3.6</v>
      </c>
      <c r="H118" s="23" t="s">
        <v>37</v>
      </c>
      <c r="I118" s="13">
        <v>13.799999999999999</v>
      </c>
      <c r="J118" s="13">
        <v>3.5999999999999996</v>
      </c>
      <c r="K118" s="21">
        <v>0.3529411764705882</v>
      </c>
    </row>
    <row r="119" spans="2:11" x14ac:dyDescent="0.35">
      <c r="B119" s="95"/>
      <c r="C119" s="98"/>
      <c r="D119" s="98"/>
      <c r="E119" s="24">
        <v>11</v>
      </c>
      <c r="F119" s="25">
        <v>4</v>
      </c>
      <c r="G119" s="25">
        <v>4</v>
      </c>
      <c r="H119" s="26" t="s">
        <v>37</v>
      </c>
      <c r="I119" s="25">
        <v>14.2</v>
      </c>
      <c r="J119" s="25">
        <v>4</v>
      </c>
      <c r="K119" s="27">
        <v>0.39215686274509809</v>
      </c>
    </row>
    <row r="120" spans="2:11" x14ac:dyDescent="0.35">
      <c r="B120" s="99" t="s">
        <v>26</v>
      </c>
      <c r="C120" s="100" t="s">
        <v>10</v>
      </c>
      <c r="D120" s="100" t="s">
        <v>27</v>
      </c>
      <c r="E120" s="19">
        <v>1</v>
      </c>
      <c r="F120" s="13">
        <v>1</v>
      </c>
      <c r="G120" s="13">
        <v>1</v>
      </c>
      <c r="H120" s="23" t="s">
        <v>37</v>
      </c>
      <c r="I120" s="13">
        <v>11.4</v>
      </c>
      <c r="J120" s="13">
        <v>1.2000000000000011</v>
      </c>
      <c r="K120" s="21">
        <v>0.11764705882352952</v>
      </c>
    </row>
    <row r="121" spans="2:11" x14ac:dyDescent="0.35">
      <c r="B121" s="94"/>
      <c r="C121" s="97"/>
      <c r="D121" s="97"/>
      <c r="E121" s="19">
        <v>2</v>
      </c>
      <c r="F121" s="13">
        <v>1.3</v>
      </c>
      <c r="G121" s="13">
        <v>1.3</v>
      </c>
      <c r="H121" s="23" t="s">
        <v>37</v>
      </c>
      <c r="I121" s="13">
        <v>11.76</v>
      </c>
      <c r="J121" s="13">
        <v>1.5600000000000005</v>
      </c>
      <c r="K121" s="21">
        <v>0.1529411764705883</v>
      </c>
    </row>
    <row r="122" spans="2:11" x14ac:dyDescent="0.35">
      <c r="B122" s="94"/>
      <c r="C122" s="97"/>
      <c r="D122" s="97"/>
      <c r="E122" s="19">
        <v>3</v>
      </c>
      <c r="F122" s="13">
        <v>1.6</v>
      </c>
      <c r="G122" s="13">
        <v>1.6</v>
      </c>
      <c r="H122" s="23" t="s">
        <v>37</v>
      </c>
      <c r="I122" s="13">
        <v>12.12</v>
      </c>
      <c r="J122" s="13">
        <v>1.92</v>
      </c>
      <c r="K122" s="21">
        <v>0.18823529411764706</v>
      </c>
    </row>
    <row r="123" spans="2:11" x14ac:dyDescent="0.35">
      <c r="B123" s="94"/>
      <c r="C123" s="97"/>
      <c r="D123" s="97"/>
      <c r="E123" s="19">
        <v>4</v>
      </c>
      <c r="F123" s="13">
        <v>1.9</v>
      </c>
      <c r="G123" s="13">
        <v>1.9</v>
      </c>
      <c r="H123" s="23" t="s">
        <v>37</v>
      </c>
      <c r="I123" s="13">
        <v>12.48</v>
      </c>
      <c r="J123" s="13">
        <v>2.2800000000000011</v>
      </c>
      <c r="K123" s="21">
        <v>0.223529411764706</v>
      </c>
    </row>
    <row r="124" spans="2:11" x14ac:dyDescent="0.35">
      <c r="B124" s="94"/>
      <c r="C124" s="97"/>
      <c r="D124" s="97"/>
      <c r="E124" s="19">
        <v>5</v>
      </c>
      <c r="F124" s="13">
        <v>2.2000000000000002</v>
      </c>
      <c r="G124" s="13">
        <v>2.2000000000000002</v>
      </c>
      <c r="H124" s="23" t="s">
        <v>37</v>
      </c>
      <c r="I124" s="13">
        <v>12.839999999999998</v>
      </c>
      <c r="J124" s="13">
        <v>2.6399999999999988</v>
      </c>
      <c r="K124" s="21">
        <v>0.25882352941176462</v>
      </c>
    </row>
    <row r="125" spans="2:11" x14ac:dyDescent="0.35">
      <c r="B125" s="94"/>
      <c r="C125" s="97"/>
      <c r="D125" s="97"/>
      <c r="E125" s="19">
        <v>6</v>
      </c>
      <c r="F125" s="13">
        <v>2.5</v>
      </c>
      <c r="G125" s="13">
        <v>2.5</v>
      </c>
      <c r="H125" s="23" t="s">
        <v>37</v>
      </c>
      <c r="I125" s="13">
        <v>13.2</v>
      </c>
      <c r="J125" s="13">
        <v>3</v>
      </c>
      <c r="K125" s="21">
        <v>0.29411764705882354</v>
      </c>
    </row>
    <row r="126" spans="2:11" x14ac:dyDescent="0.35">
      <c r="B126" s="94"/>
      <c r="C126" s="97"/>
      <c r="D126" s="97"/>
      <c r="E126" s="19">
        <v>7</v>
      </c>
      <c r="F126" s="13">
        <v>2.8</v>
      </c>
      <c r="G126" s="13">
        <v>2.8</v>
      </c>
      <c r="H126" s="23" t="s">
        <v>37</v>
      </c>
      <c r="I126" s="13">
        <v>13.56</v>
      </c>
      <c r="J126" s="13">
        <v>3.3600000000000012</v>
      </c>
      <c r="K126" s="21">
        <v>0.32941176470588251</v>
      </c>
    </row>
    <row r="127" spans="2:11" x14ac:dyDescent="0.35">
      <c r="B127" s="94"/>
      <c r="C127" s="97"/>
      <c r="D127" s="97"/>
      <c r="E127" s="19">
        <v>8</v>
      </c>
      <c r="F127" s="13">
        <v>3.1</v>
      </c>
      <c r="G127" s="13">
        <v>3.1</v>
      </c>
      <c r="H127" s="23" t="s">
        <v>37</v>
      </c>
      <c r="I127" s="13">
        <v>13.92</v>
      </c>
      <c r="J127" s="13">
        <v>3.7200000000000006</v>
      </c>
      <c r="K127" s="21">
        <v>0.36470588235294127</v>
      </c>
    </row>
    <row r="128" spans="2:11" x14ac:dyDescent="0.35">
      <c r="B128" s="94"/>
      <c r="C128" s="97"/>
      <c r="D128" s="97"/>
      <c r="E128" s="19">
        <v>9</v>
      </c>
      <c r="F128" s="13">
        <v>3.4</v>
      </c>
      <c r="G128" s="13">
        <v>3.4</v>
      </c>
      <c r="H128" s="23" t="s">
        <v>37</v>
      </c>
      <c r="I128" s="13">
        <v>14.28</v>
      </c>
      <c r="J128" s="13">
        <v>4.08</v>
      </c>
      <c r="K128" s="21">
        <v>0.4</v>
      </c>
    </row>
    <row r="129" spans="2:11" x14ac:dyDescent="0.35">
      <c r="B129" s="94"/>
      <c r="C129" s="97"/>
      <c r="D129" s="97"/>
      <c r="E129" s="19">
        <v>10</v>
      </c>
      <c r="F129" s="13">
        <v>3.7</v>
      </c>
      <c r="G129" s="13">
        <v>3.7</v>
      </c>
      <c r="H129" s="23" t="s">
        <v>37</v>
      </c>
      <c r="I129" s="13">
        <v>14.639999999999999</v>
      </c>
      <c r="J129" s="13">
        <v>4.4399999999999995</v>
      </c>
      <c r="K129" s="21">
        <v>0.43529411764705883</v>
      </c>
    </row>
    <row r="130" spans="2:11" x14ac:dyDescent="0.35">
      <c r="B130" s="95"/>
      <c r="C130" s="98"/>
      <c r="D130" s="98"/>
      <c r="E130" s="24">
        <v>11</v>
      </c>
      <c r="F130" s="25">
        <v>4</v>
      </c>
      <c r="G130" s="25">
        <v>4</v>
      </c>
      <c r="H130" s="26" t="s">
        <v>37</v>
      </c>
      <c r="I130" s="25">
        <v>15</v>
      </c>
      <c r="J130" s="25">
        <v>4.8000000000000007</v>
      </c>
      <c r="K130" s="27">
        <v>0.47058823529411775</v>
      </c>
    </row>
    <row r="131" spans="2:11" x14ac:dyDescent="0.35">
      <c r="B131" s="99" t="s">
        <v>28</v>
      </c>
      <c r="C131" s="100" t="s">
        <v>10</v>
      </c>
      <c r="D131" s="100" t="s">
        <v>29</v>
      </c>
      <c r="E131" s="19">
        <v>1</v>
      </c>
      <c r="F131" s="13">
        <v>1</v>
      </c>
      <c r="G131" s="13">
        <v>-1</v>
      </c>
      <c r="H131" s="16">
        <v>-0.5</v>
      </c>
      <c r="I131" s="13">
        <v>10.199999999999999</v>
      </c>
      <c r="J131" s="13">
        <v>0</v>
      </c>
      <c r="K131" s="21">
        <v>0</v>
      </c>
    </row>
    <row r="132" spans="2:11" x14ac:dyDescent="0.35">
      <c r="B132" s="94"/>
      <c r="C132" s="97"/>
      <c r="D132" s="97"/>
      <c r="E132" s="19">
        <v>2</v>
      </c>
      <c r="F132" s="13">
        <v>1.1000000000000001</v>
      </c>
      <c r="G132" s="13">
        <v>-0.89999999999999991</v>
      </c>
      <c r="H132" s="16">
        <v>-0.44999999999999996</v>
      </c>
      <c r="I132" s="13">
        <v>10.199999999999999</v>
      </c>
      <c r="J132" s="13">
        <v>0</v>
      </c>
      <c r="K132" s="21">
        <v>0</v>
      </c>
    </row>
    <row r="133" spans="2:11" x14ac:dyDescent="0.35">
      <c r="B133" s="94"/>
      <c r="C133" s="97"/>
      <c r="D133" s="97"/>
      <c r="E133" s="19">
        <v>3</v>
      </c>
      <c r="F133" s="13">
        <v>1.2</v>
      </c>
      <c r="G133" s="13">
        <v>-0.8</v>
      </c>
      <c r="H133" s="16">
        <v>-0.4</v>
      </c>
      <c r="I133" s="13">
        <v>10.199999999999999</v>
      </c>
      <c r="J133" s="13">
        <v>0</v>
      </c>
      <c r="K133" s="21">
        <v>0</v>
      </c>
    </row>
    <row r="134" spans="2:11" x14ac:dyDescent="0.35">
      <c r="B134" s="94"/>
      <c r="C134" s="97"/>
      <c r="D134" s="97"/>
      <c r="E134" s="19">
        <v>4</v>
      </c>
      <c r="F134" s="13">
        <v>1.3</v>
      </c>
      <c r="G134" s="13">
        <v>-0.7</v>
      </c>
      <c r="H134" s="16">
        <v>-0.35</v>
      </c>
      <c r="I134" s="13">
        <v>10.199999999999999</v>
      </c>
      <c r="J134" s="13">
        <v>0</v>
      </c>
      <c r="K134" s="21">
        <v>0</v>
      </c>
    </row>
    <row r="135" spans="2:11" x14ac:dyDescent="0.35">
      <c r="B135" s="94"/>
      <c r="C135" s="97"/>
      <c r="D135" s="97"/>
      <c r="E135" s="19">
        <v>5</v>
      </c>
      <c r="F135" s="13">
        <v>1.4</v>
      </c>
      <c r="G135" s="13">
        <v>-0.60000000000000009</v>
      </c>
      <c r="H135" s="16">
        <v>-0.30000000000000004</v>
      </c>
      <c r="I135" s="13">
        <v>10.199999999999999</v>
      </c>
      <c r="J135" s="13">
        <v>0</v>
      </c>
      <c r="K135" s="21">
        <v>0</v>
      </c>
    </row>
    <row r="136" spans="2:11" x14ac:dyDescent="0.35">
      <c r="B136" s="94"/>
      <c r="C136" s="97"/>
      <c r="D136" s="97"/>
      <c r="E136" s="19">
        <v>6</v>
      </c>
      <c r="F136" s="13">
        <v>1.5</v>
      </c>
      <c r="G136" s="13">
        <v>-0.5</v>
      </c>
      <c r="H136" s="16">
        <v>-0.25</v>
      </c>
      <c r="I136" s="13">
        <v>10.199999999999999</v>
      </c>
      <c r="J136" s="13">
        <v>0</v>
      </c>
      <c r="K136" s="21">
        <v>0</v>
      </c>
    </row>
    <row r="137" spans="2:11" x14ac:dyDescent="0.35">
      <c r="B137" s="94"/>
      <c r="C137" s="97"/>
      <c r="D137" s="97"/>
      <c r="E137" s="19">
        <v>7</v>
      </c>
      <c r="F137" s="13">
        <v>1.6</v>
      </c>
      <c r="G137" s="13">
        <v>-0.39999999999999991</v>
      </c>
      <c r="H137" s="16">
        <v>-0.19999999999999996</v>
      </c>
      <c r="I137" s="13">
        <v>10.199999999999999</v>
      </c>
      <c r="J137" s="13">
        <v>0</v>
      </c>
      <c r="K137" s="21">
        <v>0</v>
      </c>
    </row>
    <row r="138" spans="2:11" x14ac:dyDescent="0.35">
      <c r="B138" s="94"/>
      <c r="C138" s="97"/>
      <c r="D138" s="97"/>
      <c r="E138" s="19">
        <v>8</v>
      </c>
      <c r="F138" s="13">
        <v>1.7</v>
      </c>
      <c r="G138" s="13">
        <v>-0.30000000000000004</v>
      </c>
      <c r="H138" s="16">
        <v>-0.15000000000000002</v>
      </c>
      <c r="I138" s="13">
        <v>10.199999999999999</v>
      </c>
      <c r="J138" s="13">
        <v>0</v>
      </c>
      <c r="K138" s="21">
        <v>0</v>
      </c>
    </row>
    <row r="139" spans="2:11" x14ac:dyDescent="0.35">
      <c r="B139" s="94"/>
      <c r="C139" s="97"/>
      <c r="D139" s="97"/>
      <c r="E139" s="19">
        <v>9</v>
      </c>
      <c r="F139" s="13">
        <v>1.8</v>
      </c>
      <c r="G139" s="13">
        <v>-0.19999999999999996</v>
      </c>
      <c r="H139" s="16">
        <v>-9.9999999999999978E-2</v>
      </c>
      <c r="I139" s="13">
        <v>10.199999999999999</v>
      </c>
      <c r="J139" s="13">
        <v>0</v>
      </c>
      <c r="K139" s="21">
        <v>0</v>
      </c>
    </row>
    <row r="140" spans="2:11" x14ac:dyDescent="0.35">
      <c r="B140" s="94"/>
      <c r="C140" s="97"/>
      <c r="D140" s="97"/>
      <c r="E140" s="19">
        <v>10</v>
      </c>
      <c r="F140" s="13">
        <v>1.9</v>
      </c>
      <c r="G140" s="13">
        <v>-0.10000000000000009</v>
      </c>
      <c r="H140" s="16">
        <v>-5.0000000000000044E-2</v>
      </c>
      <c r="I140" s="13">
        <v>10.199999999999999</v>
      </c>
      <c r="J140" s="13">
        <v>0</v>
      </c>
      <c r="K140" s="21">
        <v>0</v>
      </c>
    </row>
    <row r="141" spans="2:11" ht="15" thickBot="1" x14ac:dyDescent="0.4">
      <c r="B141" s="101"/>
      <c r="C141" s="102"/>
      <c r="D141" s="102"/>
      <c r="E141" s="20">
        <v>11</v>
      </c>
      <c r="F141" s="14">
        <v>2</v>
      </c>
      <c r="G141" s="14">
        <v>0</v>
      </c>
      <c r="H141" s="17">
        <v>0</v>
      </c>
      <c r="I141" s="14">
        <v>10.199999999999999</v>
      </c>
      <c r="J141" s="14">
        <v>0</v>
      </c>
      <c r="K141" s="22">
        <v>0</v>
      </c>
    </row>
  </sheetData>
  <mergeCells count="34">
    <mergeCell ref="B131:B141"/>
    <mergeCell ref="C131:C141"/>
    <mergeCell ref="D131:D141"/>
    <mergeCell ref="B109:B119"/>
    <mergeCell ref="C109:C119"/>
    <mergeCell ref="D109:D119"/>
    <mergeCell ref="B120:B130"/>
    <mergeCell ref="C120:C130"/>
    <mergeCell ref="D120:D130"/>
    <mergeCell ref="B87:B97"/>
    <mergeCell ref="C87:C97"/>
    <mergeCell ref="D87:D97"/>
    <mergeCell ref="B98:B108"/>
    <mergeCell ref="C98:C108"/>
    <mergeCell ref="D98:D108"/>
    <mergeCell ref="B65:B75"/>
    <mergeCell ref="C65:C75"/>
    <mergeCell ref="D65:D75"/>
    <mergeCell ref="B76:B86"/>
    <mergeCell ref="C76:C86"/>
    <mergeCell ref="D76:D86"/>
    <mergeCell ref="B43:B53"/>
    <mergeCell ref="C43:C53"/>
    <mergeCell ref="D43:D53"/>
    <mergeCell ref="B54:B64"/>
    <mergeCell ref="C54:C64"/>
    <mergeCell ref="D54:D64"/>
    <mergeCell ref="B28:K28"/>
    <mergeCell ref="B29:K29"/>
    <mergeCell ref="F30:H30"/>
    <mergeCell ref="I30:K30"/>
    <mergeCell ref="B32:B42"/>
    <mergeCell ref="C32:C42"/>
    <mergeCell ref="D32:D4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Description</vt:lpstr>
      <vt:lpstr>HPI Score</vt:lpstr>
      <vt:lpstr>SNH Score</vt:lpstr>
      <vt:lpstr>Sensitivity 1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Pilchak, Gregory A (xub4jj)</dc:creator>
  <cp:lastModifiedBy>Gregory Pilchak</cp:lastModifiedBy>
  <dcterms:created xsi:type="dcterms:W3CDTF">2023-01-18T04:08:16Z</dcterms:created>
  <dcterms:modified xsi:type="dcterms:W3CDTF">2023-02-24T17:24:44Z</dcterms:modified>
</cp:coreProperties>
</file>