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69BE5C9-2DBF-4CDD-B4BF-97A4964595EE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2" r:id="rId1"/>
  </sheets>
  <calcPr calcId="191029"/>
  <extLst>
    <ext uri="GoogleSheetsCustomDataVersion1">
      <go:sheetsCustomData xmlns:go="http://customooxmlschemas.google.com/" r:id="rId5" roundtripDataSignature="AMtx7miaC4ITw0GS5R1NKyfNL653ruzXvA=="/>
    </ext>
  </extLst>
</workbook>
</file>

<file path=xl/calcChain.xml><?xml version="1.0" encoding="utf-8"?>
<calcChain xmlns="http://schemas.openxmlformats.org/spreadsheetml/2006/main">
  <c r="D23" i="2" l="1"/>
  <c r="D22" i="2"/>
  <c r="D21" i="2"/>
  <c r="D20" i="2"/>
  <c r="L22" i="2"/>
  <c r="L21" i="2"/>
  <c r="L20" i="2"/>
  <c r="L19" i="2"/>
  <c r="I5" i="2"/>
  <c r="I6" i="2"/>
  <c r="I7" i="2"/>
  <c r="I8" i="2"/>
  <c r="I9" i="2"/>
  <c r="I10" i="2"/>
  <c r="I11" i="2"/>
  <c r="I12" i="2"/>
  <c r="I13" i="2"/>
  <c r="I14" i="2"/>
  <c r="I4" i="2"/>
  <c r="G14" i="2"/>
  <c r="H14" i="2"/>
  <c r="H5" i="2"/>
  <c r="L5" i="2" s="1"/>
  <c r="H6" i="2"/>
  <c r="L6" i="2" s="1"/>
  <c r="H7" i="2"/>
  <c r="H8" i="2"/>
  <c r="H9" i="2"/>
  <c r="L9" i="2" s="1"/>
  <c r="H10" i="2"/>
  <c r="L10" i="2" s="1"/>
  <c r="H11" i="2"/>
  <c r="H12" i="2"/>
  <c r="H13" i="2"/>
  <c r="L13" i="2" s="1"/>
  <c r="H4" i="2"/>
  <c r="L4" i="2" s="1"/>
  <c r="G5" i="2"/>
  <c r="G6" i="2"/>
  <c r="G7" i="2"/>
  <c r="G8" i="2"/>
  <c r="G9" i="2"/>
  <c r="G10" i="2"/>
  <c r="G11" i="2"/>
  <c r="G12" i="2"/>
  <c r="G13" i="2"/>
  <c r="G4" i="2"/>
  <c r="L14" i="2" l="1"/>
  <c r="J14" i="2"/>
  <c r="K14" i="2" s="1"/>
  <c r="J12" i="2"/>
  <c r="K12" i="2" s="1"/>
  <c r="J8" i="2"/>
  <c r="K8" i="2" s="1"/>
  <c r="L12" i="2"/>
  <c r="L8" i="2"/>
  <c r="J11" i="2"/>
  <c r="K11" i="2" s="1"/>
  <c r="J7" i="2"/>
  <c r="K7" i="2" s="1"/>
  <c r="L11" i="2"/>
  <c r="L7" i="2"/>
  <c r="J4" i="2"/>
  <c r="K4" i="2" s="1"/>
  <c r="J10" i="2"/>
  <c r="K10" i="2" s="1"/>
  <c r="J6" i="2"/>
  <c r="K6" i="2" s="1"/>
  <c r="J13" i="2"/>
  <c r="K13" i="2" s="1"/>
  <c r="J9" i="2"/>
  <c r="K9" i="2" s="1"/>
  <c r="J5" i="2"/>
  <c r="K5" i="2" s="1"/>
</calcChain>
</file>

<file path=xl/sharedStrings.xml><?xml version="1.0" encoding="utf-8"?>
<sst xmlns="http://schemas.openxmlformats.org/spreadsheetml/2006/main" count="64" uniqueCount="53">
  <si>
    <t>Nama Siswa</t>
  </si>
  <si>
    <t>Jenis Kelamin</t>
  </si>
  <si>
    <t>Nilai</t>
  </si>
  <si>
    <t>Jumlah</t>
  </si>
  <si>
    <t>Nilai Huruf</t>
  </si>
  <si>
    <t>Predikat</t>
  </si>
  <si>
    <t>MTK</t>
  </si>
  <si>
    <t>IPA</t>
  </si>
  <si>
    <t>IPS</t>
  </si>
  <si>
    <t xml:space="preserve">KETERANGAN
</t>
  </si>
  <si>
    <t>Perempuan</t>
  </si>
  <si>
    <t>Huruf</t>
  </si>
  <si>
    <t>A</t>
  </si>
  <si>
    <t>B</t>
  </si>
  <si>
    <t>C</t>
  </si>
  <si>
    <t>Cukup</t>
  </si>
  <si>
    <t>D</t>
  </si>
  <si>
    <t>Kurang</t>
  </si>
  <si>
    <t>&lt;60</t>
  </si>
  <si>
    <t>F</t>
  </si>
  <si>
    <t>Mengulang</t>
  </si>
  <si>
    <t>Daniel</t>
  </si>
  <si>
    <t>Kevin</t>
  </si>
  <si>
    <t>William</t>
  </si>
  <si>
    <t>Siska</t>
  </si>
  <si>
    <t>Syafira</t>
  </si>
  <si>
    <t>Budi</t>
  </si>
  <si>
    <t>Alex</t>
  </si>
  <si>
    <t>Robert</t>
  </si>
  <si>
    <t>Zidan</t>
  </si>
  <si>
    <t>Baik</t>
  </si>
  <si>
    <t>Sangat Baik</t>
  </si>
  <si>
    <t>Jumlah Siswa</t>
  </si>
  <si>
    <t>Jumlah Siswa Lulus</t>
  </si>
  <si>
    <t>Keterangan</t>
  </si>
  <si>
    <t>Rekapitulasi Nilai Siswa</t>
  </si>
  <si>
    <t>Ranking</t>
  </si>
  <si>
    <t>Anzy</t>
  </si>
  <si>
    <t>Jumlah Laki - Laki</t>
  </si>
  <si>
    <t>Rata - Rata Nilai MTK Laki - Laki</t>
  </si>
  <si>
    <t>Nilai Akhir</t>
  </si>
  <si>
    <t>Nilai Akhir Tertinggi</t>
  </si>
  <si>
    <t>Nilai Akhir Terendah</t>
  </si>
  <si>
    <t>Laki - Laki</t>
  </si>
  <si>
    <t>91 - 100</t>
  </si>
  <si>
    <t>81 - 90</t>
  </si>
  <si>
    <t>71 - 80</t>
  </si>
  <si>
    <t>60 - 70</t>
  </si>
  <si>
    <t>Jika Nilai Akhir &lt; 70 maka dinyatakan Remedial</t>
  </si>
  <si>
    <t>Jika Nilai Akhir &gt;= 70 maka dinyatakan Lulus</t>
  </si>
  <si>
    <t>Jumlah Siswa Nilai MTK &gt;75</t>
  </si>
  <si>
    <t>Jumlah Perempuan Remedial</t>
  </si>
  <si>
    <t>Figo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</si>
</sst>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Yu Gothic UI Semibold"/>
      <family val="2"/>
    </font>
    <font>
      <sz val="11"/>
      <color theme="0"/>
      <name val="Yu Gothic UI Semibold"/>
      <family val="2"/>
    </font>
    <font>
      <sz val="11"/>
      <name val="Yu Gothic UI Semibold"/>
      <family val="2"/>
    </font>
    <font>
      <sz val="14"/>
      <color theme="1"/>
      <name val="Yu Gothic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1.xml"/><Relationship Id="rId5" Type="http://customschemas.google.com/relationships/workbookmetadata" Target="metadata"/><Relationship Id="rId10" Type="http://schemas.microsoft.com/office/2017/10/relationships/person" Target="persons/person0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15FF-1D70-4FAA-B573-E70F170BEF40}">
  <sheetPr>
    <tabColor theme="0"/>
  </sheetPr>
  <dimension ref="B1:P999"/>
  <sheetViews>
    <sheetView tabSelected="1" workbookViewId="0">
      <selection activeCell="L17" sqref="L17"/>
    </sheetView>
  </sheetViews>
  <sheetFormatPr defaultColWidth="14.42578125" defaultRowHeight="16.5" x14ac:dyDescent="0.3"/>
  <cols>
    <col min="1" max="1" width="1.28515625" style="1" customWidth="1"/>
    <col min="2" max="2" width="14.42578125" style="1" customWidth="1"/>
    <col min="3" max="3" width="18.7109375" style="1" customWidth="1"/>
    <col min="4" max="4" width="9.140625" style="1" customWidth="1"/>
    <col min="5" max="6" width="9.140625" style="2" customWidth="1"/>
    <col min="7" max="7" width="12" style="2" customWidth="1"/>
    <col min="8" max="8" width="12.28515625" style="1" customWidth="1"/>
    <col min="9" max="9" width="12" style="1" customWidth="1"/>
    <col min="10" max="10" width="10.85546875" style="1" customWidth="1"/>
    <col min="11" max="11" width="14.42578125" style="1" customWidth="1"/>
    <col min="12" max="12" width="14.7109375" style="1" customWidth="1"/>
    <col min="13" max="13" width="1.28515625" style="1" customWidth="1"/>
    <col min="14" max="14" width="14.140625" style="1" customWidth="1"/>
    <col min="15" max="15" width="12" style="1" customWidth="1"/>
    <col min="16" max="16" width="21.85546875" style="1" customWidth="1"/>
    <col min="17" max="17" width="22.7109375" style="1" customWidth="1"/>
    <col min="18" max="24" width="8.7109375" style="1" customWidth="1"/>
    <col min="25" max="16384" width="14.42578125" style="1"/>
  </cols>
  <sheetData>
    <row r="1" spans="2:16" ht="31.5" customHeight="1" x14ac:dyDescent="0.3">
      <c r="B1" s="9" t="s">
        <v>35</v>
      </c>
      <c r="C1" s="9"/>
      <c r="D1" s="9"/>
      <c r="E1" s="9"/>
      <c r="F1" s="9"/>
      <c r="G1" s="9"/>
      <c r="H1" s="9"/>
      <c r="I1" s="9"/>
      <c r="J1" s="9"/>
      <c r="K1" s="9"/>
      <c r="L1" s="9"/>
      <c r="M1" s="6"/>
    </row>
    <row r="2" spans="2:16" ht="16.5" customHeight="1" x14ac:dyDescent="0.3">
      <c r="B2" s="10" t="s">
        <v>0</v>
      </c>
      <c r="C2" s="11" t="s">
        <v>1</v>
      </c>
      <c r="D2" s="12" t="s">
        <v>2</v>
      </c>
      <c r="E2" s="12"/>
      <c r="F2" s="12"/>
      <c r="G2" s="10" t="s">
        <v>3</v>
      </c>
      <c r="H2" s="11" t="s">
        <v>40</v>
      </c>
      <c r="I2" s="10" t="s">
        <v>36</v>
      </c>
      <c r="J2" s="11" t="s">
        <v>4</v>
      </c>
      <c r="K2" s="10" t="s">
        <v>5</v>
      </c>
      <c r="L2" s="10" t="s">
        <v>34</v>
      </c>
    </row>
    <row r="3" spans="2:16" x14ac:dyDescent="0.3">
      <c r="B3" s="13"/>
      <c r="C3" s="14"/>
      <c r="D3" s="15" t="s">
        <v>6</v>
      </c>
      <c r="E3" s="16" t="s">
        <v>7</v>
      </c>
      <c r="F3" s="16" t="s">
        <v>8</v>
      </c>
      <c r="G3" s="13"/>
      <c r="H3" s="14"/>
      <c r="I3" s="13"/>
      <c r="J3" s="14"/>
      <c r="K3" s="13"/>
      <c r="L3" s="13"/>
    </row>
    <row r="4" spans="2:16" ht="16.5" customHeight="1" x14ac:dyDescent="0.3">
      <c r="B4" s="3" t="s">
        <v>27</v>
      </c>
      <c r="C4" s="4" t="s">
        <v>43</v>
      </c>
      <c r="D4" s="4">
        <v>55</v>
      </c>
      <c r="E4" s="4">
        <v>86</v>
      </c>
      <c r="F4" s="4">
        <v>77</v>
      </c>
      <c r="G4" s="22">
        <f>SUM(D4:F4)</f>
        <v>218</v>
      </c>
      <c r="H4" s="23">
        <f>AVERAGE(D4:F4)</f>
        <v>72.666666666666671</v>
      </c>
      <c r="I4" s="22">
        <f>RANK(H4,$H$4:$H$14)</f>
        <v>7</v>
      </c>
      <c r="J4" s="22" t="str">
        <f>IF(H4&lt;60,"F",IF(H4&lt;71,"D",IF(H4&lt;81,"C",IF(H4&lt;91,"B","A"))))</f>
        <v>C</v>
      </c>
      <c r="K4" s="22" t="str">
        <f>INDEX($P$9:$P$13,MATCH(J4,$O$9:$O$13,0))</f>
        <v>Cukup</v>
      </c>
      <c r="L4" s="22" t="str">
        <f>IF(H4&lt;70,"REMEDIAL","LULUS")</f>
        <v>LULUS</v>
      </c>
      <c r="N4" s="7" t="s">
        <v>9</v>
      </c>
      <c r="O4" s="7"/>
      <c r="P4" s="7"/>
    </row>
    <row r="5" spans="2:16" ht="16.5" customHeight="1" x14ac:dyDescent="0.3">
      <c r="B5" s="3" t="s">
        <v>37</v>
      </c>
      <c r="C5" s="4" t="s">
        <v>10</v>
      </c>
      <c r="D5" s="4">
        <v>52</v>
      </c>
      <c r="E5" s="4">
        <v>98</v>
      </c>
      <c r="F5" s="4">
        <v>67</v>
      </c>
      <c r="G5" s="22">
        <f t="shared" ref="G5:G14" si="0">SUM(D5:F5)</f>
        <v>217</v>
      </c>
      <c r="H5" s="23">
        <f t="shared" ref="H5:H14" si="1">AVERAGE(D5:F5)</f>
        <v>72.333333333333329</v>
      </c>
      <c r="I5" s="22">
        <f t="shared" ref="I5:I14" si="2">RANK(H5,$H$4:$H$14)</f>
        <v>8</v>
      </c>
      <c r="J5" s="22" t="str">
        <f t="shared" ref="J5:J14" si="3">IF(H5&lt;60,"F",IF(H5&lt;71,"D",IF(H5&lt;81,"C",IF(H5&lt;91,"B","A"))))</f>
        <v>C</v>
      </c>
      <c r="K5" s="22" t="str">
        <f t="shared" ref="K5:K14" si="4">INDEX($P$9:$P$13,MATCH(J5,$O$9:$O$13,0))</f>
        <v>Cukup</v>
      </c>
      <c r="L5" s="22" t="str">
        <f t="shared" ref="L5:L14" si="5">IF(H5&lt;70,"REMEDIAL","LULUS")</f>
        <v>LULUS</v>
      </c>
      <c r="N5" s="8" t="s">
        <v>49</v>
      </c>
      <c r="O5" s="8"/>
      <c r="P5" s="8"/>
    </row>
    <row r="6" spans="2:16" ht="16.5" customHeight="1" x14ac:dyDescent="0.3">
      <c r="B6" s="3" t="s">
        <v>26</v>
      </c>
      <c r="C6" s="4" t="s">
        <v>43</v>
      </c>
      <c r="D6" s="4">
        <v>78</v>
      </c>
      <c r="E6" s="4">
        <v>96</v>
      </c>
      <c r="F6" s="4">
        <v>52</v>
      </c>
      <c r="G6" s="22">
        <f t="shared" si="0"/>
        <v>226</v>
      </c>
      <c r="H6" s="23">
        <f t="shared" si="1"/>
        <v>75.333333333333329</v>
      </c>
      <c r="I6" s="22">
        <f t="shared" si="2"/>
        <v>3</v>
      </c>
      <c r="J6" s="22" t="str">
        <f t="shared" si="3"/>
        <v>C</v>
      </c>
      <c r="K6" s="22" t="str">
        <f t="shared" si="4"/>
        <v>Cukup</v>
      </c>
      <c r="L6" s="22" t="str">
        <f t="shared" si="5"/>
        <v>LULUS</v>
      </c>
      <c r="N6" s="8" t="s">
        <v>48</v>
      </c>
      <c r="O6" s="8"/>
      <c r="P6" s="8"/>
    </row>
    <row r="7" spans="2:16" ht="16.5" customHeight="1" x14ac:dyDescent="0.3">
      <c r="B7" s="3" t="s">
        <v>21</v>
      </c>
      <c r="C7" s="4" t="s">
        <v>43</v>
      </c>
      <c r="D7" s="4">
        <v>62</v>
      </c>
      <c r="E7" s="4">
        <v>83</v>
      </c>
      <c r="F7" s="4">
        <v>99</v>
      </c>
      <c r="G7" s="22">
        <f t="shared" si="0"/>
        <v>244</v>
      </c>
      <c r="H7" s="23">
        <f t="shared" si="1"/>
        <v>81.333333333333329</v>
      </c>
      <c r="I7" s="22">
        <f t="shared" si="2"/>
        <v>1</v>
      </c>
      <c r="J7" s="22" t="str">
        <f t="shared" si="3"/>
        <v>B</v>
      </c>
      <c r="K7" s="22" t="str">
        <f t="shared" si="4"/>
        <v>Baik</v>
      </c>
      <c r="L7" s="22" t="str">
        <f t="shared" si="5"/>
        <v>LULUS</v>
      </c>
    </row>
    <row r="8" spans="2:16" ht="16.5" customHeight="1" x14ac:dyDescent="0.3">
      <c r="B8" s="3" t="s">
        <v>22</v>
      </c>
      <c r="C8" s="4" t="s">
        <v>43</v>
      </c>
      <c r="D8" s="4">
        <v>79</v>
      </c>
      <c r="E8" s="4">
        <v>50</v>
      </c>
      <c r="F8" s="4">
        <v>96</v>
      </c>
      <c r="G8" s="22">
        <f t="shared" si="0"/>
        <v>225</v>
      </c>
      <c r="H8" s="23">
        <f t="shared" si="1"/>
        <v>75</v>
      </c>
      <c r="I8" s="22">
        <f t="shared" si="2"/>
        <v>4</v>
      </c>
      <c r="J8" s="22" t="str">
        <f t="shared" si="3"/>
        <v>C</v>
      </c>
      <c r="K8" s="22" t="str">
        <f t="shared" si="4"/>
        <v>Cukup</v>
      </c>
      <c r="L8" s="22" t="str">
        <f t="shared" si="5"/>
        <v>LULUS</v>
      </c>
      <c r="N8" s="5" t="s">
        <v>40</v>
      </c>
      <c r="O8" s="5" t="s">
        <v>11</v>
      </c>
      <c r="P8" s="5" t="s">
        <v>5</v>
      </c>
    </row>
    <row r="9" spans="2:16" ht="16.5" customHeight="1" x14ac:dyDescent="0.3">
      <c r="B9" s="3" t="s">
        <v>28</v>
      </c>
      <c r="C9" s="4" t="s">
        <v>43</v>
      </c>
      <c r="D9" s="4">
        <v>48</v>
      </c>
      <c r="E9" s="4">
        <v>45</v>
      </c>
      <c r="F9" s="4">
        <v>55</v>
      </c>
      <c r="G9" s="22">
        <f t="shared" si="0"/>
        <v>148</v>
      </c>
      <c r="H9" s="23">
        <f t="shared" si="1"/>
        <v>49.333333333333336</v>
      </c>
      <c r="I9" s="22">
        <f t="shared" si="2"/>
        <v>11</v>
      </c>
      <c r="J9" s="22" t="str">
        <f t="shared" si="3"/>
        <v>F</v>
      </c>
      <c r="K9" s="22" t="str">
        <f t="shared" si="4"/>
        <v>Mengulang</v>
      </c>
      <c r="L9" s="22" t="str">
        <f t="shared" si="5"/>
        <v>REMEDIAL</v>
      </c>
      <c r="N9" s="4" t="s">
        <v>44</v>
      </c>
      <c r="O9" s="4" t="s">
        <v>12</v>
      </c>
      <c r="P9" s="3" t="s">
        <v>31</v>
      </c>
    </row>
    <row r="10" spans="2:16" ht="16.5" customHeight="1" x14ac:dyDescent="0.3">
      <c r="B10" s="3" t="s">
        <v>24</v>
      </c>
      <c r="C10" s="4" t="s">
        <v>10</v>
      </c>
      <c r="D10" s="4">
        <v>53</v>
      </c>
      <c r="E10" s="4">
        <v>52</v>
      </c>
      <c r="F10" s="4">
        <v>100</v>
      </c>
      <c r="G10" s="22">
        <f t="shared" si="0"/>
        <v>205</v>
      </c>
      <c r="H10" s="23">
        <f t="shared" si="1"/>
        <v>68.333333333333329</v>
      </c>
      <c r="I10" s="22">
        <f t="shared" si="2"/>
        <v>9</v>
      </c>
      <c r="J10" s="22" t="str">
        <f t="shared" si="3"/>
        <v>D</v>
      </c>
      <c r="K10" s="22" t="str">
        <f t="shared" si="4"/>
        <v>Kurang</v>
      </c>
      <c r="L10" s="22" t="str">
        <f t="shared" si="5"/>
        <v>REMEDIAL</v>
      </c>
      <c r="N10" s="4" t="s">
        <v>45</v>
      </c>
      <c r="O10" s="4" t="s">
        <v>13</v>
      </c>
      <c r="P10" s="3" t="s">
        <v>30</v>
      </c>
    </row>
    <row r="11" spans="2:16" ht="16.5" customHeight="1" x14ac:dyDescent="0.3">
      <c r="B11" s="3" t="s">
        <v>25</v>
      </c>
      <c r="C11" s="4" t="s">
        <v>10</v>
      </c>
      <c r="D11" s="4">
        <v>65</v>
      </c>
      <c r="E11" s="4">
        <v>90</v>
      </c>
      <c r="F11" s="4">
        <v>70</v>
      </c>
      <c r="G11" s="22">
        <f t="shared" si="0"/>
        <v>225</v>
      </c>
      <c r="H11" s="23">
        <f t="shared" si="1"/>
        <v>75</v>
      </c>
      <c r="I11" s="22">
        <f t="shared" si="2"/>
        <v>4</v>
      </c>
      <c r="J11" s="22" t="str">
        <f t="shared" si="3"/>
        <v>C</v>
      </c>
      <c r="K11" s="22" t="str">
        <f t="shared" si="4"/>
        <v>Cukup</v>
      </c>
      <c r="L11" s="22" t="str">
        <f t="shared" si="5"/>
        <v>LULUS</v>
      </c>
      <c r="N11" s="4" t="s">
        <v>46</v>
      </c>
      <c r="O11" s="4" t="s">
        <v>14</v>
      </c>
      <c r="P11" s="3" t="s">
        <v>15</v>
      </c>
    </row>
    <row r="12" spans="2:16" ht="16.5" customHeight="1" x14ac:dyDescent="0.3">
      <c r="B12" s="3" t="s">
        <v>23</v>
      </c>
      <c r="C12" s="4" t="s">
        <v>43</v>
      </c>
      <c r="D12" s="4">
        <v>70</v>
      </c>
      <c r="E12" s="4">
        <v>97</v>
      </c>
      <c r="F12" s="4">
        <v>61</v>
      </c>
      <c r="G12" s="22">
        <f t="shared" si="0"/>
        <v>228</v>
      </c>
      <c r="H12" s="23">
        <f t="shared" si="1"/>
        <v>76</v>
      </c>
      <c r="I12" s="22">
        <f t="shared" si="2"/>
        <v>2</v>
      </c>
      <c r="J12" s="22" t="str">
        <f t="shared" si="3"/>
        <v>C</v>
      </c>
      <c r="K12" s="22" t="str">
        <f t="shared" si="4"/>
        <v>Cukup</v>
      </c>
      <c r="L12" s="22" t="str">
        <f t="shared" si="5"/>
        <v>LULUS</v>
      </c>
      <c r="N12" s="4" t="s">
        <v>47</v>
      </c>
      <c r="O12" s="4" t="s">
        <v>16</v>
      </c>
      <c r="P12" s="3" t="s">
        <v>17</v>
      </c>
    </row>
    <row r="13" spans="2:16" ht="16.5" customHeight="1" x14ac:dyDescent="0.3">
      <c r="B13" s="3" t="s">
        <v>29</v>
      </c>
      <c r="C13" s="4" t="s">
        <v>43</v>
      </c>
      <c r="D13" s="4">
        <v>80</v>
      </c>
      <c r="E13" s="4">
        <v>60</v>
      </c>
      <c r="F13" s="4">
        <v>59</v>
      </c>
      <c r="G13" s="22">
        <f t="shared" si="0"/>
        <v>199</v>
      </c>
      <c r="H13" s="23">
        <f t="shared" si="1"/>
        <v>66.333333333333329</v>
      </c>
      <c r="I13" s="22">
        <f t="shared" si="2"/>
        <v>10</v>
      </c>
      <c r="J13" s="22" t="str">
        <f t="shared" si="3"/>
        <v>D</v>
      </c>
      <c r="K13" s="22" t="str">
        <f t="shared" si="4"/>
        <v>Kurang</v>
      </c>
      <c r="L13" s="22" t="str">
        <f t="shared" si="5"/>
        <v>REMEDIAL</v>
      </c>
      <c r="N13" s="4" t="s">
        <v>18</v>
      </c>
      <c r="O13" s="4" t="s">
        <v>19</v>
      </c>
      <c r="P13" s="3" t="s">
        <v>20</v>
      </c>
    </row>
    <row r="14" spans="2:16" ht="18" customHeight="1" x14ac:dyDescent="0.3">
      <c r="B14" s="3" t="s">
        <v>52</v>
      </c>
      <c r="C14" s="4" t="s">
        <v>43</v>
      </c>
      <c r="D14" s="4">
        <v>80</v>
      </c>
      <c r="E14" s="4">
        <v>60</v>
      </c>
      <c r="F14" s="4">
        <v>80</v>
      </c>
      <c r="G14" s="4">
        <f t="shared" si="0"/>
        <v>220</v>
      </c>
      <c r="H14" s="4">
        <f t="shared" si="1"/>
        <v>73.333333333333329</v>
      </c>
      <c r="I14" s="22">
        <f t="shared" si="2"/>
        <v>6</v>
      </c>
      <c r="J14" s="4" t="str">
        <f t="shared" si="3"/>
        <v>C</v>
      </c>
      <c r="K14" s="4" t="str">
        <f t="shared" si="4"/>
        <v>Cukup</v>
      </c>
      <c r="L14" s="4" t="str">
        <f t="shared" si="5"/>
        <v>LULUS</v>
      </c>
      <c r="O14" s="2"/>
      <c r="P14" s="2"/>
    </row>
    <row r="15" spans="2:16" ht="16.5" customHeight="1" x14ac:dyDescent="0.3"/>
    <row r="16" spans="2:16" ht="16.5" customHeight="1" x14ac:dyDescent="0.3">
      <c r="O16" s="2"/>
      <c r="P16" s="2"/>
    </row>
    <row r="17" spans="2:16" ht="16.5" customHeight="1" x14ac:dyDescent="0.3">
      <c r="O17" s="2"/>
      <c r="P17" s="2"/>
    </row>
    <row r="18" spans="2:16" ht="16.5" customHeight="1" x14ac:dyDescent="0.3">
      <c r="O18" s="2"/>
      <c r="P18" s="2"/>
    </row>
    <row r="19" spans="2:16" ht="16.5" customHeight="1" x14ac:dyDescent="0.3">
      <c r="I19" s="21" t="s">
        <v>38</v>
      </c>
      <c r="J19" s="21"/>
      <c r="K19" s="21"/>
      <c r="L19" s="22">
        <f>COUNTIF(C4:C14,"Laki - Laki")</f>
        <v>8</v>
      </c>
      <c r="O19" s="2"/>
      <c r="P19" s="2"/>
    </row>
    <row r="20" spans="2:16" ht="16.5" customHeight="1" x14ac:dyDescent="0.3">
      <c r="B20" s="17" t="s">
        <v>32</v>
      </c>
      <c r="C20" s="18"/>
      <c r="D20" s="24">
        <f>COUNTA(B4:B14)</f>
        <v>11</v>
      </c>
      <c r="E20" s="24"/>
      <c r="I20" s="21" t="s">
        <v>50</v>
      </c>
      <c r="J20" s="21"/>
      <c r="K20" s="21"/>
      <c r="L20" s="22">
        <f>COUNTIF(D4:D14,"&gt;75")</f>
        <v>4</v>
      </c>
    </row>
    <row r="21" spans="2:16" ht="16.5" customHeight="1" x14ac:dyDescent="0.3">
      <c r="B21" s="17" t="s">
        <v>41</v>
      </c>
      <c r="C21" s="18"/>
      <c r="D21" s="25">
        <f>MAX(H4:H14)</f>
        <v>81.333333333333329</v>
      </c>
      <c r="E21" s="24"/>
      <c r="I21" s="21" t="s">
        <v>51</v>
      </c>
      <c r="J21" s="21"/>
      <c r="K21" s="21"/>
      <c r="L21" s="22">
        <f>COUNTIFS(C4:C14,"Perempuan",L4:L14,"REMEDIAL")</f>
        <v>1</v>
      </c>
    </row>
    <row r="22" spans="2:16" ht="16.5" customHeight="1" x14ac:dyDescent="0.3">
      <c r="B22" s="19" t="s">
        <v>42</v>
      </c>
      <c r="C22" s="20"/>
      <c r="D22" s="25">
        <f>MIN(H4:H13)</f>
        <v>49.333333333333336</v>
      </c>
      <c r="E22" s="24"/>
      <c r="I22" s="21" t="s">
        <v>33</v>
      </c>
      <c r="J22" s="21"/>
      <c r="K22" s="21"/>
      <c r="L22" s="22">
        <f>COUNTIF(L4:L14,"LULUS")</f>
        <v>8</v>
      </c>
    </row>
    <row r="23" spans="2:16" ht="16.5" customHeight="1" x14ac:dyDescent="0.3">
      <c r="B23" s="17" t="s">
        <v>39</v>
      </c>
      <c r="C23" s="18"/>
      <c r="D23" s="25">
        <f>AVERAGEIF(C4:C14,"Laki - Laki",D4:D14)</f>
        <v>69</v>
      </c>
      <c r="E23" s="25"/>
    </row>
    <row r="24" spans="2:16" ht="5.25" customHeight="1" x14ac:dyDescent="0.3"/>
    <row r="25" spans="2:16" ht="15.75" customHeight="1" x14ac:dyDescent="0.3"/>
    <row r="26" spans="2:16" ht="15.75" customHeight="1" x14ac:dyDescent="0.3"/>
    <row r="27" spans="2:16" ht="15.75" customHeight="1" x14ac:dyDescent="0.3"/>
    <row r="28" spans="2:16" ht="15.75" customHeight="1" x14ac:dyDescent="0.3"/>
    <row r="29" spans="2:16" ht="15.75" customHeight="1" x14ac:dyDescent="0.3"/>
    <row r="30" spans="2:16" ht="15.75" customHeight="1" x14ac:dyDescent="0.3"/>
    <row r="31" spans="2:16" ht="15.75" customHeight="1" x14ac:dyDescent="0.3"/>
    <row r="32" spans="2:1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sortState xmlns:xlrd2="http://schemas.microsoft.com/office/spreadsheetml/2017/richdata2" ref="B4:F13">
    <sortCondition ref="B4:B13"/>
  </sortState>
  <mergeCells count="25">
    <mergeCell ref="D22:E22"/>
    <mergeCell ref="D23:E23"/>
    <mergeCell ref="B1:L1"/>
    <mergeCell ref="D20:E20"/>
    <mergeCell ref="D21:E21"/>
    <mergeCell ref="L2:L3"/>
    <mergeCell ref="B21:C21"/>
    <mergeCell ref="I20:K20"/>
    <mergeCell ref="B22:C22"/>
    <mergeCell ref="I21:K21"/>
    <mergeCell ref="B23:C23"/>
    <mergeCell ref="I22:K22"/>
    <mergeCell ref="G2:G3"/>
    <mergeCell ref="H2:H3"/>
    <mergeCell ref="I2:I3"/>
    <mergeCell ref="J2:J3"/>
    <mergeCell ref="K2:K3"/>
    <mergeCell ref="B2:B3"/>
    <mergeCell ref="C2:C3"/>
    <mergeCell ref="D2:F2"/>
    <mergeCell ref="N4:P4"/>
    <mergeCell ref="N5:P5"/>
    <mergeCell ref="N6:P6"/>
    <mergeCell ref="B20:C20"/>
    <mergeCell ref="I19:K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Bengkel Excel</dc:creator>
  <cp:lastModifiedBy>ASUS</cp:lastModifiedBy>
  <dcterms:created xsi:type="dcterms:W3CDTF">2020-03-16T09:24:34Z</dcterms:created>
  <dcterms:modified xsi:type="dcterms:W3CDTF">2024-06-13T09:45:18Z</dcterms:modified>
</cp:coreProperties>
</file>