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5\PROJECT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4" i="2" l="1"/>
  <c r="F95" i="2"/>
  <c r="F96" i="2"/>
  <c r="F97" i="2"/>
  <c r="F98" i="2"/>
  <c r="F99" i="2"/>
  <c r="F100" i="2"/>
  <c r="H100" i="2" s="1"/>
  <c r="F101" i="2"/>
  <c r="F102" i="2"/>
  <c r="F103" i="2"/>
  <c r="F104" i="2"/>
  <c r="H104" i="2" s="1"/>
  <c r="F105" i="2"/>
  <c r="F106" i="2"/>
  <c r="F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93" i="2"/>
  <c r="H106" i="2"/>
  <c r="H103" i="2"/>
  <c r="H102" i="2"/>
  <c r="H99" i="2"/>
  <c r="H98" i="2"/>
  <c r="H96" i="2"/>
  <c r="H95" i="2"/>
  <c r="H94" i="2"/>
  <c r="H93" i="2"/>
  <c r="C90" i="2"/>
  <c r="B90" i="2"/>
  <c r="C89" i="2"/>
  <c r="B89" i="2"/>
  <c r="F70" i="2"/>
  <c r="F71" i="2"/>
  <c r="H71" i="2" s="1"/>
  <c r="F72" i="2"/>
  <c r="F73" i="2"/>
  <c r="F74" i="2"/>
  <c r="F75" i="2"/>
  <c r="F76" i="2"/>
  <c r="H76" i="2" s="1"/>
  <c r="F77" i="2"/>
  <c r="F78" i="2"/>
  <c r="F79" i="2"/>
  <c r="H79" i="2" s="1"/>
  <c r="F80" i="2"/>
  <c r="F81" i="2"/>
  <c r="F82" i="2"/>
  <c r="F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69" i="2"/>
  <c r="H69" i="2" s="1"/>
  <c r="H82" i="2"/>
  <c r="H80" i="2"/>
  <c r="H78" i="2"/>
  <c r="H75" i="2"/>
  <c r="H74" i="2"/>
  <c r="H72" i="2"/>
  <c r="H70" i="2"/>
  <c r="C66" i="2"/>
  <c r="B66" i="2"/>
  <c r="C65" i="2"/>
  <c r="B65" i="2"/>
  <c r="F58" i="2"/>
  <c r="E58" i="2"/>
  <c r="H58" i="2" s="1"/>
  <c r="F57" i="2"/>
  <c r="E57" i="2"/>
  <c r="H57" i="2" s="1"/>
  <c r="C42" i="2"/>
  <c r="B42" i="2"/>
  <c r="F47" i="2" s="1"/>
  <c r="H47" i="2" s="1"/>
  <c r="H35" i="2"/>
  <c r="G35" i="2"/>
  <c r="F35" i="2"/>
  <c r="F36" i="2"/>
  <c r="E35" i="2"/>
  <c r="E36" i="2"/>
  <c r="E45" i="2"/>
  <c r="F46" i="2"/>
  <c r="F49" i="2"/>
  <c r="F50" i="2"/>
  <c r="F52" i="2"/>
  <c r="F53" i="2"/>
  <c r="F54" i="2"/>
  <c r="H54" i="2" s="1"/>
  <c r="F56" i="2"/>
  <c r="F45" i="2"/>
  <c r="H45" i="2" s="1"/>
  <c r="E46" i="2"/>
  <c r="E47" i="2"/>
  <c r="E48" i="2"/>
  <c r="E49" i="2"/>
  <c r="E50" i="2"/>
  <c r="E51" i="2"/>
  <c r="E52" i="2"/>
  <c r="E53" i="2"/>
  <c r="H53" i="2" s="1"/>
  <c r="E54" i="2"/>
  <c r="E55" i="2"/>
  <c r="E56" i="2"/>
  <c r="H56" i="2"/>
  <c r="H52" i="2"/>
  <c r="H50" i="2"/>
  <c r="H46" i="2"/>
  <c r="C41" i="2"/>
  <c r="B41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H97" i="2" l="1"/>
  <c r="H105" i="2"/>
  <c r="H101" i="2"/>
  <c r="G93" i="2"/>
  <c r="G94" i="2"/>
  <c r="G96" i="2"/>
  <c r="G97" i="2"/>
  <c r="G98" i="2"/>
  <c r="G99" i="2"/>
  <c r="G100" i="2"/>
  <c r="G101" i="2"/>
  <c r="G102" i="2"/>
  <c r="G103" i="2"/>
  <c r="G104" i="2"/>
  <c r="G105" i="2"/>
  <c r="G106" i="2"/>
  <c r="G95" i="2"/>
  <c r="H81" i="2"/>
  <c r="H77" i="2"/>
  <c r="H73" i="2"/>
  <c r="G70" i="2"/>
  <c r="G71" i="2"/>
  <c r="G72" i="2"/>
  <c r="G73" i="2"/>
  <c r="G74" i="2"/>
  <c r="G75" i="2"/>
  <c r="G76" i="2"/>
  <c r="G78" i="2"/>
  <c r="G79" i="2"/>
  <c r="G80" i="2"/>
  <c r="G81" i="2"/>
  <c r="G82" i="2"/>
  <c r="G69" i="2"/>
  <c r="G77" i="2"/>
  <c r="G57" i="2"/>
  <c r="G58" i="2"/>
  <c r="F48" i="2"/>
  <c r="H48" i="2" s="1"/>
  <c r="F55" i="2"/>
  <c r="H55" i="2" s="1"/>
  <c r="F51" i="2"/>
  <c r="H51" i="2" s="1"/>
  <c r="H36" i="2"/>
  <c r="G36" i="2"/>
  <c r="H49" i="2"/>
  <c r="G45" i="2"/>
  <c r="G46" i="2"/>
  <c r="G47" i="2"/>
  <c r="G48" i="2"/>
  <c r="G49" i="2"/>
  <c r="G50" i="2"/>
  <c r="G52" i="2"/>
  <c r="G53" i="2"/>
  <c r="G54" i="2"/>
  <c r="G55" i="2"/>
  <c r="G56" i="2"/>
  <c r="H24" i="2"/>
  <c r="H26" i="2"/>
  <c r="H28" i="2"/>
  <c r="H30" i="2"/>
  <c r="H32" i="2"/>
  <c r="H34" i="2"/>
  <c r="H23" i="2"/>
  <c r="H25" i="2"/>
  <c r="H27" i="2"/>
  <c r="H29" i="2"/>
  <c r="H31" i="2"/>
  <c r="H33" i="2"/>
  <c r="G23" i="2"/>
  <c r="G24" i="2"/>
  <c r="G25" i="2"/>
  <c r="G26" i="2"/>
  <c r="G27" i="2"/>
  <c r="G28" i="2"/>
  <c r="G29" i="2"/>
  <c r="G30" i="2"/>
  <c r="G31" i="2"/>
  <c r="G32" i="2"/>
  <c r="G34" i="2"/>
  <c r="G33" i="2"/>
  <c r="G51" i="2" l="1"/>
</calcChain>
</file>

<file path=xl/sharedStrings.xml><?xml version="1.0" encoding="utf-8"?>
<sst xmlns="http://schemas.openxmlformats.org/spreadsheetml/2006/main" count="130" uniqueCount="36">
  <si>
    <t>NO</t>
  </si>
  <si>
    <t>C1</t>
  </si>
  <si>
    <t>C2</t>
  </si>
  <si>
    <t>JARAK TERDEKAT</t>
  </si>
  <si>
    <t>KELOMPOK DATA</t>
  </si>
  <si>
    <t>Cluster 1</t>
  </si>
  <si>
    <t>Cluster 2</t>
  </si>
  <si>
    <t>Kesimpulan</t>
  </si>
  <si>
    <t>Ukuran</t>
  </si>
  <si>
    <t>Warna</t>
  </si>
  <si>
    <t>Data</t>
  </si>
  <si>
    <t>Telur 1</t>
  </si>
  <si>
    <t>Telur 3</t>
  </si>
  <si>
    <t>Telur 2</t>
  </si>
  <si>
    <t>Telur 4</t>
  </si>
  <si>
    <t>Telur 6</t>
  </si>
  <si>
    <t>Telur 5</t>
  </si>
  <si>
    <t>Telur 7</t>
  </si>
  <si>
    <t>Telur 8</t>
  </si>
  <si>
    <t xml:space="preserve"> Telur 9</t>
  </si>
  <si>
    <t>Telur 10</t>
  </si>
  <si>
    <t>Telur 11</t>
  </si>
  <si>
    <t>Telur 12</t>
  </si>
  <si>
    <t>Telur  8</t>
  </si>
  <si>
    <t>Telur 9</t>
  </si>
  <si>
    <t>C1 = 1 Data (1)</t>
  </si>
  <si>
    <t>C2 = 11 Data (2,3,4,5,6,7,8,9,10,11,12)</t>
  </si>
  <si>
    <t>Iterasi 2</t>
  </si>
  <si>
    <t>Telur 13</t>
  </si>
  <si>
    <t>Telur 14</t>
  </si>
  <si>
    <t>C1 = 12 Data (1,2,3,4,5,6,7,8,9,10,11,12)</t>
  </si>
  <si>
    <t>C2 = 2 Data (13,14)</t>
  </si>
  <si>
    <t>Iterasi 3</t>
  </si>
  <si>
    <t>C1 = 12 Data (1,2,4,5,6,7,8,9,10,11,12,13)</t>
  </si>
  <si>
    <t>C2 = 2 Data (3,14)</t>
  </si>
  <si>
    <t>Iterasi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</si>
</sst>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55" workbookViewId="0">
      <selection activeCell="E39" sqref="E39"/>
    </sheetView>
  </sheetViews>
  <sheetFormatPr defaultRowHeight="15" x14ac:dyDescent="0.25"/>
  <cols>
    <col min="1" max="1" width="17.140625" customWidth="1"/>
    <col min="3" max="3" width="12.5703125" customWidth="1"/>
    <col min="4" max="4" width="10" customWidth="1"/>
    <col min="6" max="6" width="11.42578125" customWidth="1"/>
    <col min="7" max="7" width="17.85546875" customWidth="1"/>
    <col min="8" max="8" width="16.85546875" customWidth="1"/>
  </cols>
  <sheetData>
    <row r="1" spans="1:4" x14ac:dyDescent="0.25">
      <c r="A1" s="1" t="s">
        <v>10</v>
      </c>
      <c r="B1" s="1" t="s">
        <v>8</v>
      </c>
      <c r="C1" s="1" t="s">
        <v>9</v>
      </c>
    </row>
    <row r="2" spans="1:4" x14ac:dyDescent="0.25">
      <c r="A2" s="2" t="s">
        <v>11</v>
      </c>
      <c r="B2" s="3">
        <v>15</v>
      </c>
      <c r="C2" s="3">
        <v>0.18823500000000001</v>
      </c>
    </row>
    <row r="3" spans="1:4" x14ac:dyDescent="0.25">
      <c r="A3" s="2" t="s">
        <v>13</v>
      </c>
      <c r="B3" s="3">
        <v>14.05</v>
      </c>
      <c r="C3" s="3">
        <v>0.109804</v>
      </c>
    </row>
    <row r="4" spans="1:4" x14ac:dyDescent="0.25">
      <c r="A4" s="2" t="s">
        <v>12</v>
      </c>
      <c r="B4" s="3">
        <v>13.05</v>
      </c>
      <c r="C4" s="3">
        <v>8.2352900000000007E-2</v>
      </c>
    </row>
    <row r="5" spans="1:4" x14ac:dyDescent="0.25">
      <c r="A5" s="2" t="s">
        <v>14</v>
      </c>
      <c r="B5" s="3">
        <v>14</v>
      </c>
      <c r="C5" s="3">
        <v>0.141176</v>
      </c>
    </row>
    <row r="6" spans="1:4" x14ac:dyDescent="0.25">
      <c r="A6" s="2" t="s">
        <v>16</v>
      </c>
      <c r="B6" s="3">
        <v>14</v>
      </c>
      <c r="C6" s="3">
        <v>0.109804</v>
      </c>
    </row>
    <row r="7" spans="1:4" x14ac:dyDescent="0.25">
      <c r="A7" s="2" t="s">
        <v>15</v>
      </c>
      <c r="B7" s="3">
        <v>14.03</v>
      </c>
      <c r="C7" s="3">
        <v>0.11372500000000001</v>
      </c>
    </row>
    <row r="8" spans="1:4" x14ac:dyDescent="0.25">
      <c r="A8" s="2" t="s">
        <v>17</v>
      </c>
      <c r="B8" s="3">
        <v>14.2</v>
      </c>
      <c r="C8" s="3">
        <v>0.16078400000000001</v>
      </c>
    </row>
    <row r="9" spans="1:4" x14ac:dyDescent="0.25">
      <c r="A9" s="2" t="s">
        <v>18</v>
      </c>
      <c r="B9" s="3">
        <v>14.06</v>
      </c>
      <c r="C9" s="3">
        <v>0.19867799999999999</v>
      </c>
    </row>
    <row r="10" spans="1:4" x14ac:dyDescent="0.25">
      <c r="A10" s="2" t="s">
        <v>19</v>
      </c>
      <c r="B10" s="3">
        <v>14.03</v>
      </c>
      <c r="C10" s="3">
        <v>9.0196100000000001E-2</v>
      </c>
    </row>
    <row r="11" spans="1:4" x14ac:dyDescent="0.25">
      <c r="A11" s="2" t="s">
        <v>20</v>
      </c>
      <c r="B11" s="3">
        <v>14</v>
      </c>
      <c r="C11" s="3">
        <v>0.20392199999999999</v>
      </c>
    </row>
    <row r="12" spans="1:4" x14ac:dyDescent="0.25">
      <c r="A12" s="2" t="s">
        <v>21</v>
      </c>
      <c r="B12" s="3">
        <v>14.01</v>
      </c>
      <c r="C12" s="3">
        <v>0.30196099999999998</v>
      </c>
    </row>
    <row r="13" spans="1:4" x14ac:dyDescent="0.25">
      <c r="A13" s="2" t="s">
        <v>22</v>
      </c>
      <c r="B13" s="3">
        <v>14.02</v>
      </c>
      <c r="C13" s="3">
        <v>0.207843</v>
      </c>
    </row>
    <row r="14" spans="1:4" x14ac:dyDescent="0.25">
      <c r="A14" s="2" t="s">
        <v>28</v>
      </c>
      <c r="B14" s="3">
        <v>14.05</v>
      </c>
      <c r="C14" s="3">
        <v>0.13075400000000001</v>
      </c>
    </row>
    <row r="15" spans="1:4" x14ac:dyDescent="0.25">
      <c r="A15" s="2" t="s">
        <v>29</v>
      </c>
      <c r="B15" s="3">
        <v>13</v>
      </c>
      <c r="C15" s="3">
        <v>0.206789</v>
      </c>
    </row>
    <row r="16" spans="1:4" x14ac:dyDescent="0.25">
      <c r="A16" s="4"/>
      <c r="B16" s="4"/>
      <c r="C16" s="4"/>
      <c r="D16" s="4"/>
    </row>
    <row r="17" spans="1:8" x14ac:dyDescent="0.25">
      <c r="A17" s="5" t="s">
        <v>5</v>
      </c>
      <c r="B17" s="6" t="s">
        <v>11</v>
      </c>
      <c r="C17" s="6">
        <v>15</v>
      </c>
      <c r="D17" s="6">
        <v>0.18823500000000001</v>
      </c>
    </row>
    <row r="18" spans="1:8" x14ac:dyDescent="0.25">
      <c r="A18" s="5" t="s">
        <v>6</v>
      </c>
      <c r="B18" s="6" t="s">
        <v>23</v>
      </c>
      <c r="C18" s="6">
        <v>14.06</v>
      </c>
      <c r="D18" s="6">
        <v>0.18823500000000001</v>
      </c>
    </row>
    <row r="22" spans="1:8" x14ac:dyDescent="0.25">
      <c r="A22" s="1" t="s">
        <v>0</v>
      </c>
      <c r="B22" s="1" t="s">
        <v>10</v>
      </c>
      <c r="C22" s="1" t="s">
        <v>8</v>
      </c>
      <c r="D22" s="1" t="s">
        <v>9</v>
      </c>
      <c r="E22" s="1" t="s">
        <v>1</v>
      </c>
      <c r="F22" s="1" t="s">
        <v>2</v>
      </c>
      <c r="G22" s="1" t="s">
        <v>3</v>
      </c>
      <c r="H22" s="1" t="s">
        <v>4</v>
      </c>
    </row>
    <row r="23" spans="1:8" x14ac:dyDescent="0.25">
      <c r="A23" s="2">
        <v>1</v>
      </c>
      <c r="B23" s="9" t="s">
        <v>11</v>
      </c>
      <c r="C23" s="9">
        <v>15</v>
      </c>
      <c r="D23" s="9">
        <v>0.18823500000000001</v>
      </c>
      <c r="E23" s="9">
        <f>SQRT((C23-$C$17)^2)+((D23-$D$17)^2)</f>
        <v>0</v>
      </c>
      <c r="F23" s="9">
        <f>SQRT((C23-$C$18)^2)+((D23-$D$18)^2)</f>
        <v>0.9399999999999995</v>
      </c>
      <c r="G23" s="9">
        <f>MIN(E23:F23)</f>
        <v>0</v>
      </c>
      <c r="H23" s="9" t="str">
        <f>IF(E23&lt;F23,"Cluster 1","Cluster2")</f>
        <v>Cluster 1</v>
      </c>
    </row>
    <row r="24" spans="1:8" x14ac:dyDescent="0.25">
      <c r="A24" s="10">
        <v>2</v>
      </c>
      <c r="B24" s="11" t="s">
        <v>13</v>
      </c>
      <c r="C24" s="11">
        <v>14.05</v>
      </c>
      <c r="D24" s="11">
        <v>0.109804</v>
      </c>
      <c r="E24" s="11">
        <f>SQRT((C24-$C$17)^2)+((D24-$D$17)^2)</f>
        <v>0.95615142176099932</v>
      </c>
      <c r="F24" s="11">
        <f>SQRT((C24-$C$18)^2)+((D24-$D$18)^2)</f>
        <v>1.615142176099979E-2</v>
      </c>
      <c r="G24" s="11">
        <f t="shared" ref="G24:G36" si="0">MIN(E24:F24)</f>
        <v>1.615142176099979E-2</v>
      </c>
      <c r="H24" s="11" t="str">
        <f t="shared" ref="H24:H36" si="1">IF(E24&lt;F24,"Cluster 1","Cluster2")</f>
        <v>Cluster2</v>
      </c>
    </row>
    <row r="25" spans="1:8" x14ac:dyDescent="0.25">
      <c r="A25" s="10">
        <v>3</v>
      </c>
      <c r="B25" s="11" t="s">
        <v>12</v>
      </c>
      <c r="C25" s="11">
        <v>13.05</v>
      </c>
      <c r="D25" s="11">
        <v>8.2352900000000007E-2</v>
      </c>
      <c r="E25" s="11">
        <f>SQRT((C25-$C$17)^2)+((D25-$D$17)^2)</f>
        <v>1.9612110191004093</v>
      </c>
      <c r="F25" s="11">
        <f>SQRT((C25-$C$18)^2)+((D25-$D$18)^2)</f>
        <v>1.0212110191004098</v>
      </c>
      <c r="G25" s="11">
        <f t="shared" si="0"/>
        <v>1.0212110191004098</v>
      </c>
      <c r="H25" s="11" t="str">
        <f t="shared" si="1"/>
        <v>Cluster2</v>
      </c>
    </row>
    <row r="26" spans="1:8" x14ac:dyDescent="0.25">
      <c r="A26" s="10">
        <v>4</v>
      </c>
      <c r="B26" s="11" t="s">
        <v>14</v>
      </c>
      <c r="C26" s="11">
        <v>14</v>
      </c>
      <c r="D26" s="11">
        <v>0.141176</v>
      </c>
      <c r="E26" s="11">
        <f>SQRT((C26-$C$17)^2)+((D26-$D$17)^2)</f>
        <v>1.002214549481</v>
      </c>
      <c r="F26" s="11">
        <f>SQRT((C26-$C$18)^2)+((D26-$D$18)^2)</f>
        <v>6.2214549481000497E-2</v>
      </c>
      <c r="G26" s="11">
        <f t="shared" si="0"/>
        <v>6.2214549481000497E-2</v>
      </c>
      <c r="H26" s="11" t="str">
        <f t="shared" si="1"/>
        <v>Cluster2</v>
      </c>
    </row>
    <row r="27" spans="1:8" x14ac:dyDescent="0.25">
      <c r="A27" s="10">
        <v>5</v>
      </c>
      <c r="B27" s="11" t="s">
        <v>16</v>
      </c>
      <c r="C27" s="11">
        <v>14</v>
      </c>
      <c r="D27" s="11">
        <v>0.109804</v>
      </c>
      <c r="E27" s="11">
        <f>SQRT((C27-$C$17)^2)+((D27-$D$17)^2)</f>
        <v>1.0061514217609999</v>
      </c>
      <c r="F27" s="11">
        <f>SQRT((C27-$C$18)^2)+((D27-$D$18)^2)</f>
        <v>6.6151421761000501E-2</v>
      </c>
      <c r="G27" s="11">
        <f t="shared" si="0"/>
        <v>6.6151421761000501E-2</v>
      </c>
      <c r="H27" s="11" t="str">
        <f t="shared" si="1"/>
        <v>Cluster2</v>
      </c>
    </row>
    <row r="28" spans="1:8" x14ac:dyDescent="0.25">
      <c r="A28" s="10">
        <v>6</v>
      </c>
      <c r="B28" s="11" t="s">
        <v>15</v>
      </c>
      <c r="C28" s="11">
        <v>14.03</v>
      </c>
      <c r="D28" s="11">
        <v>0.11372500000000001</v>
      </c>
      <c r="E28" s="11">
        <f>SQRT((C28-$C$17)^2)+((D28-$D$17)^2)</f>
        <v>0.97555174010000067</v>
      </c>
      <c r="F28" s="11">
        <f>SQRT((C28-$C$18)^2)+((D28-$D$18)^2)</f>
        <v>3.5551740100001138E-2</v>
      </c>
      <c r="G28" s="11">
        <f t="shared" si="0"/>
        <v>3.5551740100001138E-2</v>
      </c>
      <c r="H28" s="11" t="str">
        <f t="shared" si="1"/>
        <v>Cluster2</v>
      </c>
    </row>
    <row r="29" spans="1:8" x14ac:dyDescent="0.25">
      <c r="A29" s="10">
        <v>7</v>
      </c>
      <c r="B29" s="11" t="s">
        <v>17</v>
      </c>
      <c r="C29" s="11">
        <v>14.2</v>
      </c>
      <c r="D29" s="11">
        <v>0.16078400000000001</v>
      </c>
      <c r="E29" s="11">
        <f>SQRT((C29-$C$17)^2)+((D29-$D$17)^2)</f>
        <v>0.80075355740100074</v>
      </c>
      <c r="F29" s="11">
        <f>SQRT((C29-$C$18)^2)+((D29-$D$18)^2)</f>
        <v>0.14075355740099879</v>
      </c>
      <c r="G29" s="11">
        <f t="shared" si="0"/>
        <v>0.14075355740099879</v>
      </c>
      <c r="H29" s="11" t="str">
        <f t="shared" si="1"/>
        <v>Cluster2</v>
      </c>
    </row>
    <row r="30" spans="1:8" x14ac:dyDescent="0.25">
      <c r="A30" s="10">
        <v>8</v>
      </c>
      <c r="B30" s="11" t="s">
        <v>18</v>
      </c>
      <c r="C30" s="11">
        <v>14.06</v>
      </c>
      <c r="D30" s="11">
        <v>0.19867799999999999</v>
      </c>
      <c r="E30" s="11">
        <f>SQRT((C30-$C$17)^2)+((D30-$D$17)^2)</f>
        <v>0.94010905624899954</v>
      </c>
      <c r="F30" s="11">
        <f>SQRT((C30-$C$18)^2)+((D30-$D$18)^2)</f>
        <v>1.0905624899999958E-4</v>
      </c>
      <c r="G30" s="11">
        <f t="shared" si="0"/>
        <v>1.0905624899999958E-4</v>
      </c>
      <c r="H30" s="11" t="str">
        <f t="shared" si="1"/>
        <v>Cluster2</v>
      </c>
    </row>
    <row r="31" spans="1:8" x14ac:dyDescent="0.25">
      <c r="A31" s="10">
        <v>9</v>
      </c>
      <c r="B31" s="11" t="s">
        <v>24</v>
      </c>
      <c r="C31" s="11">
        <v>14.03</v>
      </c>
      <c r="D31" s="11">
        <v>9.0196100000000001E-2</v>
      </c>
      <c r="E31" s="11">
        <f>SQRT((C31-$C$17)^2)+((D31-$D$17)^2)</f>
        <v>0.9796116259132106</v>
      </c>
      <c r="F31" s="11">
        <f>SQRT((C31-$C$18)^2)+((D31-$D$18)^2)</f>
        <v>3.9611625913211143E-2</v>
      </c>
      <c r="G31" s="11">
        <f t="shared" si="0"/>
        <v>3.9611625913211143E-2</v>
      </c>
      <c r="H31" s="11" t="str">
        <f t="shared" si="1"/>
        <v>Cluster2</v>
      </c>
    </row>
    <row r="32" spans="1:8" x14ac:dyDescent="0.25">
      <c r="A32" s="2">
        <v>10</v>
      </c>
      <c r="B32" s="3" t="s">
        <v>20</v>
      </c>
      <c r="C32" s="3">
        <v>14</v>
      </c>
      <c r="D32" s="3">
        <v>0.20392199999999999</v>
      </c>
      <c r="E32" s="3">
        <f>SQRT((C32-$C$17)^2)+((D32-$D$17)^2)</f>
        <v>1.000246081969</v>
      </c>
      <c r="F32" s="3">
        <f>SQRT((C32-$C$18)^2)+((D32-$D$18)^2)</f>
        <v>6.0246081969000498E-2</v>
      </c>
      <c r="G32" s="3">
        <f t="shared" si="0"/>
        <v>6.0246081969000498E-2</v>
      </c>
      <c r="H32" s="3" t="str">
        <f t="shared" si="1"/>
        <v>Cluster2</v>
      </c>
    </row>
    <row r="33" spans="1:8" x14ac:dyDescent="0.25">
      <c r="A33" s="2">
        <v>11</v>
      </c>
      <c r="B33" s="3" t="s">
        <v>21</v>
      </c>
      <c r="C33" s="3">
        <v>14.01</v>
      </c>
      <c r="D33" s="3">
        <v>0.30196099999999998</v>
      </c>
      <c r="E33" s="3">
        <f>SQRT((C33-$C$17)^2)+((D33-$D$17)^2)</f>
        <v>1.0029336030760001</v>
      </c>
      <c r="F33" s="3">
        <f>SQRT((C33-$C$18)^2)+((D33-$D$18)^2)</f>
        <v>6.293360307600071E-2</v>
      </c>
      <c r="G33" s="3">
        <f t="shared" si="0"/>
        <v>6.293360307600071E-2</v>
      </c>
      <c r="H33" s="3" t="str">
        <f t="shared" si="1"/>
        <v>Cluster2</v>
      </c>
    </row>
    <row r="34" spans="1:8" x14ac:dyDescent="0.25">
      <c r="A34" s="2">
        <v>12</v>
      </c>
      <c r="B34" s="3" t="s">
        <v>22</v>
      </c>
      <c r="C34" s="3">
        <v>14.02</v>
      </c>
      <c r="D34" s="3">
        <v>0.207843</v>
      </c>
      <c r="E34" s="3">
        <f>SQRT((C34-$C$17)^2)+((D34-$D$17)^2)</f>
        <v>0.98038447366400039</v>
      </c>
      <c r="F34" s="3">
        <f>SQRT((C34-$C$18)^2)+((D34-$D$18)^2)</f>
        <v>4.0384473664000921E-2</v>
      </c>
      <c r="G34" s="3">
        <f t="shared" si="0"/>
        <v>4.0384473664000921E-2</v>
      </c>
      <c r="H34" s="3" t="str">
        <f t="shared" si="1"/>
        <v>Cluster2</v>
      </c>
    </row>
    <row r="35" spans="1:8" x14ac:dyDescent="0.25">
      <c r="A35" s="2">
        <v>13</v>
      </c>
      <c r="B35" s="2" t="s">
        <v>28</v>
      </c>
      <c r="C35" s="3">
        <v>14.05</v>
      </c>
      <c r="D35" s="3">
        <v>0.13075400000000001</v>
      </c>
      <c r="E35" s="3">
        <f>SQRT((C35-$C$17)^2)+((D35-$D$17)^2)</f>
        <v>0.95330406536099932</v>
      </c>
      <c r="F35" s="3">
        <f>SQRT((C35-$C$18)^2)+((D35-$D$18)^2)</f>
        <v>1.3304065360999788E-2</v>
      </c>
      <c r="G35" s="3">
        <f t="shared" si="0"/>
        <v>1.3304065360999788E-2</v>
      </c>
      <c r="H35" s="3" t="str">
        <f t="shared" si="1"/>
        <v>Cluster2</v>
      </c>
    </row>
    <row r="36" spans="1:8" x14ac:dyDescent="0.25">
      <c r="A36" s="2">
        <v>14</v>
      </c>
      <c r="B36" s="2" t="s">
        <v>29</v>
      </c>
      <c r="C36" s="3">
        <v>13</v>
      </c>
      <c r="D36" s="3">
        <v>0.206789</v>
      </c>
      <c r="E36" s="3">
        <f>SQRT((C36-$C$17)^2)+((D36-$D$17)^2)</f>
        <v>2.0003442509160001</v>
      </c>
      <c r="F36" s="3">
        <f>SQRT((C36-$C$18)^2)+((D36-$D$18)^2)</f>
        <v>1.0603442509160006</v>
      </c>
      <c r="G36" s="3">
        <f t="shared" si="0"/>
        <v>1.0603442509160006</v>
      </c>
      <c r="H36" s="3" t="str">
        <f t="shared" si="1"/>
        <v>Cluster2</v>
      </c>
    </row>
    <row r="38" spans="1:8" x14ac:dyDescent="0.25">
      <c r="G38" t="s">
        <v>7</v>
      </c>
    </row>
    <row r="39" spans="1:8" x14ac:dyDescent="0.25">
      <c r="G39" t="s">
        <v>25</v>
      </c>
    </row>
    <row r="40" spans="1:8" x14ac:dyDescent="0.25">
      <c r="A40" t="s">
        <v>27</v>
      </c>
      <c r="G40" t="s">
        <v>26</v>
      </c>
    </row>
    <row r="41" spans="1:8" x14ac:dyDescent="0.25">
      <c r="A41" s="7" t="s">
        <v>5</v>
      </c>
      <c r="B41" s="7">
        <f>SUM(C23)/1</f>
        <v>15</v>
      </c>
      <c r="C41" s="7">
        <f>SUM(D23)/1</f>
        <v>0.18823500000000001</v>
      </c>
    </row>
    <row r="42" spans="1:8" x14ac:dyDescent="0.25">
      <c r="A42" s="7" t="s">
        <v>6</v>
      </c>
      <c r="B42" s="7">
        <f>SUM(C23:C36)/13</f>
        <v>15.03846153846154</v>
      </c>
      <c r="C42" s="7">
        <f>SUM(D23:D36)/13</f>
        <v>0.17277107692307692</v>
      </c>
    </row>
    <row r="44" spans="1:8" x14ac:dyDescent="0.25">
      <c r="A44" s="1" t="s">
        <v>0</v>
      </c>
      <c r="B44" s="1" t="s">
        <v>10</v>
      </c>
      <c r="C44" s="1" t="s">
        <v>8</v>
      </c>
      <c r="D44" s="1" t="s">
        <v>9</v>
      </c>
      <c r="E44" s="1" t="s">
        <v>1</v>
      </c>
      <c r="F44" s="1" t="s">
        <v>2</v>
      </c>
      <c r="G44" s="1" t="s">
        <v>3</v>
      </c>
      <c r="H44" s="1" t="s">
        <v>4</v>
      </c>
    </row>
    <row r="45" spans="1:8" x14ac:dyDescent="0.25">
      <c r="A45" s="8">
        <v>1</v>
      </c>
      <c r="B45" s="9" t="s">
        <v>11</v>
      </c>
      <c r="C45" s="9">
        <v>15</v>
      </c>
      <c r="D45" s="9">
        <v>0.18823500000000001</v>
      </c>
      <c r="E45" s="9">
        <f>SQRT((C45-$B$41)^2)+((D45-$C$41)^2)</f>
        <v>0</v>
      </c>
      <c r="F45" s="9">
        <f>SQRT((C45-$B$42)^2)+((D45-$B$42)^2)</f>
        <v>220.56768978208893</v>
      </c>
      <c r="G45" s="9">
        <f>MIN(E45:F45)</f>
        <v>0</v>
      </c>
      <c r="H45" s="9" t="str">
        <f>IF(E45&lt;F45,"Cluster 1","Cluster2")</f>
        <v>Cluster 1</v>
      </c>
    </row>
    <row r="46" spans="1:8" x14ac:dyDescent="0.25">
      <c r="A46" s="8">
        <v>2</v>
      </c>
      <c r="B46" s="9" t="s">
        <v>13</v>
      </c>
      <c r="C46" s="9">
        <v>14.05</v>
      </c>
      <c r="D46" s="9">
        <v>0.109804</v>
      </c>
      <c r="E46" s="9">
        <f t="shared" ref="E46:E56" si="2">SQRT((C46-$B$41)^2)+((D46-$C$41)^2)</f>
        <v>0.95615142176099932</v>
      </c>
      <c r="F46" s="9">
        <f t="shared" ref="F46:F56" si="3">SQRT((C46-$B$42)^2)+((D46-$B$42)^2)</f>
        <v>223.85327743912609</v>
      </c>
      <c r="G46" s="9">
        <f t="shared" ref="G46:G58" si="4">MIN(E46:F46)</f>
        <v>0.95615142176099932</v>
      </c>
      <c r="H46" s="9" t="str">
        <f t="shared" ref="H46:H58" si="5">IF(E46&lt;F46,"Cluster 1","Cluster2")</f>
        <v>Cluster 1</v>
      </c>
    </row>
    <row r="47" spans="1:8" x14ac:dyDescent="0.25">
      <c r="A47" s="8">
        <v>3</v>
      </c>
      <c r="B47" s="9" t="s">
        <v>12</v>
      </c>
      <c r="C47" s="9">
        <v>13.05</v>
      </c>
      <c r="D47" s="9">
        <v>8.2352900000000007E-2</v>
      </c>
      <c r="E47" s="9">
        <f t="shared" si="2"/>
        <v>1.9612110191004093</v>
      </c>
      <c r="F47" s="9">
        <f t="shared" si="3"/>
        <v>225.67364714392545</v>
      </c>
      <c r="G47" s="9">
        <f t="shared" si="4"/>
        <v>1.9612110191004093</v>
      </c>
      <c r="H47" s="9" t="str">
        <f t="shared" si="5"/>
        <v>Cluster 1</v>
      </c>
    </row>
    <row r="48" spans="1:8" x14ac:dyDescent="0.25">
      <c r="A48" s="8">
        <v>4</v>
      </c>
      <c r="B48" s="9" t="s">
        <v>14</v>
      </c>
      <c r="C48" s="9">
        <v>14</v>
      </c>
      <c r="D48" s="9">
        <v>0.141176</v>
      </c>
      <c r="E48" s="9">
        <f t="shared" si="2"/>
        <v>1.002214549481</v>
      </c>
      <c r="F48" s="9">
        <f t="shared" si="3"/>
        <v>222.96757795291688</v>
      </c>
      <c r="G48" s="9">
        <f t="shared" si="4"/>
        <v>1.002214549481</v>
      </c>
      <c r="H48" s="9" t="str">
        <f t="shared" si="5"/>
        <v>Cluster 1</v>
      </c>
    </row>
    <row r="49" spans="1:8" x14ac:dyDescent="0.25">
      <c r="A49" s="8">
        <v>5</v>
      </c>
      <c r="B49" s="9" t="s">
        <v>16</v>
      </c>
      <c r="C49" s="9">
        <v>14</v>
      </c>
      <c r="D49" s="9">
        <v>0.109804</v>
      </c>
      <c r="E49" s="9">
        <f t="shared" si="2"/>
        <v>1.0061514217609999</v>
      </c>
      <c r="F49" s="9">
        <f t="shared" si="3"/>
        <v>223.9032774391261</v>
      </c>
      <c r="G49" s="9">
        <f t="shared" si="4"/>
        <v>1.0061514217609999</v>
      </c>
      <c r="H49" s="9" t="str">
        <f t="shared" si="5"/>
        <v>Cluster 1</v>
      </c>
    </row>
    <row r="50" spans="1:8" x14ac:dyDescent="0.25">
      <c r="A50" s="8">
        <v>6</v>
      </c>
      <c r="B50" s="9" t="s">
        <v>15</v>
      </c>
      <c r="C50" s="9">
        <v>14.03</v>
      </c>
      <c r="D50" s="9">
        <v>0.11372500000000001</v>
      </c>
      <c r="E50" s="9">
        <f t="shared" si="2"/>
        <v>0.97555174010000067</v>
      </c>
      <c r="F50" s="9">
        <f t="shared" si="3"/>
        <v>223.75622228095048</v>
      </c>
      <c r="G50" s="9">
        <f t="shared" si="4"/>
        <v>0.97555174010000067</v>
      </c>
      <c r="H50" s="9" t="str">
        <f t="shared" si="5"/>
        <v>Cluster 1</v>
      </c>
    </row>
    <row r="51" spans="1:8" x14ac:dyDescent="0.25">
      <c r="A51" s="8">
        <v>7</v>
      </c>
      <c r="B51" s="9" t="s">
        <v>17</v>
      </c>
      <c r="C51" s="9">
        <v>14.2</v>
      </c>
      <c r="D51" s="9">
        <v>0.16078400000000001</v>
      </c>
      <c r="E51" s="9">
        <f t="shared" si="2"/>
        <v>0.80075355740100074</v>
      </c>
      <c r="F51" s="9">
        <f t="shared" si="3"/>
        <v>222.18375047690458</v>
      </c>
      <c r="G51" s="9">
        <f t="shared" si="4"/>
        <v>0.80075355740100074</v>
      </c>
      <c r="H51" s="9" t="str">
        <f t="shared" si="5"/>
        <v>Cluster 1</v>
      </c>
    </row>
    <row r="52" spans="1:8" x14ac:dyDescent="0.25">
      <c r="A52" s="8">
        <v>8</v>
      </c>
      <c r="B52" s="9" t="s">
        <v>18</v>
      </c>
      <c r="C52" s="9">
        <v>14.06</v>
      </c>
      <c r="D52" s="9">
        <v>0.18823500000000001</v>
      </c>
      <c r="E52" s="9">
        <f t="shared" si="2"/>
        <v>0.9399999999999995</v>
      </c>
      <c r="F52" s="9">
        <f t="shared" si="3"/>
        <v>221.50768978208893</v>
      </c>
      <c r="G52" s="9">
        <f t="shared" si="4"/>
        <v>0.9399999999999995</v>
      </c>
      <c r="H52" s="9" t="str">
        <f t="shared" si="5"/>
        <v>Cluster 1</v>
      </c>
    </row>
    <row r="53" spans="1:8" x14ac:dyDescent="0.25">
      <c r="A53" s="8">
        <v>9</v>
      </c>
      <c r="B53" s="9" t="s">
        <v>24</v>
      </c>
      <c r="C53" s="9">
        <v>14.03</v>
      </c>
      <c r="D53" s="9">
        <v>9.0196100000000001E-2</v>
      </c>
      <c r="E53" s="9">
        <f t="shared" si="2"/>
        <v>0.9796116259132106</v>
      </c>
      <c r="F53" s="9">
        <f t="shared" si="3"/>
        <v>224.45910115716532</v>
      </c>
      <c r="G53" s="9">
        <f t="shared" si="4"/>
        <v>0.9796116259132106</v>
      </c>
      <c r="H53" s="9" t="str">
        <f t="shared" si="5"/>
        <v>Cluster 1</v>
      </c>
    </row>
    <row r="54" spans="1:8" x14ac:dyDescent="0.25">
      <c r="A54" s="8">
        <v>10</v>
      </c>
      <c r="B54" s="9" t="s">
        <v>20</v>
      </c>
      <c r="C54" s="9">
        <v>14</v>
      </c>
      <c r="D54" s="9">
        <v>0.20392199999999999</v>
      </c>
      <c r="E54" s="9">
        <f t="shared" si="2"/>
        <v>1.000246081969</v>
      </c>
      <c r="F54" s="9">
        <f t="shared" si="3"/>
        <v>221.10202485664027</v>
      </c>
      <c r="G54" s="9">
        <f t="shared" si="4"/>
        <v>1.000246081969</v>
      </c>
      <c r="H54" s="9" t="str">
        <f t="shared" si="5"/>
        <v>Cluster 1</v>
      </c>
    </row>
    <row r="55" spans="1:8" x14ac:dyDescent="0.25">
      <c r="A55" s="8">
        <v>11</v>
      </c>
      <c r="B55" s="9" t="s">
        <v>21</v>
      </c>
      <c r="C55" s="9">
        <v>14.01</v>
      </c>
      <c r="D55" s="9">
        <v>0.31764789999999998</v>
      </c>
      <c r="E55" s="9">
        <f t="shared" si="2"/>
        <v>1.0067476986864101</v>
      </c>
      <c r="F55" s="9">
        <f t="shared" si="3"/>
        <v>217.73081571677679</v>
      </c>
      <c r="G55" s="9">
        <f t="shared" si="4"/>
        <v>1.0067476986864101</v>
      </c>
      <c r="H55" s="9" t="str">
        <f t="shared" si="5"/>
        <v>Cluster 1</v>
      </c>
    </row>
    <row r="56" spans="1:8" x14ac:dyDescent="0.25">
      <c r="A56" s="8">
        <v>12</v>
      </c>
      <c r="B56" s="9" t="s">
        <v>22</v>
      </c>
      <c r="C56" s="9">
        <v>14.02</v>
      </c>
      <c r="D56" s="9">
        <v>0.43137379999999997</v>
      </c>
      <c r="E56" s="9">
        <f t="shared" si="2"/>
        <v>1.0391164760654403</v>
      </c>
      <c r="F56" s="9">
        <f t="shared" si="3"/>
        <v>214.38547373757501</v>
      </c>
      <c r="G56" s="9">
        <f t="shared" si="4"/>
        <v>1.0391164760654403</v>
      </c>
      <c r="H56" s="9" t="str">
        <f t="shared" si="5"/>
        <v>Cluster 1</v>
      </c>
    </row>
    <row r="57" spans="1:8" x14ac:dyDescent="0.25">
      <c r="A57" s="2">
        <v>13</v>
      </c>
      <c r="B57" s="2" t="s">
        <v>28</v>
      </c>
      <c r="C57" s="3">
        <v>14.05</v>
      </c>
      <c r="D57" s="3">
        <v>0.13075400000000001</v>
      </c>
      <c r="E57" s="3">
        <f>SQRT((C57-$C$17)^2)+((D57-$D$17)^2)</f>
        <v>0.95330406536099932</v>
      </c>
      <c r="F57" s="3">
        <f>SQRT((C57-$C$18)^2)+((D57-$D$18)^2)</f>
        <v>1.3304065360999788E-2</v>
      </c>
      <c r="G57" s="3">
        <f t="shared" si="4"/>
        <v>1.3304065360999788E-2</v>
      </c>
      <c r="H57" s="3" t="str">
        <f t="shared" si="5"/>
        <v>Cluster2</v>
      </c>
    </row>
    <row r="58" spans="1:8" x14ac:dyDescent="0.25">
      <c r="A58" s="2">
        <v>14</v>
      </c>
      <c r="B58" s="2" t="s">
        <v>29</v>
      </c>
      <c r="C58" s="3">
        <v>13</v>
      </c>
      <c r="D58" s="3">
        <v>0.206789</v>
      </c>
      <c r="E58" s="3">
        <f>SQRT((C58-$C$17)^2)+((D58-$D$17)^2)</f>
        <v>2.0003442509160001</v>
      </c>
      <c r="F58" s="3">
        <f>SQRT((C58-$C$18)^2)+((D58-$D$18)^2)</f>
        <v>1.0603442509160006</v>
      </c>
      <c r="G58" s="3">
        <f t="shared" si="4"/>
        <v>1.0603442509160006</v>
      </c>
      <c r="H58" s="3" t="str">
        <f t="shared" si="5"/>
        <v>Cluster2</v>
      </c>
    </row>
    <row r="60" spans="1:8" x14ac:dyDescent="0.25">
      <c r="G60" t="s">
        <v>7</v>
      </c>
    </row>
    <row r="61" spans="1:8" x14ac:dyDescent="0.25">
      <c r="G61" t="s">
        <v>30</v>
      </c>
    </row>
    <row r="62" spans="1:8" x14ac:dyDescent="0.25">
      <c r="G62" t="s">
        <v>31</v>
      </c>
    </row>
    <row r="64" spans="1:8" x14ac:dyDescent="0.25">
      <c r="A64" t="s">
        <v>32</v>
      </c>
    </row>
    <row r="65" spans="1:8" x14ac:dyDescent="0.25">
      <c r="A65" s="7" t="s">
        <v>5</v>
      </c>
      <c r="B65" s="7">
        <f>SUM(C45:C56)/12</f>
        <v>14.037500000000001</v>
      </c>
      <c r="C65" s="7">
        <f>SUM(D45:D56)/12</f>
        <v>0.17810464166666665</v>
      </c>
    </row>
    <row r="66" spans="1:8" x14ac:dyDescent="0.25">
      <c r="A66" s="7" t="s">
        <v>6</v>
      </c>
      <c r="B66" s="7">
        <f>SUM(C57:C58)/2</f>
        <v>13.525</v>
      </c>
      <c r="C66" s="7">
        <f>SUM(D57:D58)/2</f>
        <v>0.16877150000000002</v>
      </c>
    </row>
    <row r="68" spans="1:8" x14ac:dyDescent="0.25">
      <c r="A68" s="1" t="s">
        <v>0</v>
      </c>
      <c r="B68" s="1" t="s">
        <v>10</v>
      </c>
      <c r="C68" s="1" t="s">
        <v>8</v>
      </c>
      <c r="D68" s="1" t="s">
        <v>9</v>
      </c>
      <c r="E68" s="1" t="s">
        <v>1</v>
      </c>
      <c r="F68" s="1" t="s">
        <v>2</v>
      </c>
      <c r="G68" s="1" t="s">
        <v>3</v>
      </c>
      <c r="H68" s="1" t="s">
        <v>4</v>
      </c>
    </row>
    <row r="69" spans="1:8" x14ac:dyDescent="0.25">
      <c r="A69" s="8">
        <v>1</v>
      </c>
      <c r="B69" s="9" t="s">
        <v>11</v>
      </c>
      <c r="C69" s="9">
        <v>15</v>
      </c>
      <c r="D69" s="9">
        <v>0.18823500000000001</v>
      </c>
      <c r="E69" s="9">
        <f>SQRT((C69-$B$65)^2)+((D69-$C$65)^2)</f>
        <v>0.96260262415996034</v>
      </c>
      <c r="F69" s="9">
        <f>SQRT((C69-$B$66)^2)+((D69-$C$66)^2)</f>
        <v>1.4753788278322497</v>
      </c>
      <c r="G69" s="9">
        <f>MIN(E69:F69)</f>
        <v>0.96260262415996034</v>
      </c>
      <c r="H69" s="9" t="str">
        <f>IF(E69&lt;F69,"Cluster 1","Cluster2")</f>
        <v>Cluster 1</v>
      </c>
    </row>
    <row r="70" spans="1:8" x14ac:dyDescent="0.25">
      <c r="A70" s="8">
        <v>2</v>
      </c>
      <c r="B70" s="9" t="s">
        <v>13</v>
      </c>
      <c r="C70" s="9">
        <v>14.05</v>
      </c>
      <c r="D70" s="9">
        <v>0.109804</v>
      </c>
      <c r="E70" s="9">
        <f t="shared" ref="E70:E82" si="6">SQRT((C70-$B$65)^2)+((D70-$C$65)^2)</f>
        <v>1.7164977652077688E-2</v>
      </c>
      <c r="F70" s="9">
        <f t="shared" ref="F70:F82" si="7">SQRT((C70-$B$66)^2)+((D70-$C$66)^2)</f>
        <v>0.52847716605625039</v>
      </c>
      <c r="G70" s="9">
        <f t="shared" ref="G70:G82" si="8">MIN(E70:F70)</f>
        <v>1.7164977652077688E-2</v>
      </c>
      <c r="H70" s="9" t="str">
        <f t="shared" ref="H70:H82" si="9">IF(E70&lt;F70,"Cluster 1","Cluster2")</f>
        <v>Cluster 1</v>
      </c>
    </row>
    <row r="71" spans="1:8" x14ac:dyDescent="0.25">
      <c r="A71" s="10">
        <v>3</v>
      </c>
      <c r="B71" s="11" t="s">
        <v>12</v>
      </c>
      <c r="C71" s="11">
        <v>13.05</v>
      </c>
      <c r="D71" s="11">
        <v>8.2352900000000007E-2</v>
      </c>
      <c r="E71" s="11">
        <f t="shared" si="6"/>
        <v>0.99666839603220081</v>
      </c>
      <c r="F71" s="11">
        <f t="shared" si="7"/>
        <v>0.48246817442595963</v>
      </c>
      <c r="G71" s="11">
        <f t="shared" si="8"/>
        <v>0.48246817442595963</v>
      </c>
      <c r="H71" s="11" t="str">
        <f t="shared" si="9"/>
        <v>Cluster2</v>
      </c>
    </row>
    <row r="72" spans="1:8" x14ac:dyDescent="0.25">
      <c r="A72" s="8">
        <v>4</v>
      </c>
      <c r="B72" s="9" t="s">
        <v>14</v>
      </c>
      <c r="C72" s="9">
        <v>14</v>
      </c>
      <c r="D72" s="9">
        <v>0.141176</v>
      </c>
      <c r="E72" s="9">
        <f t="shared" si="6"/>
        <v>3.8863724575346488E-2</v>
      </c>
      <c r="F72" s="9">
        <f t="shared" si="7"/>
        <v>0.47576151162024966</v>
      </c>
      <c r="G72" s="9">
        <f t="shared" si="8"/>
        <v>3.8863724575346488E-2</v>
      </c>
      <c r="H72" s="9" t="str">
        <f t="shared" si="9"/>
        <v>Cluster 1</v>
      </c>
    </row>
    <row r="73" spans="1:8" x14ac:dyDescent="0.25">
      <c r="A73" s="8">
        <v>5</v>
      </c>
      <c r="B73" s="9" t="s">
        <v>16</v>
      </c>
      <c r="C73" s="9">
        <v>14</v>
      </c>
      <c r="D73" s="9">
        <v>0.109804</v>
      </c>
      <c r="E73" s="9">
        <f t="shared" si="6"/>
        <v>4.216497765207982E-2</v>
      </c>
      <c r="F73" s="9">
        <f t="shared" si="7"/>
        <v>0.47847716605624963</v>
      </c>
      <c r="G73" s="9">
        <f t="shared" si="8"/>
        <v>4.216497765207982E-2</v>
      </c>
      <c r="H73" s="9" t="str">
        <f t="shared" si="9"/>
        <v>Cluster 1</v>
      </c>
    </row>
    <row r="74" spans="1:8" x14ac:dyDescent="0.25">
      <c r="A74" s="8">
        <v>6</v>
      </c>
      <c r="B74" s="9" t="s">
        <v>15</v>
      </c>
      <c r="C74" s="9">
        <v>14.03</v>
      </c>
      <c r="D74" s="9">
        <v>0.11372500000000001</v>
      </c>
      <c r="E74" s="9">
        <f t="shared" si="6"/>
        <v>1.1644738261130459E-2</v>
      </c>
      <c r="F74" s="9">
        <f t="shared" si="7"/>
        <v>0.508030117162249</v>
      </c>
      <c r="G74" s="9">
        <f t="shared" si="8"/>
        <v>1.1644738261130459E-2</v>
      </c>
      <c r="H74" s="9" t="str">
        <f t="shared" si="9"/>
        <v>Cluster 1</v>
      </c>
    </row>
    <row r="75" spans="1:8" x14ac:dyDescent="0.25">
      <c r="A75" s="8">
        <v>7</v>
      </c>
      <c r="B75" s="9" t="s">
        <v>17</v>
      </c>
      <c r="C75" s="9">
        <v>14.2</v>
      </c>
      <c r="D75" s="9">
        <v>0.16078400000000001</v>
      </c>
      <c r="E75" s="9">
        <f t="shared" si="6"/>
        <v>0.16280000462774294</v>
      </c>
      <c r="F75" s="9">
        <f t="shared" si="7"/>
        <v>0.67506380015624889</v>
      </c>
      <c r="G75" s="9">
        <f t="shared" si="8"/>
        <v>0.16280000462774294</v>
      </c>
      <c r="H75" s="9" t="str">
        <f t="shared" si="9"/>
        <v>Cluster 1</v>
      </c>
    </row>
    <row r="76" spans="1:8" x14ac:dyDescent="0.25">
      <c r="A76" s="8">
        <v>8</v>
      </c>
      <c r="B76" s="9" t="s">
        <v>18</v>
      </c>
      <c r="C76" s="9">
        <v>14.06</v>
      </c>
      <c r="D76" s="9">
        <v>0.18823500000000001</v>
      </c>
      <c r="E76" s="9">
        <f t="shared" si="6"/>
        <v>2.2602624159960814E-2</v>
      </c>
      <c r="F76" s="9">
        <f t="shared" si="7"/>
        <v>0.5353788278322501</v>
      </c>
      <c r="G76" s="9">
        <f t="shared" si="8"/>
        <v>2.2602624159960814E-2</v>
      </c>
      <c r="H76" s="9" t="str">
        <f t="shared" si="9"/>
        <v>Cluster 1</v>
      </c>
    </row>
    <row r="77" spans="1:8" x14ac:dyDescent="0.25">
      <c r="A77" s="8">
        <v>9</v>
      </c>
      <c r="B77" s="9" t="s">
        <v>24</v>
      </c>
      <c r="C77" s="9">
        <v>14.03</v>
      </c>
      <c r="D77" s="9">
        <v>9.0196100000000001E-2</v>
      </c>
      <c r="E77" s="9">
        <f t="shared" si="6"/>
        <v>1.5227911697962126E-2</v>
      </c>
      <c r="F77" s="9">
        <f t="shared" si="7"/>
        <v>0.51117409348515896</v>
      </c>
      <c r="G77" s="9">
        <f t="shared" si="8"/>
        <v>1.5227911697962126E-2</v>
      </c>
      <c r="H77" s="9" t="str">
        <f t="shared" si="9"/>
        <v>Cluster 1</v>
      </c>
    </row>
    <row r="78" spans="1:8" x14ac:dyDescent="0.25">
      <c r="A78" s="8">
        <v>10</v>
      </c>
      <c r="B78" s="9" t="s">
        <v>20</v>
      </c>
      <c r="C78" s="9">
        <v>14</v>
      </c>
      <c r="D78" s="9">
        <v>0.20392199999999999</v>
      </c>
      <c r="E78" s="9">
        <f t="shared" si="6"/>
        <v>3.8166535991313158E-2</v>
      </c>
      <c r="F78" s="9">
        <f t="shared" si="7"/>
        <v>0.47623555765024966</v>
      </c>
      <c r="G78" s="9">
        <f t="shared" si="8"/>
        <v>3.8166535991313158E-2</v>
      </c>
      <c r="H78" s="9" t="str">
        <f t="shared" si="9"/>
        <v>Cluster 1</v>
      </c>
    </row>
    <row r="79" spans="1:8" x14ac:dyDescent="0.25">
      <c r="A79" s="8">
        <v>11</v>
      </c>
      <c r="B79" s="9" t="s">
        <v>21</v>
      </c>
      <c r="C79" s="9">
        <v>14.01</v>
      </c>
      <c r="D79" s="9">
        <v>0.31764789999999998</v>
      </c>
      <c r="E79" s="9">
        <f t="shared" si="6"/>
        <v>4.6972320946285034E-2</v>
      </c>
      <c r="F79" s="9">
        <f t="shared" si="7"/>
        <v>0.50716418247695938</v>
      </c>
      <c r="G79" s="9">
        <f t="shared" si="8"/>
        <v>4.6972320946285034E-2</v>
      </c>
      <c r="H79" s="9" t="str">
        <f t="shared" si="9"/>
        <v>Cluster 1</v>
      </c>
    </row>
    <row r="80" spans="1:8" x14ac:dyDescent="0.25">
      <c r="A80" s="8">
        <v>12</v>
      </c>
      <c r="B80" s="9" t="s">
        <v>22</v>
      </c>
      <c r="C80" s="9">
        <v>14.02</v>
      </c>
      <c r="D80" s="9">
        <v>0.43137379999999997</v>
      </c>
      <c r="E80" s="9">
        <f t="shared" si="6"/>
        <v>8.1645266562876906E-2</v>
      </c>
      <c r="F80" s="9">
        <f t="shared" si="7"/>
        <v>0.56395996796528913</v>
      </c>
      <c r="G80" s="9">
        <f t="shared" si="8"/>
        <v>8.1645266562876906E-2</v>
      </c>
      <c r="H80" s="9" t="str">
        <f t="shared" si="9"/>
        <v>Cluster 1</v>
      </c>
    </row>
    <row r="81" spans="1:8" x14ac:dyDescent="0.25">
      <c r="A81" s="8">
        <v>13</v>
      </c>
      <c r="B81" s="8" t="s">
        <v>28</v>
      </c>
      <c r="C81" s="9">
        <v>14.05</v>
      </c>
      <c r="D81" s="9">
        <v>0.13075400000000001</v>
      </c>
      <c r="E81" s="9">
        <f t="shared" si="6"/>
        <v>1.4742083266244356E-2</v>
      </c>
      <c r="F81" s="9">
        <f t="shared" si="7"/>
        <v>0.5264453303062504</v>
      </c>
      <c r="G81" s="9">
        <f t="shared" si="8"/>
        <v>1.4742083266244356E-2</v>
      </c>
      <c r="H81" s="9" t="str">
        <f t="shared" si="9"/>
        <v>Cluster 1</v>
      </c>
    </row>
    <row r="82" spans="1:8" x14ac:dyDescent="0.25">
      <c r="A82" s="2">
        <v>14</v>
      </c>
      <c r="B82" s="2" t="s">
        <v>29</v>
      </c>
      <c r="C82" s="3">
        <v>13</v>
      </c>
      <c r="D82" s="3">
        <v>0.206789</v>
      </c>
      <c r="E82" s="3">
        <f t="shared" si="6"/>
        <v>1.0383227924129965</v>
      </c>
      <c r="F82" s="3">
        <f t="shared" si="7"/>
        <v>0.5264453303062504</v>
      </c>
      <c r="G82" s="3">
        <f t="shared" si="8"/>
        <v>0.5264453303062504</v>
      </c>
      <c r="H82" s="3" t="str">
        <f t="shared" si="9"/>
        <v>Cluster2</v>
      </c>
    </row>
    <row r="84" spans="1:8" x14ac:dyDescent="0.25">
      <c r="G84" t="s">
        <v>7</v>
      </c>
    </row>
    <row r="85" spans="1:8" x14ac:dyDescent="0.25">
      <c r="G85" t="s">
        <v>33</v>
      </c>
    </row>
    <row r="86" spans="1:8" x14ac:dyDescent="0.25">
      <c r="G86" t="s">
        <v>34</v>
      </c>
    </row>
    <row r="88" spans="1:8" x14ac:dyDescent="0.25">
      <c r="A88" t="s">
        <v>35</v>
      </c>
    </row>
    <row r="89" spans="1:8" x14ac:dyDescent="0.25">
      <c r="A89" s="7" t="s">
        <v>5</v>
      </c>
      <c r="B89" s="7">
        <f>SUM(C69:C70,C72:C81)/12</f>
        <v>14.120833333333335</v>
      </c>
      <c r="C89" s="7">
        <f>SUM(D69:D70,D72:D81)/12</f>
        <v>0.18213806666666665</v>
      </c>
    </row>
    <row r="90" spans="1:8" x14ac:dyDescent="0.25">
      <c r="A90" s="7" t="s">
        <v>6</v>
      </c>
      <c r="B90" s="7">
        <f>SUM(C71,C82)/2</f>
        <v>13.025</v>
      </c>
      <c r="C90" s="7">
        <f>SUM(D71,D82)/2</f>
        <v>0.14457095</v>
      </c>
    </row>
    <row r="92" spans="1:8" x14ac:dyDescent="0.25">
      <c r="A92" s="1" t="s">
        <v>0</v>
      </c>
      <c r="B92" s="1" t="s">
        <v>10</v>
      </c>
      <c r="C92" s="1" t="s">
        <v>8</v>
      </c>
      <c r="D92" s="1" t="s">
        <v>9</v>
      </c>
      <c r="E92" s="1" t="s">
        <v>1</v>
      </c>
      <c r="F92" s="1" t="s">
        <v>2</v>
      </c>
      <c r="G92" s="1" t="s">
        <v>3</v>
      </c>
      <c r="H92" s="1" t="s">
        <v>4</v>
      </c>
    </row>
    <row r="93" spans="1:8" x14ac:dyDescent="0.25">
      <c r="A93" s="8">
        <v>1</v>
      </c>
      <c r="B93" s="9" t="s">
        <v>11</v>
      </c>
      <c r="C93" s="9">
        <v>15</v>
      </c>
      <c r="D93" s="9">
        <v>0.18823500000000001</v>
      </c>
      <c r="E93" s="9">
        <f>SQRT((C93-$B$89)^2)+((D93-$C$89)^2)</f>
        <v>0.87920383926273582</v>
      </c>
      <c r="F93" s="9">
        <f>SQRT((C93-$B$90)^2)+((D93-$C$90)^2)</f>
        <v>1.9769065492624021</v>
      </c>
      <c r="G93" s="9">
        <f>MIN(E93:F93)</f>
        <v>0.87920383926273582</v>
      </c>
      <c r="H93" s="9" t="str">
        <f>IF(E93&lt;F93,"Cluster 1","Cluster2")</f>
        <v>Cluster 1</v>
      </c>
    </row>
    <row r="94" spans="1:8" x14ac:dyDescent="0.25">
      <c r="A94" s="8">
        <v>2</v>
      </c>
      <c r="B94" s="9" t="s">
        <v>13</v>
      </c>
      <c r="C94" s="9">
        <v>14.05</v>
      </c>
      <c r="D94" s="9">
        <v>0.109804</v>
      </c>
      <c r="E94" s="9">
        <f t="shared" ref="E94:E106" si="10">SQRT((C94-$B$89)^2)+((D94-$C$89)^2)</f>
        <v>7.6065550533872414E-2</v>
      </c>
      <c r="F94" s="9">
        <f t="shared" ref="F94:F106" si="11">SQRT((C94-$B$90)^2)+((D94-$C$90)^2)</f>
        <v>1.0262087408123028</v>
      </c>
      <c r="G94" s="9">
        <f t="shared" ref="G94:G106" si="12">MIN(E94:F94)</f>
        <v>7.6065550533872414E-2</v>
      </c>
      <c r="H94" s="9" t="str">
        <f t="shared" ref="H94:H106" si="13">IF(E94&lt;F94,"Cluster 1","Cluster2")</f>
        <v>Cluster 1</v>
      </c>
    </row>
    <row r="95" spans="1:8" x14ac:dyDescent="0.25">
      <c r="A95" s="10">
        <v>3</v>
      </c>
      <c r="B95" s="11" t="s">
        <v>12</v>
      </c>
      <c r="C95" s="11">
        <v>13.05</v>
      </c>
      <c r="D95" s="11">
        <v>8.2352900000000007E-2</v>
      </c>
      <c r="E95" s="11">
        <f t="shared" si="10"/>
        <v>1.080790412820029</v>
      </c>
      <c r="F95" s="11">
        <f t="shared" si="11"/>
        <v>2.8871085745802855E-2</v>
      </c>
      <c r="G95" s="11">
        <f t="shared" si="12"/>
        <v>2.8871085745802855E-2</v>
      </c>
      <c r="H95" s="11" t="str">
        <f t="shared" si="13"/>
        <v>Cluster2</v>
      </c>
    </row>
    <row r="96" spans="1:8" x14ac:dyDescent="0.25">
      <c r="A96" s="8">
        <v>4</v>
      </c>
      <c r="B96" s="9" t="s">
        <v>14</v>
      </c>
      <c r="C96" s="9">
        <v>14</v>
      </c>
      <c r="D96" s="9">
        <v>0.141176</v>
      </c>
      <c r="E96" s="9">
        <f t="shared" si="10"/>
        <v>0.12251122423893979</v>
      </c>
      <c r="F96" s="9">
        <f t="shared" si="11"/>
        <v>0.97501152568550209</v>
      </c>
      <c r="G96" s="9">
        <f t="shared" si="12"/>
        <v>0.12251122423893979</v>
      </c>
      <c r="H96" s="9" t="str">
        <f t="shared" si="13"/>
        <v>Cluster 1</v>
      </c>
    </row>
    <row r="97" spans="1:8" x14ac:dyDescent="0.25">
      <c r="A97" s="8">
        <v>5</v>
      </c>
      <c r="B97" s="9" t="s">
        <v>16</v>
      </c>
      <c r="C97" s="9">
        <v>14</v>
      </c>
      <c r="D97" s="9">
        <v>0.109804</v>
      </c>
      <c r="E97" s="9">
        <f t="shared" si="10"/>
        <v>0.12606555053387311</v>
      </c>
      <c r="F97" s="9">
        <f t="shared" si="11"/>
        <v>0.97620874081230213</v>
      </c>
      <c r="G97" s="9">
        <f t="shared" si="12"/>
        <v>0.12606555053387311</v>
      </c>
      <c r="H97" s="9" t="str">
        <f t="shared" si="13"/>
        <v>Cluster 1</v>
      </c>
    </row>
    <row r="98" spans="1:8" x14ac:dyDescent="0.25">
      <c r="A98" s="8">
        <v>6</v>
      </c>
      <c r="B98" s="9" t="s">
        <v>15</v>
      </c>
      <c r="C98" s="9">
        <v>14.03</v>
      </c>
      <c r="D98" s="9">
        <v>0.11372500000000001</v>
      </c>
      <c r="E98" s="9">
        <f t="shared" si="10"/>
        <v>9.551368102407376E-2</v>
      </c>
      <c r="F98" s="9">
        <f t="shared" si="11"/>
        <v>1.0059514726314016</v>
      </c>
      <c r="G98" s="9">
        <f t="shared" si="12"/>
        <v>9.551368102407376E-2</v>
      </c>
      <c r="H98" s="9" t="str">
        <f t="shared" si="13"/>
        <v>Cluster 1</v>
      </c>
    </row>
    <row r="99" spans="1:8" x14ac:dyDescent="0.25">
      <c r="A99" s="8">
        <v>7</v>
      </c>
      <c r="B99" s="9" t="s">
        <v>17</v>
      </c>
      <c r="C99" s="9">
        <v>14.2</v>
      </c>
      <c r="D99" s="9">
        <v>0.16078400000000001</v>
      </c>
      <c r="E99" s="9">
        <f t="shared" si="10"/>
        <v>7.9622662829868393E-2</v>
      </c>
      <c r="F99" s="9">
        <f t="shared" si="11"/>
        <v>1.1752628629903015</v>
      </c>
      <c r="G99" s="9">
        <f t="shared" si="12"/>
        <v>7.9622662829868393E-2</v>
      </c>
      <c r="H99" s="9" t="str">
        <f t="shared" si="13"/>
        <v>Cluster 1</v>
      </c>
    </row>
    <row r="100" spans="1:8" x14ac:dyDescent="0.25">
      <c r="A100" s="8">
        <v>8</v>
      </c>
      <c r="B100" s="9" t="s">
        <v>18</v>
      </c>
      <c r="C100" s="9">
        <v>14.06</v>
      </c>
      <c r="D100" s="9">
        <v>0.18823500000000001</v>
      </c>
      <c r="E100" s="9">
        <f t="shared" si="10"/>
        <v>6.087050592940596E-2</v>
      </c>
      <c r="F100" s="9">
        <f t="shared" si="11"/>
        <v>1.0369065492624026</v>
      </c>
      <c r="G100" s="9">
        <f t="shared" si="12"/>
        <v>6.087050592940596E-2</v>
      </c>
      <c r="H100" s="9" t="str">
        <f t="shared" si="13"/>
        <v>Cluster 1</v>
      </c>
    </row>
    <row r="101" spans="1:8" x14ac:dyDescent="0.25">
      <c r="A101" s="8">
        <v>9</v>
      </c>
      <c r="B101" s="9" t="s">
        <v>24</v>
      </c>
      <c r="C101" s="9">
        <v>14.03</v>
      </c>
      <c r="D101" s="9">
        <v>9.0196100000000001E-2</v>
      </c>
      <c r="E101" s="9">
        <f t="shared" si="10"/>
        <v>9.9286658567870431E-2</v>
      </c>
      <c r="F101" s="9">
        <f t="shared" si="11"/>
        <v>1.0079566243125215</v>
      </c>
      <c r="G101" s="9">
        <f t="shared" si="12"/>
        <v>9.9286658567870431E-2</v>
      </c>
      <c r="H101" s="9" t="str">
        <f t="shared" si="13"/>
        <v>Cluster 1</v>
      </c>
    </row>
    <row r="102" spans="1:8" x14ac:dyDescent="0.25">
      <c r="A102" s="8">
        <v>10</v>
      </c>
      <c r="B102" s="9" t="s">
        <v>20</v>
      </c>
      <c r="C102" s="9">
        <v>14</v>
      </c>
      <c r="D102" s="9">
        <v>0.20392199999999999</v>
      </c>
      <c r="E102" s="9">
        <f t="shared" si="10"/>
        <v>0.12130787308480646</v>
      </c>
      <c r="F102" s="9">
        <f t="shared" si="11"/>
        <v>0.97852254713610209</v>
      </c>
      <c r="G102" s="9">
        <f t="shared" si="12"/>
        <v>0.12130787308480646</v>
      </c>
      <c r="H102" s="9" t="str">
        <f t="shared" si="13"/>
        <v>Cluster 1</v>
      </c>
    </row>
    <row r="103" spans="1:8" x14ac:dyDescent="0.25">
      <c r="A103" s="8">
        <v>11</v>
      </c>
      <c r="B103" s="9" t="s">
        <v>21</v>
      </c>
      <c r="C103" s="9">
        <v>14.01</v>
      </c>
      <c r="D103" s="9">
        <v>0.31764789999999998</v>
      </c>
      <c r="E103" s="9">
        <f t="shared" si="10"/>
        <v>0.12919624826336334</v>
      </c>
      <c r="F103" s="9">
        <f t="shared" si="11"/>
        <v>1.0149556306213019</v>
      </c>
      <c r="G103" s="9">
        <f t="shared" si="12"/>
        <v>0.12919624826336334</v>
      </c>
      <c r="H103" s="9" t="str">
        <f t="shared" si="13"/>
        <v>Cluster 1</v>
      </c>
    </row>
    <row r="104" spans="1:8" x14ac:dyDescent="0.25">
      <c r="A104" s="8">
        <v>12</v>
      </c>
      <c r="B104" s="9" t="s">
        <v>22</v>
      </c>
      <c r="C104" s="9">
        <v>14.02</v>
      </c>
      <c r="D104" s="9">
        <v>0.43137379999999997</v>
      </c>
      <c r="E104" s="9">
        <f t="shared" si="10"/>
        <v>0.16295178410354022</v>
      </c>
      <c r="F104" s="9">
        <f t="shared" si="11"/>
        <v>1.0772558747681216</v>
      </c>
      <c r="G104" s="9">
        <f t="shared" si="12"/>
        <v>0.16295178410354022</v>
      </c>
      <c r="H104" s="9" t="str">
        <f t="shared" si="13"/>
        <v>Cluster 1</v>
      </c>
    </row>
    <row r="105" spans="1:8" x14ac:dyDescent="0.25">
      <c r="A105" s="8">
        <v>13</v>
      </c>
      <c r="B105" s="8" t="s">
        <v>28</v>
      </c>
      <c r="C105" s="9">
        <v>14.05</v>
      </c>
      <c r="D105" s="9">
        <v>0.13075400000000001</v>
      </c>
      <c r="E105" s="9">
        <f t="shared" si="10"/>
        <v>7.3473655640539079E-2</v>
      </c>
      <c r="F105" s="9">
        <f t="shared" si="11"/>
        <v>1.025190908107303</v>
      </c>
      <c r="G105" s="9">
        <f t="shared" si="12"/>
        <v>7.3473655640539079E-2</v>
      </c>
      <c r="H105" s="9" t="str">
        <f t="shared" si="13"/>
        <v>Cluster 1</v>
      </c>
    </row>
    <row r="106" spans="1:8" x14ac:dyDescent="0.25">
      <c r="A106" s="10">
        <v>14</v>
      </c>
      <c r="B106" s="10" t="s">
        <v>29</v>
      </c>
      <c r="C106" s="11">
        <v>13</v>
      </c>
      <c r="D106" s="11">
        <v>0.206789</v>
      </c>
      <c r="E106" s="11">
        <f t="shared" si="10"/>
        <v>1.1214410018475398</v>
      </c>
      <c r="F106" s="11">
        <f t="shared" si="11"/>
        <v>2.8871085745802855E-2</v>
      </c>
      <c r="G106" s="11">
        <f t="shared" si="12"/>
        <v>2.8871085745802855E-2</v>
      </c>
      <c r="H106" s="11" t="str">
        <f t="shared" si="13"/>
        <v>Cluster2</v>
      </c>
    </row>
    <row r="109" spans="1:8" x14ac:dyDescent="0.25">
      <c r="G109" t="s">
        <v>7</v>
      </c>
    </row>
    <row r="110" spans="1:8" x14ac:dyDescent="0.25">
      <c r="G110" t="s">
        <v>33</v>
      </c>
    </row>
    <row r="111" spans="1:8" x14ac:dyDescent="0.25">
      <c r="G11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2021-11-29T04:35:29Z</dcterms:created>
  <dcterms:modified xsi:type="dcterms:W3CDTF">2021-11-29T15:23:01Z</dcterms:modified>
</cp:coreProperties>
</file>