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Brady's\LANL_ML\All\"/>
    </mc:Choice>
  </mc:AlternateContent>
  <xr:revisionPtr revIDLastSave="0" documentId="13_ncr:1_{860FC44E-C5F4-4695-A2EF-8D763998C023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locations-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U9" i="1"/>
  <c r="V9" i="1"/>
  <c r="W9" i="1"/>
  <c r="N4" i="1" s="1"/>
  <c r="T9" i="1"/>
  <c r="Y9" i="1"/>
  <c r="Z9" i="1"/>
  <c r="AA9" i="1"/>
  <c r="N2" i="1" s="1"/>
  <c r="X9" i="1"/>
  <c r="L6" i="1"/>
  <c r="M6" i="1"/>
  <c r="N6" i="1"/>
  <c r="K6" i="1"/>
  <c r="L4" i="1"/>
  <c r="M4" i="1"/>
  <c r="K4" i="1"/>
  <c r="L2" i="1"/>
  <c r="M2" i="1"/>
  <c r="K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10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0" i="1"/>
  <c r="Q9" i="1"/>
  <c r="R9" i="1"/>
  <c r="S9" i="1"/>
  <c r="P9" i="1"/>
  <c r="N9" i="1" l="1"/>
  <c r="M9" i="1"/>
  <c r="L9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AA10" i="1"/>
  <c r="Z10" i="1"/>
  <c r="Y10" i="1"/>
  <c r="X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W10" i="1"/>
  <c r="V10" i="1"/>
  <c r="U10" i="1"/>
  <c r="T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S10" i="1"/>
  <c r="R10" i="1"/>
  <c r="Q10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10" i="1"/>
  <c r="O6" i="1" l="1"/>
  <c r="O4" i="1"/>
  <c r="I6" i="1" l="1"/>
  <c r="H6" i="1"/>
  <c r="G6" i="1"/>
  <c r="F6" i="1"/>
  <c r="H4" i="1"/>
  <c r="G4" i="1"/>
  <c r="F4" i="1"/>
  <c r="I4" i="1"/>
  <c r="O2" i="1"/>
  <c r="M7" i="1"/>
  <c r="M5" i="1"/>
  <c r="M3" i="1"/>
  <c r="L7" i="1"/>
  <c r="L5" i="1"/>
  <c r="L3" i="1"/>
  <c r="N7" i="1"/>
  <c r="N5" i="1"/>
  <c r="N3" i="1"/>
  <c r="K7" i="1"/>
  <c r="K5" i="1"/>
  <c r="K3" i="1"/>
  <c r="H2" i="1" l="1"/>
  <c r="I2" i="1"/>
  <c r="G2" i="1"/>
</calcChain>
</file>

<file path=xl/sharedStrings.xml><?xml version="1.0" encoding="utf-8"?>
<sst xmlns="http://schemas.openxmlformats.org/spreadsheetml/2006/main" count="334" uniqueCount="62">
  <si>
    <t>A</t>
  </si>
  <si>
    <t>D</t>
  </si>
  <si>
    <t>B</t>
  </si>
  <si>
    <t>C</t>
  </si>
  <si>
    <t>Dry</t>
  </si>
  <si>
    <t>Injection</t>
  </si>
  <si>
    <t>Production</t>
  </si>
  <si>
    <t>Prod</t>
  </si>
  <si>
    <t>BCH-1</t>
  </si>
  <si>
    <t>17-31</t>
  </si>
  <si>
    <t>18-31</t>
  </si>
  <si>
    <t>18B-31</t>
  </si>
  <si>
    <t>18D-31</t>
  </si>
  <si>
    <t>81A-1</t>
  </si>
  <si>
    <t>81-1</t>
  </si>
  <si>
    <t>81B-1</t>
  </si>
  <si>
    <t>BCH-2</t>
  </si>
  <si>
    <t>64-1</t>
  </si>
  <si>
    <t>55-1</t>
  </si>
  <si>
    <t>MG-2(SP-2)</t>
  </si>
  <si>
    <t>56A-1</t>
  </si>
  <si>
    <t>56-1</t>
  </si>
  <si>
    <t>46-1</t>
  </si>
  <si>
    <t>57-1</t>
  </si>
  <si>
    <t>47C-1</t>
  </si>
  <si>
    <t>47A-1</t>
  </si>
  <si>
    <t>27-1</t>
  </si>
  <si>
    <t>MG-1(SP-1)</t>
  </si>
  <si>
    <t>77-1</t>
  </si>
  <si>
    <t>48A-1</t>
  </si>
  <si>
    <t>68A-1</t>
  </si>
  <si>
    <t>68B-1</t>
  </si>
  <si>
    <t>18A-1</t>
  </si>
  <si>
    <t>18-1</t>
  </si>
  <si>
    <t>81-11</t>
  </si>
  <si>
    <t>82A-11</t>
  </si>
  <si>
    <t>82A-11-RD1</t>
  </si>
  <si>
    <t>82A-11-RD2</t>
  </si>
  <si>
    <t>82A-11-RD3</t>
  </si>
  <si>
    <t>B8</t>
  </si>
  <si>
    <t>EE-1</t>
  </si>
  <si>
    <t>B4</t>
  </si>
  <si>
    <t>B5A</t>
  </si>
  <si>
    <t>B6</t>
  </si>
  <si>
    <t>B7</t>
  </si>
  <si>
    <t>B5</t>
  </si>
  <si>
    <t>B3</t>
  </si>
  <si>
    <t>B2</t>
  </si>
  <si>
    <t>15-12</t>
  </si>
  <si>
    <t>BCH-3</t>
  </si>
  <si>
    <t>B1</t>
  </si>
  <si>
    <t>26-12</t>
  </si>
  <si>
    <t>88-11</t>
  </si>
  <si>
    <t>22-13</t>
  </si>
  <si>
    <t>Total</t>
  </si>
  <si>
    <t>27A-1</t>
  </si>
  <si>
    <t>46A-1</t>
  </si>
  <si>
    <t>56B-1</t>
  </si>
  <si>
    <t>MGI-1</t>
  </si>
  <si>
    <t>MGI-2</t>
  </si>
  <si>
    <t>700 meter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</si>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</sst>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33" borderId="0" xfId="0" applyFill="1"/>
    <xf numFmtId="11" fontId="0" fillId="33" borderId="0" xfId="0" applyNumberFormat="1" applyFill="1"/>
    <xf numFmtId="0" fontId="0" fillId="33" borderId="11" xfId="0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Production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'locations-4'!$K$1:$N$1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'locations-4'!$K$6:$N$6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047-9BDF-282DCC61CC43}"/>
            </c:ext>
          </c:extLst>
        </c:ser>
        <c:ser>
          <c:idx val="1"/>
          <c:order val="1"/>
          <c:tx>
            <c:v>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'locations-4'!$K$1:$N$1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'locations-4'!$K$7:$N$7</c:f>
              <c:numCache>
                <c:formatCode>General</c:formatCode>
                <c:ptCount val="4"/>
                <c:pt idx="0">
                  <c:v>14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6-4047-9BDF-282DCC61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375960"/>
        <c:axId val="425376288"/>
      </c:barChart>
      <c:catAx>
        <c:axId val="4253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6288"/>
        <c:crosses val="autoZero"/>
        <c:auto val="1"/>
        <c:lblAlgn val="ctr"/>
        <c:lblOffset val="100"/>
        <c:noMultiLvlLbl val="0"/>
      </c:catAx>
      <c:valAx>
        <c:axId val="425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Dry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'locations-4'!$K$1:$N$1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'locations-4'!$K$4:$N$4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8-4951-AF39-B6A7B08E9250}"/>
            </c:ext>
          </c:extLst>
        </c:ser>
        <c:ser>
          <c:idx val="1"/>
          <c:order val="1"/>
          <c:tx>
            <c:v>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'locations-4'!$K$1:$N$1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'locations-4'!$K$5:$N$5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8-4951-AF39-B6A7B08E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375960"/>
        <c:axId val="425376288"/>
      </c:barChart>
      <c:catAx>
        <c:axId val="4253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6288"/>
        <c:crosses val="autoZero"/>
        <c:auto val="1"/>
        <c:lblAlgn val="ctr"/>
        <c:lblOffset val="100"/>
        <c:noMultiLvlLbl val="0"/>
      </c:catAx>
      <c:valAx>
        <c:axId val="425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4393518518518519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v>Inection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'locations-4'!$K$1:$N$1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'locations-4'!$K$2:$N$2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B-4442-9FE3-161B39836348}"/>
            </c:ext>
          </c:extLst>
        </c:ser>
        <c:ser>
          <c:idx val="1"/>
          <c:order val="1"/>
          <c:tx>
            <c:v>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'locations-4'!$K$1:$N$1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'locations-4'!$K$3:$N$3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B-4442-9FE3-161B3983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375960"/>
        <c:axId val="425376288"/>
      </c:barChart>
      <c:catAx>
        <c:axId val="4253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6288"/>
        <c:crosses val="autoZero"/>
        <c:auto val="1"/>
        <c:lblAlgn val="ctr"/>
        <c:lblOffset val="100"/>
        <c:noMultiLvlLbl val="0"/>
      </c:catAx>
      <c:valAx>
        <c:axId val="425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Signal 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A3-440C-9A35-3191FBB2BDF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E-42B5-899B-C1D812E81B76}"/>
              </c:ext>
            </c:extLst>
          </c:dPt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('locations-4'!$L$2,'locations-4'!$L$4,'locations-4'!$L$6)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2B5-899B-C1D812E81B76}"/>
            </c:ext>
          </c:extLst>
        </c:ser>
        <c:ser>
          <c:idx val="1"/>
          <c:order val="1"/>
          <c:tx>
            <c:v>All Wells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('locations-4'!$G$2,'locations-4'!$G$4,'locations-4'!$G$6)</c:f>
              <c:numCache>
                <c:formatCode>General</c:formatCode>
                <c:ptCount val="3"/>
                <c:pt idx="0">
                  <c:v>5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E-42B5-899B-C1D812E8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821384"/>
        <c:axId val="459433352"/>
      </c:barChart>
      <c:catAx>
        <c:axId val="5248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3352"/>
        <c:crosses val="autoZero"/>
        <c:auto val="1"/>
        <c:lblAlgn val="ctr"/>
        <c:lblOffset val="100"/>
        <c:noMultiLvlLbl val="0"/>
      </c:catAx>
      <c:valAx>
        <c:axId val="4594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Signal 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A68-4E23-A7B3-F16345259E4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8-4E23-A7B3-F16345259E49}"/>
              </c:ext>
            </c:extLst>
          </c:dPt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('locations-4'!$K$2,'locations-4'!$K$4,'locations-4'!$K$6)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8-4E23-A7B3-F16345259E49}"/>
            </c:ext>
          </c:extLst>
        </c:ser>
        <c:ser>
          <c:idx val="1"/>
          <c:order val="1"/>
          <c:tx>
            <c:v>All Wells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('locations-4'!$F$2,'locations-4'!$F$4,'locations-4'!$F$6)</c:f>
              <c:numCache>
                <c:formatCode>General</c:formatCode>
                <c:ptCount val="3"/>
                <c:pt idx="0">
                  <c:v>1</c:v>
                </c:pt>
                <c:pt idx="1">
                  <c:v>27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8-4E23-A7B3-F1634525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821384"/>
        <c:axId val="459433352"/>
      </c:barChart>
      <c:catAx>
        <c:axId val="5248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3352"/>
        <c:crosses val="autoZero"/>
        <c:auto val="1"/>
        <c:lblAlgn val="ctr"/>
        <c:lblOffset val="100"/>
        <c:noMultiLvlLbl val="0"/>
      </c:catAx>
      <c:valAx>
        <c:axId val="4594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Signal 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D6-42E2-BC4F-8BBD52E239A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D6-42E2-BC4F-8BBD52E239AF}"/>
              </c:ext>
            </c:extLst>
          </c:dPt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('locations-4'!$M$2,'locations-4'!$M$4,'locations-4'!$M$6)</c:f>
              <c:numCache>
                <c:formatCode>General</c:formatCode>
                <c:ptCount val="3"/>
                <c:pt idx="0">
                  <c:v>1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6-42E2-BC4F-8BBD52E239AF}"/>
            </c:ext>
          </c:extLst>
        </c:ser>
        <c:ser>
          <c:idx val="1"/>
          <c:order val="1"/>
          <c:tx>
            <c:v>All Wells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('locations-4'!$H$2,'locations-4'!$H$4,'locations-4'!$H$6)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D6-42E2-BC4F-8BBD52E2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821384"/>
        <c:axId val="459433352"/>
      </c:barChart>
      <c:catAx>
        <c:axId val="5248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3352"/>
        <c:crosses val="autoZero"/>
        <c:auto val="1"/>
        <c:lblAlgn val="ctr"/>
        <c:lblOffset val="100"/>
        <c:noMultiLvlLbl val="0"/>
      </c:catAx>
      <c:valAx>
        <c:axId val="4594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1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Signal 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0-4524-9925-9939B619BAC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0-4524-9925-9939B619BAC1}"/>
              </c:ext>
            </c:extLst>
          </c:dPt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('locations-4'!$N$2,'locations-4'!$N$4,'locations-4'!$N$6)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0-4524-9925-9939B619BAC1}"/>
            </c:ext>
          </c:extLst>
        </c:ser>
        <c:ser>
          <c:idx val="1"/>
          <c:order val="1"/>
          <c:tx>
            <c:v>All Wells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('locations-4'!$J$2,'locations-4'!$J$4,'locations-4'!$J$6)</c:f>
              <c:strCache>
                <c:ptCount val="3"/>
                <c:pt idx="0">
                  <c:v>Injection</c:v>
                </c:pt>
                <c:pt idx="1">
                  <c:v>Dry</c:v>
                </c:pt>
                <c:pt idx="2">
                  <c:v>Prod</c:v>
                </c:pt>
              </c:strCache>
            </c:strRef>
          </c:cat>
          <c:val>
            <c:numRef>
              <c:f>('locations-4'!$I$2,'locations-4'!$I$4,'locations-4'!$I$6)</c:f>
              <c:numCache>
                <c:formatCode>General</c:formatCode>
                <c:ptCount val="3"/>
                <c:pt idx="0">
                  <c:v>5</c:v>
                </c:pt>
                <c:pt idx="1">
                  <c:v>29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C0-4524-9925-9939B619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821384"/>
        <c:axId val="459433352"/>
      </c:barChart>
      <c:catAx>
        <c:axId val="5248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3352"/>
        <c:crosses val="autoZero"/>
        <c:auto val="1"/>
        <c:lblAlgn val="ctr"/>
        <c:lblOffset val="100"/>
        <c:noMultiLvlLbl val="0"/>
      </c:catAx>
      <c:valAx>
        <c:axId val="4594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9</xdr:row>
      <xdr:rowOff>128587</xdr:rowOff>
    </xdr:from>
    <xdr:to>
      <xdr:col>22</xdr:col>
      <xdr:colOff>457200</xdr:colOff>
      <xdr:row>24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51BD85-65BA-4B66-9422-3BB5ABFA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39</xdr:row>
      <xdr:rowOff>133350</xdr:rowOff>
    </xdr:from>
    <xdr:to>
      <xdr:col>22</xdr:col>
      <xdr:colOff>447675</xdr:colOff>
      <xdr:row>54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09A497-CB14-4A5E-AC3D-399A30DA8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24</xdr:row>
      <xdr:rowOff>161925</xdr:rowOff>
    </xdr:from>
    <xdr:to>
      <xdr:col>22</xdr:col>
      <xdr:colOff>476250</xdr:colOff>
      <xdr:row>39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E0A260-6286-4533-8C72-8BABF00DD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166687</xdr:colOff>
      <xdr:row>9</xdr:row>
      <xdr:rowOff>123825</xdr:rowOff>
    </xdr:from>
    <xdr:to>
      <xdr:col>14</xdr:col>
      <xdr:colOff>395287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F2E41-57C4-473E-BCCF-ECA870A5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9</xdr:row>
      <xdr:rowOff>85725</xdr:rowOff>
    </xdr:from>
    <xdr:to>
      <xdr:col>6</xdr:col>
      <xdr:colOff>533400</xdr:colOff>
      <xdr:row>23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0145AB-FE68-498D-AD4F-0E3F52156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142875</xdr:colOff>
      <xdr:row>24</xdr:row>
      <xdr:rowOff>76200</xdr:rowOff>
    </xdr:from>
    <xdr:to>
      <xdr:col>6</xdr:col>
      <xdr:colOff>600075</xdr:colOff>
      <xdr:row>38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4CD7EA-E367-499C-9387-0F642C1D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114300</xdr:colOff>
      <xdr:row>24</xdr:row>
      <xdr:rowOff>114300</xdr:rowOff>
    </xdr:from>
    <xdr:to>
      <xdr:col>14</xdr:col>
      <xdr:colOff>342900</xdr:colOff>
      <xdr:row>39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7EB027-439E-48BE-9634-52CDC7C22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abSelected="1" workbookViewId="0">
      <selection activeCell="F2" sqref="F2"/>
    </sheetView>
  </sheetViews>
  <sheetFormatPr defaultRowHeight="15" x14ac:dyDescent="0.25"/>
  <cols>
    <col min="1" max="1" width="14.5703125" customWidth="1"/>
    <col min="2" max="2" width="10.5703125" style="2" bestFit="1" customWidth="1"/>
    <col min="11" max="11" width="10.28515625" customWidth="1"/>
    <col min="16" max="16" width="9.140625" style="5"/>
    <col min="20" max="20" width="9.140625" style="5"/>
    <col min="24" max="24" width="9.140625" style="5"/>
  </cols>
  <sheetData>
    <row r="1" spans="1:27" x14ac:dyDescent="0.25">
      <c r="K1" t="s">
        <v>0</v>
      </c>
      <c r="L1" t="s">
        <v>2</v>
      </c>
      <c r="M1" t="s">
        <v>3</v>
      </c>
      <c r="N1" t="s">
        <v>1</v>
      </c>
      <c r="O1" t="s">
        <v>54</v>
      </c>
      <c r="P1" s="5" t="s">
        <v>6</v>
      </c>
      <c r="Q1" s="11"/>
      <c r="T1" s="5" t="s">
        <v>4</v>
      </c>
      <c r="U1" s="11"/>
      <c r="X1" s="5" t="s">
        <v>5</v>
      </c>
      <c r="Y1" s="11"/>
    </row>
    <row r="2" spans="1:27" x14ac:dyDescent="0.25">
      <c r="F2">
        <f>$O2-K2</f>
        <v>1</v>
      </c>
      <c r="G2">
        <f t="shared" ref="G2:I2" si="0">$O2-L2</f>
        <v>5</v>
      </c>
      <c r="H2">
        <f t="shared" si="0"/>
        <v>4</v>
      </c>
      <c r="I2">
        <f t="shared" si="0"/>
        <v>5</v>
      </c>
      <c r="J2" s="13" t="s">
        <v>5</v>
      </c>
      <c r="K2" s="13">
        <f>X9</f>
        <v>4</v>
      </c>
      <c r="L2" s="13">
        <f t="shared" ref="L2:N2" si="1">Y9</f>
        <v>0</v>
      </c>
      <c r="M2" s="13">
        <f t="shared" si="1"/>
        <v>1</v>
      </c>
      <c r="N2" s="13">
        <f t="shared" si="1"/>
        <v>0</v>
      </c>
      <c r="O2">
        <f>SUM(K2:N2)</f>
        <v>5</v>
      </c>
    </row>
    <row r="3" spans="1:27" x14ac:dyDescent="0.25">
      <c r="J3" s="12" t="s">
        <v>61</v>
      </c>
      <c r="K3">
        <f>K$9-K2</f>
        <v>11</v>
      </c>
      <c r="L3">
        <f>L$9-L2</f>
        <v>14</v>
      </c>
      <c r="M3">
        <f>M$9-M2</f>
        <v>13</v>
      </c>
      <c r="N3">
        <f>N$9-N2</f>
        <v>8</v>
      </c>
    </row>
    <row r="4" spans="1:27" x14ac:dyDescent="0.25">
      <c r="F4">
        <f>$O4-K4</f>
        <v>27</v>
      </c>
      <c r="G4">
        <f t="shared" ref="G4" si="2">$O4-L4</f>
        <v>31</v>
      </c>
      <c r="H4">
        <f t="shared" ref="H4" si="3">$O4-M4</f>
        <v>24</v>
      </c>
      <c r="I4">
        <f t="shared" ref="I4" si="4">$O4-N4</f>
        <v>29</v>
      </c>
      <c r="J4" s="14" t="s">
        <v>4</v>
      </c>
      <c r="K4" s="14">
        <f>T9</f>
        <v>10</v>
      </c>
      <c r="L4" s="14">
        <f t="shared" ref="L4:N4" si="5">U9</f>
        <v>6</v>
      </c>
      <c r="M4" s="14">
        <f t="shared" si="5"/>
        <v>13</v>
      </c>
      <c r="N4" s="14">
        <f t="shared" si="5"/>
        <v>8</v>
      </c>
      <c r="O4">
        <f>SUM(K4:N4)</f>
        <v>37</v>
      </c>
      <c r="P4" s="5" t="s">
        <v>0</v>
      </c>
      <c r="Q4" t="s">
        <v>2</v>
      </c>
      <c r="R4" t="s">
        <v>3</v>
      </c>
      <c r="S4" t="s">
        <v>1</v>
      </c>
      <c r="T4" s="5" t="s">
        <v>0</v>
      </c>
      <c r="U4" t="s">
        <v>2</v>
      </c>
      <c r="V4" t="s">
        <v>3</v>
      </c>
      <c r="W4" t="s">
        <v>1</v>
      </c>
      <c r="X4" s="5" t="s">
        <v>0</v>
      </c>
      <c r="Y4" t="s">
        <v>2</v>
      </c>
      <c r="Z4" t="s">
        <v>3</v>
      </c>
      <c r="AA4" t="s">
        <v>1</v>
      </c>
    </row>
    <row r="5" spans="1:27" x14ac:dyDescent="0.25">
      <c r="J5" s="12" t="s">
        <v>61</v>
      </c>
      <c r="K5">
        <f>K$9-K4</f>
        <v>5</v>
      </c>
      <c r="L5">
        <f>L$9-L4</f>
        <v>8</v>
      </c>
      <c r="M5">
        <f>M$9-M4</f>
        <v>1</v>
      </c>
      <c r="N5">
        <f>N$9-N4</f>
        <v>0</v>
      </c>
    </row>
    <row r="6" spans="1:27" x14ac:dyDescent="0.25">
      <c r="F6">
        <f>$O6-K6</f>
        <v>8</v>
      </c>
      <c r="G6">
        <f t="shared" ref="G6" si="6">$O6-L6</f>
        <v>1</v>
      </c>
      <c r="H6">
        <f t="shared" ref="H6" si="7">$O6-M6</f>
        <v>9</v>
      </c>
      <c r="I6">
        <f t="shared" ref="I6" si="8">$O6-N6</f>
        <v>9</v>
      </c>
      <c r="J6" s="15" t="s">
        <v>7</v>
      </c>
      <c r="K6" s="15">
        <f>P9</f>
        <v>1</v>
      </c>
      <c r="L6" s="15">
        <f t="shared" ref="L6:N6" si="9">Q9</f>
        <v>8</v>
      </c>
      <c r="M6" s="15">
        <f t="shared" si="9"/>
        <v>0</v>
      </c>
      <c r="N6" s="15">
        <f t="shared" si="9"/>
        <v>0</v>
      </c>
      <c r="O6">
        <f>SUM(K6:N6)</f>
        <v>9</v>
      </c>
    </row>
    <row r="7" spans="1:27" x14ac:dyDescent="0.25">
      <c r="J7" s="12" t="s">
        <v>61</v>
      </c>
      <c r="K7">
        <f>K$9-K6</f>
        <v>14</v>
      </c>
      <c r="L7">
        <f>L$9-L6</f>
        <v>6</v>
      </c>
      <c r="M7">
        <f>M$9-M6</f>
        <v>14</v>
      </c>
      <c r="N7">
        <f>N$9-N6</f>
        <v>8</v>
      </c>
    </row>
    <row r="9" spans="1:27" s="4" customFormat="1" x14ac:dyDescent="0.25">
      <c r="B9" s="3"/>
      <c r="I9" s="4" t="s">
        <v>54</v>
      </c>
      <c r="J9" s="4" t="s">
        <v>60</v>
      </c>
      <c r="K9" s="4">
        <f>SUM(K10:K60)</f>
        <v>15</v>
      </c>
      <c r="L9" s="4">
        <f t="shared" ref="L9:N9" si="10">SUM(L10:L60)</f>
        <v>14</v>
      </c>
      <c r="M9" s="4">
        <f t="shared" si="10"/>
        <v>14</v>
      </c>
      <c r="N9" s="4">
        <f t="shared" si="10"/>
        <v>8</v>
      </c>
      <c r="O9" s="6"/>
      <c r="P9" s="4">
        <f>SUM(P10:P60)</f>
        <v>1</v>
      </c>
      <c r="Q9" s="4">
        <f t="shared" ref="Q9:S9" si="11">SUM(Q10:Q60)</f>
        <v>8</v>
      </c>
      <c r="R9" s="4">
        <f t="shared" si="11"/>
        <v>0</v>
      </c>
      <c r="S9" s="4">
        <f t="shared" si="11"/>
        <v>0</v>
      </c>
      <c r="T9" s="4">
        <f>SUM(T10:T60)</f>
        <v>10</v>
      </c>
      <c r="U9" s="4">
        <f t="shared" ref="U9:W9" si="12">SUM(U10:U60)</f>
        <v>6</v>
      </c>
      <c r="V9" s="4">
        <f t="shared" si="12"/>
        <v>13</v>
      </c>
      <c r="W9" s="4">
        <f t="shared" si="12"/>
        <v>8</v>
      </c>
      <c r="X9" s="4">
        <f>SUM(X10:X60)</f>
        <v>4</v>
      </c>
      <c r="Y9" s="4">
        <f t="shared" ref="Y9:AA9" si="13">SUM(Y10:Y60)</f>
        <v>0</v>
      </c>
      <c r="Z9" s="4">
        <f t="shared" si="13"/>
        <v>1</v>
      </c>
      <c r="AA9" s="4">
        <f t="shared" si="13"/>
        <v>0</v>
      </c>
    </row>
    <row r="10" spans="1:27" x14ac:dyDescent="0.25">
      <c r="A10" t="s">
        <v>48</v>
      </c>
      <c r="B10">
        <v>327137.93</v>
      </c>
      <c r="C10" s="1">
        <v>4406034.67</v>
      </c>
      <c r="D10">
        <v>0.32360941864822101</v>
      </c>
      <c r="E10">
        <v>0.41728606814133901</v>
      </c>
      <c r="F10" s="1">
        <v>4.90700200108271E-11</v>
      </c>
      <c r="G10" s="1">
        <v>2.1291623567608299E-16</v>
      </c>
      <c r="H10" t="s">
        <v>0</v>
      </c>
      <c r="I10" t="s">
        <v>4</v>
      </c>
      <c r="J10" t="s">
        <v>4</v>
      </c>
      <c r="K10">
        <f t="shared" ref="K10:K41" si="14">IF($H10="A",1,"")</f>
        <v>1</v>
      </c>
      <c r="L10" t="str">
        <f>IF($H10="B",1,"")</f>
        <v/>
      </c>
      <c r="M10" t="str">
        <f>IF($H10="C",1,"")</f>
        <v/>
      </c>
      <c r="N10" t="str">
        <f>IF($H10="D",1,"")</f>
        <v/>
      </c>
      <c r="O10" t="str">
        <f t="shared" ref="O10:O41" si="15">IF($H10="D",1,"")</f>
        <v/>
      </c>
      <c r="P10" s="5" t="str">
        <f t="shared" ref="P10:P41" si="16">IF($H10="A",IF($J10="Production",1,""),"")</f>
        <v/>
      </c>
      <c r="Q10" t="str">
        <f t="shared" ref="Q10:Q41" si="17">IF($H10="B",IF($J10="Production",1,""),"")</f>
        <v/>
      </c>
      <c r="R10" t="str">
        <f t="shared" ref="R10:R41" si="18">IF($H10="C",IF($J10="Production",1,""),"")</f>
        <v/>
      </c>
      <c r="S10" t="str">
        <f t="shared" ref="S10:S41" si="19">IF($H10="D",IF($J10="Production",1,""),"")</f>
        <v/>
      </c>
      <c r="T10" s="5">
        <f t="shared" ref="T10:T41" si="20">IF($H10="A",IF($J10="Dry",1,""),"")</f>
        <v>1</v>
      </c>
      <c r="U10" t="str">
        <f t="shared" ref="U10:U41" si="21">IF($H10="B",IF($J10="Dry",1,""),"")</f>
        <v/>
      </c>
      <c r="V10" t="str">
        <f t="shared" ref="V10:V41" si="22">IF($H10="C",IF($J10="Dry",1,""),"")</f>
        <v/>
      </c>
      <c r="W10" t="str">
        <f t="shared" ref="W10:W41" si="23">IF($H10="D",IF($J10="Dry",1,""),"")</f>
        <v/>
      </c>
      <c r="X10" s="5" t="str">
        <f t="shared" ref="X10:X41" si="24">IF($H10="A",IF($J10="Injection",1,""),"")</f>
        <v/>
      </c>
      <c r="Y10" t="str">
        <f t="shared" ref="Y10:Y41" si="25">IF($H10="B",IF($J10="Injection",1,""),"")</f>
        <v/>
      </c>
      <c r="Z10" t="str">
        <f t="shared" ref="Z10:Z41" si="26">IF($H10="C",IF($J10="Injection",1,""),"")</f>
        <v/>
      </c>
      <c r="AA10" t="str">
        <f t="shared" ref="AA10:AA41" si="27">IF($H10="D",IF($J10="Injection",1,""),"")</f>
        <v/>
      </c>
    </row>
    <row r="11" spans="1:27" x14ac:dyDescent="0.25">
      <c r="A11" t="s">
        <v>9</v>
      </c>
      <c r="B11">
        <v>328813.03999999998</v>
      </c>
      <c r="C11" s="1">
        <v>4408822.04</v>
      </c>
      <c r="D11" s="1">
        <v>2.3345672056524798E-16</v>
      </c>
      <c r="E11">
        <v>0.47934198785507098</v>
      </c>
      <c r="F11">
        <v>0.133334025468762</v>
      </c>
      <c r="G11" s="1">
        <v>1.16478772913059E-8</v>
      </c>
      <c r="H11" t="s">
        <v>0</v>
      </c>
      <c r="I11" t="s">
        <v>4</v>
      </c>
      <c r="J11" t="s">
        <v>4</v>
      </c>
      <c r="K11">
        <f t="shared" si="14"/>
        <v>1</v>
      </c>
      <c r="L11" t="str">
        <f t="shared" ref="L11:L60" si="28">IF($H11="B",1,"")</f>
        <v/>
      </c>
      <c r="M11" t="str">
        <f t="shared" ref="M11:M60" si="29">IF($H11="C",1,"")</f>
        <v/>
      </c>
      <c r="N11" t="str">
        <f t="shared" ref="N11:N60" si="30">IF($H11="D",1,"")</f>
        <v/>
      </c>
      <c r="O11" t="str">
        <f t="shared" si="15"/>
        <v/>
      </c>
      <c r="P11" s="5" t="str">
        <f t="shared" si="16"/>
        <v/>
      </c>
      <c r="Q11" t="str">
        <f t="shared" si="17"/>
        <v/>
      </c>
      <c r="R11" t="str">
        <f t="shared" si="18"/>
        <v/>
      </c>
      <c r="S11" t="str">
        <f t="shared" si="19"/>
        <v/>
      </c>
      <c r="T11" s="5">
        <f t="shared" si="20"/>
        <v>1</v>
      </c>
      <c r="U11" t="str">
        <f t="shared" si="21"/>
        <v/>
      </c>
      <c r="V11" t="str">
        <f t="shared" si="22"/>
        <v/>
      </c>
      <c r="W11" t="str">
        <f t="shared" si="23"/>
        <v/>
      </c>
      <c r="X11" s="5" t="str">
        <f t="shared" si="24"/>
        <v/>
      </c>
      <c r="Y11" t="str">
        <f t="shared" si="25"/>
        <v/>
      </c>
      <c r="Z11" t="str">
        <f t="shared" si="26"/>
        <v/>
      </c>
      <c r="AA11" t="str">
        <f t="shared" si="27"/>
        <v/>
      </c>
    </row>
    <row r="12" spans="1:27" s="8" customFormat="1" x14ac:dyDescent="0.25">
      <c r="A12" s="8" t="s">
        <v>33</v>
      </c>
      <c r="B12" s="8">
        <v>327026.53999999998</v>
      </c>
      <c r="C12" s="9">
        <v>4407032.17</v>
      </c>
      <c r="D12" s="8">
        <v>0.76288391142275902</v>
      </c>
      <c r="E12" s="8">
        <v>6.4568582445410694E-2</v>
      </c>
      <c r="F12" s="9">
        <v>9.8729558616232299E-7</v>
      </c>
      <c r="G12" s="8">
        <v>0.202405526818977</v>
      </c>
      <c r="H12" s="8" t="s">
        <v>1</v>
      </c>
      <c r="I12" s="8" t="s">
        <v>6</v>
      </c>
      <c r="J12" s="8" t="s">
        <v>4</v>
      </c>
      <c r="K12" t="str">
        <f t="shared" si="14"/>
        <v/>
      </c>
      <c r="L12" t="str">
        <f t="shared" si="28"/>
        <v/>
      </c>
      <c r="M12" t="str">
        <f t="shared" si="29"/>
        <v/>
      </c>
      <c r="N12">
        <f t="shared" si="30"/>
        <v>1</v>
      </c>
      <c r="O12" s="8">
        <f t="shared" si="15"/>
        <v>1</v>
      </c>
      <c r="P12" s="10" t="str">
        <f t="shared" si="16"/>
        <v/>
      </c>
      <c r="Q12" s="8" t="str">
        <f t="shared" si="17"/>
        <v/>
      </c>
      <c r="R12" s="8" t="str">
        <f t="shared" si="18"/>
        <v/>
      </c>
      <c r="S12" s="8" t="str">
        <f t="shared" si="19"/>
        <v/>
      </c>
      <c r="T12" s="10" t="str">
        <f t="shared" si="20"/>
        <v/>
      </c>
      <c r="U12" s="8" t="str">
        <f t="shared" si="21"/>
        <v/>
      </c>
      <c r="V12" s="8" t="str">
        <f t="shared" si="22"/>
        <v/>
      </c>
      <c r="W12" s="8">
        <f t="shared" si="23"/>
        <v>1</v>
      </c>
      <c r="X12" s="10" t="str">
        <f t="shared" si="24"/>
        <v/>
      </c>
      <c r="Y12" s="8" t="str">
        <f t="shared" si="25"/>
        <v/>
      </c>
      <c r="Z12" s="8" t="str">
        <f t="shared" si="26"/>
        <v/>
      </c>
      <c r="AA12" s="8" t="str">
        <f t="shared" si="27"/>
        <v/>
      </c>
    </row>
    <row r="13" spans="1:27" x14ac:dyDescent="0.25">
      <c r="A13" t="s">
        <v>10</v>
      </c>
      <c r="B13">
        <v>328801.96999999997</v>
      </c>
      <c r="C13" s="1">
        <v>4408717.25</v>
      </c>
      <c r="D13">
        <v>0.17041637199877299</v>
      </c>
      <c r="E13">
        <v>0.62447634599220603</v>
      </c>
      <c r="F13" s="1">
        <v>5.6814674222093903E-6</v>
      </c>
      <c r="G13" s="1">
        <v>1.3318806934471499E-8</v>
      </c>
      <c r="H13" t="s">
        <v>0</v>
      </c>
      <c r="I13" t="s">
        <v>4</v>
      </c>
      <c r="J13" t="s">
        <v>4</v>
      </c>
      <c r="K13">
        <f t="shared" si="14"/>
        <v>1</v>
      </c>
      <c r="L13" t="str">
        <f t="shared" si="28"/>
        <v/>
      </c>
      <c r="M13" t="str">
        <f t="shared" si="29"/>
        <v/>
      </c>
      <c r="N13" t="str">
        <f t="shared" si="30"/>
        <v/>
      </c>
      <c r="O13" t="str">
        <f t="shared" si="15"/>
        <v/>
      </c>
      <c r="P13" s="5" t="str">
        <f t="shared" si="16"/>
        <v/>
      </c>
      <c r="Q13" t="str">
        <f t="shared" si="17"/>
        <v/>
      </c>
      <c r="R13" t="str">
        <f t="shared" si="18"/>
        <v/>
      </c>
      <c r="S13" t="str">
        <f t="shared" si="19"/>
        <v/>
      </c>
      <c r="T13" s="5">
        <f t="shared" si="20"/>
        <v>1</v>
      </c>
      <c r="U13" t="str">
        <f t="shared" si="21"/>
        <v/>
      </c>
      <c r="V13" t="str">
        <f t="shared" si="22"/>
        <v/>
      </c>
      <c r="W13" t="str">
        <f t="shared" si="23"/>
        <v/>
      </c>
      <c r="X13" s="5" t="str">
        <f t="shared" si="24"/>
        <v/>
      </c>
      <c r="Y13" t="str">
        <f t="shared" si="25"/>
        <v/>
      </c>
      <c r="Z13" t="str">
        <f t="shared" si="26"/>
        <v/>
      </c>
      <c r="AA13" t="str">
        <f t="shared" si="27"/>
        <v/>
      </c>
    </row>
    <row r="14" spans="1:27" s="8" customFormat="1" x14ac:dyDescent="0.25">
      <c r="A14" s="8" t="s">
        <v>32</v>
      </c>
      <c r="B14" s="8">
        <v>327056.33</v>
      </c>
      <c r="C14" s="9">
        <v>4407037.75</v>
      </c>
      <c r="D14" s="8">
        <v>0.68028836743820897</v>
      </c>
      <c r="E14" s="9">
        <v>2.2358907211458501E-16</v>
      </c>
      <c r="F14" s="8">
        <v>0.11981046084980899</v>
      </c>
      <c r="G14" s="8">
        <v>0.121835839639546</v>
      </c>
      <c r="H14" s="8" t="s">
        <v>1</v>
      </c>
      <c r="I14" s="8" t="s">
        <v>5</v>
      </c>
      <c r="J14" s="8" t="s">
        <v>4</v>
      </c>
      <c r="K14" t="str">
        <f t="shared" si="14"/>
        <v/>
      </c>
      <c r="L14" t="str">
        <f t="shared" si="28"/>
        <v/>
      </c>
      <c r="M14" t="str">
        <f t="shared" si="29"/>
        <v/>
      </c>
      <c r="N14">
        <f t="shared" si="30"/>
        <v>1</v>
      </c>
      <c r="O14" s="8">
        <f t="shared" si="15"/>
        <v>1</v>
      </c>
      <c r="P14" s="10" t="str">
        <f t="shared" si="16"/>
        <v/>
      </c>
      <c r="Q14" s="8" t="str">
        <f t="shared" si="17"/>
        <v/>
      </c>
      <c r="R14" s="8" t="str">
        <f t="shared" si="18"/>
        <v/>
      </c>
      <c r="S14" s="8" t="str">
        <f t="shared" si="19"/>
        <v/>
      </c>
      <c r="T14" s="10" t="str">
        <f t="shared" si="20"/>
        <v/>
      </c>
      <c r="U14" s="8" t="str">
        <f t="shared" si="21"/>
        <v/>
      </c>
      <c r="V14" s="8" t="str">
        <f t="shared" si="22"/>
        <v/>
      </c>
      <c r="W14" s="8">
        <f t="shared" si="23"/>
        <v>1</v>
      </c>
      <c r="X14" s="10" t="str">
        <f t="shared" si="24"/>
        <v/>
      </c>
      <c r="Y14" s="8" t="str">
        <f t="shared" si="25"/>
        <v/>
      </c>
      <c r="Z14" s="8" t="str">
        <f t="shared" si="26"/>
        <v/>
      </c>
      <c r="AA14" s="8" t="str">
        <f t="shared" si="27"/>
        <v/>
      </c>
    </row>
    <row r="15" spans="1:27" x14ac:dyDescent="0.25">
      <c r="A15" t="s">
        <v>11</v>
      </c>
      <c r="B15">
        <v>328791.32</v>
      </c>
      <c r="C15" s="1">
        <v>4408711.4400000004</v>
      </c>
      <c r="D15">
        <v>0.17877912507642199</v>
      </c>
      <c r="E15">
        <v>0.59198992117474203</v>
      </c>
      <c r="F15" s="1">
        <v>4.7841613837318397E-8</v>
      </c>
      <c r="G15" s="1">
        <v>7.3875507029591597E-9</v>
      </c>
      <c r="H15" t="s">
        <v>0</v>
      </c>
      <c r="I15" t="s">
        <v>5</v>
      </c>
      <c r="J15" t="s">
        <v>5</v>
      </c>
      <c r="K15">
        <f t="shared" si="14"/>
        <v>1</v>
      </c>
      <c r="L15" t="str">
        <f t="shared" si="28"/>
        <v/>
      </c>
      <c r="M15" t="str">
        <f t="shared" si="29"/>
        <v/>
      </c>
      <c r="N15" t="str">
        <f t="shared" si="30"/>
        <v/>
      </c>
      <c r="O15" t="str">
        <f t="shared" si="15"/>
        <v/>
      </c>
      <c r="P15" s="5" t="str">
        <f t="shared" si="16"/>
        <v/>
      </c>
      <c r="Q15" t="str">
        <f t="shared" si="17"/>
        <v/>
      </c>
      <c r="R15" t="str">
        <f t="shared" si="18"/>
        <v/>
      </c>
      <c r="S15" t="str">
        <f t="shared" si="19"/>
        <v/>
      </c>
      <c r="T15" s="5" t="str">
        <f t="shared" si="20"/>
        <v/>
      </c>
      <c r="U15" t="str">
        <f t="shared" si="21"/>
        <v/>
      </c>
      <c r="V15" t="str">
        <f t="shared" si="22"/>
        <v/>
      </c>
      <c r="W15" t="str">
        <f t="shared" si="23"/>
        <v/>
      </c>
      <c r="X15" s="5">
        <f t="shared" si="24"/>
        <v>1</v>
      </c>
      <c r="Y15" t="str">
        <f t="shared" si="25"/>
        <v/>
      </c>
      <c r="Z15" t="str">
        <f t="shared" si="26"/>
        <v/>
      </c>
      <c r="AA15" t="str">
        <f t="shared" si="27"/>
        <v/>
      </c>
    </row>
    <row r="16" spans="1:27" x14ac:dyDescent="0.25">
      <c r="A16" t="s">
        <v>12</v>
      </c>
      <c r="B16">
        <v>328751.90999999997</v>
      </c>
      <c r="C16" s="1">
        <v>4408629.1100000003</v>
      </c>
      <c r="D16">
        <v>0.153790380243122</v>
      </c>
      <c r="E16">
        <v>0.36312440148928099</v>
      </c>
      <c r="F16" s="1">
        <v>3.5709619383012397E-14</v>
      </c>
      <c r="G16">
        <v>0.221994014462158</v>
      </c>
      <c r="H16" t="s">
        <v>0</v>
      </c>
      <c r="I16" t="s">
        <v>5</v>
      </c>
      <c r="J16" t="s">
        <v>5</v>
      </c>
      <c r="K16">
        <f t="shared" si="14"/>
        <v>1</v>
      </c>
      <c r="L16" t="str">
        <f t="shared" si="28"/>
        <v/>
      </c>
      <c r="M16" t="str">
        <f t="shared" si="29"/>
        <v/>
      </c>
      <c r="N16" t="str">
        <f t="shared" si="30"/>
        <v/>
      </c>
      <c r="O16" t="str">
        <f t="shared" si="15"/>
        <v/>
      </c>
      <c r="P16" s="5" t="str">
        <f t="shared" si="16"/>
        <v/>
      </c>
      <c r="Q16" t="str">
        <f t="shared" si="17"/>
        <v/>
      </c>
      <c r="R16" t="str">
        <f t="shared" si="18"/>
        <v/>
      </c>
      <c r="S16" t="str">
        <f t="shared" si="19"/>
        <v/>
      </c>
      <c r="T16" s="5" t="str">
        <f t="shared" si="20"/>
        <v/>
      </c>
      <c r="U16" t="str">
        <f t="shared" si="21"/>
        <v/>
      </c>
      <c r="V16" t="str">
        <f t="shared" si="22"/>
        <v/>
      </c>
      <c r="W16" t="str">
        <f t="shared" si="23"/>
        <v/>
      </c>
      <c r="X16" s="5">
        <f t="shared" si="24"/>
        <v>1</v>
      </c>
      <c r="Y16" t="str">
        <f t="shared" si="25"/>
        <v/>
      </c>
      <c r="Z16" t="str">
        <f t="shared" si="26"/>
        <v/>
      </c>
      <c r="AA16" t="str">
        <f t="shared" si="27"/>
        <v/>
      </c>
    </row>
    <row r="17" spans="1:27" x14ac:dyDescent="0.25">
      <c r="A17" t="s">
        <v>53</v>
      </c>
      <c r="B17">
        <v>327161.71999999997</v>
      </c>
      <c r="C17" s="1">
        <v>4405124.5</v>
      </c>
      <c r="D17" s="1">
        <v>1.9318706027703901E-5</v>
      </c>
      <c r="E17">
        <v>0.34447273261542799</v>
      </c>
      <c r="F17" s="1">
        <v>1.66647443344215E-16</v>
      </c>
      <c r="G17">
        <v>7.9651284277601694E-2</v>
      </c>
      <c r="H17" t="s">
        <v>0</v>
      </c>
      <c r="I17" t="s">
        <v>4</v>
      </c>
      <c r="J17" t="s">
        <v>4</v>
      </c>
      <c r="K17">
        <f t="shared" si="14"/>
        <v>1</v>
      </c>
      <c r="L17" t="str">
        <f t="shared" si="28"/>
        <v/>
      </c>
      <c r="M17" t="str">
        <f t="shared" si="29"/>
        <v/>
      </c>
      <c r="N17" t="str">
        <f t="shared" si="30"/>
        <v/>
      </c>
      <c r="O17" t="str">
        <f t="shared" si="15"/>
        <v/>
      </c>
      <c r="P17" s="5" t="str">
        <f t="shared" si="16"/>
        <v/>
      </c>
      <c r="Q17" t="str">
        <f t="shared" si="17"/>
        <v/>
      </c>
      <c r="R17" t="str">
        <f t="shared" si="18"/>
        <v/>
      </c>
      <c r="S17" t="str">
        <f t="shared" si="19"/>
        <v/>
      </c>
      <c r="T17" s="5">
        <f t="shared" si="20"/>
        <v>1</v>
      </c>
      <c r="U17" t="str">
        <f t="shared" si="21"/>
        <v/>
      </c>
      <c r="V17" t="str">
        <f t="shared" si="22"/>
        <v/>
      </c>
      <c r="W17" t="str">
        <f t="shared" si="23"/>
        <v/>
      </c>
      <c r="X17" s="5" t="str">
        <f t="shared" si="24"/>
        <v/>
      </c>
      <c r="Y17" t="str">
        <f t="shared" si="25"/>
        <v/>
      </c>
      <c r="Z17" t="str">
        <f t="shared" si="26"/>
        <v/>
      </c>
      <c r="AA17" t="str">
        <f t="shared" si="27"/>
        <v/>
      </c>
    </row>
    <row r="18" spans="1:27" x14ac:dyDescent="0.25">
      <c r="A18" t="s">
        <v>51</v>
      </c>
      <c r="B18">
        <v>327300.65999999997</v>
      </c>
      <c r="C18" s="1">
        <v>4405799.63</v>
      </c>
      <c r="D18" s="1">
        <v>2.3345672056524798E-16</v>
      </c>
      <c r="E18">
        <v>0.43101047808464599</v>
      </c>
      <c r="F18">
        <v>0.169500469569798</v>
      </c>
      <c r="G18">
        <v>1.3765746077200099E-2</v>
      </c>
      <c r="H18" t="s">
        <v>0</v>
      </c>
      <c r="I18" t="s">
        <v>4</v>
      </c>
      <c r="J18" t="s">
        <v>4</v>
      </c>
      <c r="K18">
        <f t="shared" si="14"/>
        <v>1</v>
      </c>
      <c r="L18" t="str">
        <f t="shared" si="28"/>
        <v/>
      </c>
      <c r="M18" t="str">
        <f t="shared" si="29"/>
        <v/>
      </c>
      <c r="N18" t="str">
        <f t="shared" si="30"/>
        <v/>
      </c>
      <c r="O18" t="str">
        <f t="shared" si="15"/>
        <v/>
      </c>
      <c r="P18" s="5" t="str">
        <f t="shared" si="16"/>
        <v/>
      </c>
      <c r="Q18" t="str">
        <f t="shared" si="17"/>
        <v/>
      </c>
      <c r="R18" t="str">
        <f t="shared" si="18"/>
        <v/>
      </c>
      <c r="S18" t="str">
        <f t="shared" si="19"/>
        <v/>
      </c>
      <c r="T18" s="5">
        <f t="shared" si="20"/>
        <v>1</v>
      </c>
      <c r="U18" t="str">
        <f t="shared" si="21"/>
        <v/>
      </c>
      <c r="V18" t="str">
        <f t="shared" si="22"/>
        <v/>
      </c>
      <c r="W18" t="str">
        <f t="shared" si="23"/>
        <v/>
      </c>
      <c r="X18" s="5" t="str">
        <f t="shared" si="24"/>
        <v/>
      </c>
      <c r="Y18" t="str">
        <f t="shared" si="25"/>
        <v/>
      </c>
      <c r="Z18" t="str">
        <f t="shared" si="26"/>
        <v/>
      </c>
      <c r="AA18" t="str">
        <f t="shared" si="27"/>
        <v/>
      </c>
    </row>
    <row r="19" spans="1:27" s="8" customFormat="1" x14ac:dyDescent="0.25">
      <c r="A19" s="8" t="s">
        <v>26</v>
      </c>
      <c r="B19" s="8">
        <v>327256.49</v>
      </c>
      <c r="C19" s="9">
        <v>4407204.78</v>
      </c>
      <c r="D19" s="8">
        <v>0.373230313191312</v>
      </c>
      <c r="E19" s="9">
        <v>2.2358907211458501E-16</v>
      </c>
      <c r="F19" s="8">
        <v>0.281090267558818</v>
      </c>
      <c r="G19" s="9">
        <v>2.1291623567608299E-16</v>
      </c>
      <c r="H19" s="8" t="s">
        <v>1</v>
      </c>
      <c r="I19" s="8" t="s">
        <v>4</v>
      </c>
      <c r="J19" s="8" t="s">
        <v>4</v>
      </c>
      <c r="K19" t="str">
        <f t="shared" si="14"/>
        <v/>
      </c>
      <c r="L19" t="str">
        <f t="shared" si="28"/>
        <v/>
      </c>
      <c r="M19" t="str">
        <f t="shared" si="29"/>
        <v/>
      </c>
      <c r="N19">
        <f t="shared" si="30"/>
        <v>1</v>
      </c>
      <c r="O19" s="8">
        <f t="shared" si="15"/>
        <v>1</v>
      </c>
      <c r="P19" s="10" t="str">
        <f t="shared" si="16"/>
        <v/>
      </c>
      <c r="Q19" s="8" t="str">
        <f t="shared" si="17"/>
        <v/>
      </c>
      <c r="R19" s="8" t="str">
        <f t="shared" si="18"/>
        <v/>
      </c>
      <c r="S19" s="8" t="str">
        <f t="shared" si="19"/>
        <v/>
      </c>
      <c r="T19" s="10" t="str">
        <f t="shared" si="20"/>
        <v/>
      </c>
      <c r="U19" s="8" t="str">
        <f t="shared" si="21"/>
        <v/>
      </c>
      <c r="V19" s="8" t="str">
        <f t="shared" si="22"/>
        <v/>
      </c>
      <c r="W19" s="8">
        <f t="shared" si="23"/>
        <v>1</v>
      </c>
      <c r="X19" s="10" t="str">
        <f t="shared" si="24"/>
        <v/>
      </c>
      <c r="Y19" s="8" t="str">
        <f t="shared" si="25"/>
        <v/>
      </c>
      <c r="Z19" s="8" t="str">
        <f t="shared" si="26"/>
        <v/>
      </c>
      <c r="AA19" s="8" t="str">
        <f t="shared" si="27"/>
        <v/>
      </c>
    </row>
    <row r="20" spans="1:27" s="8" customFormat="1" x14ac:dyDescent="0.25">
      <c r="A20" s="8" t="s">
        <v>55</v>
      </c>
      <c r="B20" s="8">
        <v>327256.49</v>
      </c>
      <c r="C20" s="9">
        <v>4407204.78</v>
      </c>
      <c r="D20" s="8">
        <v>0.373230313191312</v>
      </c>
      <c r="E20" s="9">
        <v>2.2358907211458501E-16</v>
      </c>
      <c r="F20" s="8">
        <v>0.281090267558818</v>
      </c>
      <c r="G20" s="9">
        <v>2.1291623567608299E-16</v>
      </c>
      <c r="H20" s="8" t="s">
        <v>1</v>
      </c>
      <c r="I20" s="8" t="s">
        <v>6</v>
      </c>
      <c r="J20" s="8" t="s">
        <v>4</v>
      </c>
      <c r="K20" t="str">
        <f t="shared" si="14"/>
        <v/>
      </c>
      <c r="L20" t="str">
        <f t="shared" si="28"/>
        <v/>
      </c>
      <c r="M20" t="str">
        <f t="shared" si="29"/>
        <v/>
      </c>
      <c r="N20">
        <f t="shared" si="30"/>
        <v>1</v>
      </c>
      <c r="O20" s="8">
        <f t="shared" si="15"/>
        <v>1</v>
      </c>
      <c r="P20" s="10" t="str">
        <f t="shared" si="16"/>
        <v/>
      </c>
      <c r="Q20" s="8" t="str">
        <f t="shared" si="17"/>
        <v/>
      </c>
      <c r="R20" s="8" t="str">
        <f t="shared" si="18"/>
        <v/>
      </c>
      <c r="S20" s="8" t="str">
        <f t="shared" si="19"/>
        <v/>
      </c>
      <c r="T20" s="10" t="str">
        <f t="shared" si="20"/>
        <v/>
      </c>
      <c r="U20" s="8" t="str">
        <f t="shared" si="21"/>
        <v/>
      </c>
      <c r="V20" s="8" t="str">
        <f t="shared" si="22"/>
        <v/>
      </c>
      <c r="W20" s="8">
        <f t="shared" si="23"/>
        <v>1</v>
      </c>
      <c r="X20" s="10" t="str">
        <f t="shared" si="24"/>
        <v/>
      </c>
      <c r="Y20" s="8" t="str">
        <f t="shared" si="25"/>
        <v/>
      </c>
      <c r="Z20" s="8" t="str">
        <f t="shared" si="26"/>
        <v/>
      </c>
      <c r="AA20" s="8" t="str">
        <f t="shared" si="27"/>
        <v/>
      </c>
    </row>
    <row r="21" spans="1:27" x14ac:dyDescent="0.25">
      <c r="A21" t="s">
        <v>22</v>
      </c>
      <c r="B21">
        <v>327805.01</v>
      </c>
      <c r="C21" s="1">
        <v>4407484.76</v>
      </c>
      <c r="D21">
        <v>8.6681664594103203E-3</v>
      </c>
      <c r="E21">
        <v>0.22380704713689301</v>
      </c>
      <c r="F21">
        <v>0.47622767701084301</v>
      </c>
      <c r="G21" s="1">
        <v>2.1291623567608299E-16</v>
      </c>
      <c r="H21" t="s">
        <v>2</v>
      </c>
      <c r="I21" t="s">
        <v>6</v>
      </c>
      <c r="J21" t="s">
        <v>6</v>
      </c>
      <c r="K21" t="str">
        <f t="shared" si="14"/>
        <v/>
      </c>
      <c r="L21">
        <f t="shared" si="28"/>
        <v>1</v>
      </c>
      <c r="M21" t="str">
        <f t="shared" si="29"/>
        <v/>
      </c>
      <c r="N21" t="str">
        <f t="shared" si="30"/>
        <v/>
      </c>
      <c r="O21" t="str">
        <f t="shared" si="15"/>
        <v/>
      </c>
      <c r="P21" s="5" t="str">
        <f t="shared" si="16"/>
        <v/>
      </c>
      <c r="Q21">
        <f t="shared" si="17"/>
        <v>1</v>
      </c>
      <c r="R21" t="str">
        <f t="shared" si="18"/>
        <v/>
      </c>
      <c r="S21" t="str">
        <f t="shared" si="19"/>
        <v/>
      </c>
      <c r="T21" s="5" t="str">
        <f t="shared" si="20"/>
        <v/>
      </c>
      <c r="U21" t="str">
        <f t="shared" si="21"/>
        <v/>
      </c>
      <c r="V21" t="str">
        <f t="shared" si="22"/>
        <v/>
      </c>
      <c r="W21" t="str">
        <f t="shared" si="23"/>
        <v/>
      </c>
      <c r="X21" s="5" t="str">
        <f t="shared" si="24"/>
        <v/>
      </c>
      <c r="Y21" t="str">
        <f t="shared" si="25"/>
        <v/>
      </c>
      <c r="Z21" t="str">
        <f t="shared" si="26"/>
        <v/>
      </c>
      <c r="AA21" t="str">
        <f t="shared" si="27"/>
        <v/>
      </c>
    </row>
    <row r="22" spans="1:27" x14ac:dyDescent="0.25">
      <c r="A22" t="s">
        <v>56</v>
      </c>
      <c r="B22">
        <v>327774.78000000003</v>
      </c>
      <c r="C22" s="1">
        <v>4407401.08</v>
      </c>
      <c r="D22" s="1">
        <v>3.77709640207352E-7</v>
      </c>
      <c r="E22">
        <v>0.204064116445062</v>
      </c>
      <c r="F22">
        <v>0.50744239884703302</v>
      </c>
      <c r="G22" s="1">
        <v>2.1291623567608299E-16</v>
      </c>
      <c r="H22" t="s">
        <v>2</v>
      </c>
      <c r="I22" t="s">
        <v>6</v>
      </c>
      <c r="J22" t="s">
        <v>6</v>
      </c>
      <c r="K22" t="str">
        <f t="shared" si="14"/>
        <v/>
      </c>
      <c r="L22">
        <f t="shared" si="28"/>
        <v>1</v>
      </c>
      <c r="M22" t="str">
        <f t="shared" si="29"/>
        <v/>
      </c>
      <c r="N22" t="str">
        <f t="shared" si="30"/>
        <v/>
      </c>
      <c r="O22" t="str">
        <f t="shared" si="15"/>
        <v/>
      </c>
      <c r="P22" s="5" t="str">
        <f t="shared" si="16"/>
        <v/>
      </c>
      <c r="Q22">
        <f t="shared" si="17"/>
        <v>1</v>
      </c>
      <c r="R22" t="str">
        <f t="shared" si="18"/>
        <v/>
      </c>
      <c r="S22" t="str">
        <f t="shared" si="19"/>
        <v/>
      </c>
      <c r="T22" s="5" t="str">
        <f t="shared" si="20"/>
        <v/>
      </c>
      <c r="U22" t="str">
        <f t="shared" si="21"/>
        <v/>
      </c>
      <c r="V22" t="str">
        <f t="shared" si="22"/>
        <v/>
      </c>
      <c r="W22" t="str">
        <f t="shared" si="23"/>
        <v/>
      </c>
      <c r="X22" s="5" t="str">
        <f t="shared" si="24"/>
        <v/>
      </c>
      <c r="Y22" t="str">
        <f t="shared" si="25"/>
        <v/>
      </c>
      <c r="Z22" t="str">
        <f t="shared" si="26"/>
        <v/>
      </c>
      <c r="AA22" t="str">
        <f t="shared" si="27"/>
        <v/>
      </c>
    </row>
    <row r="23" spans="1:27" x14ac:dyDescent="0.25">
      <c r="A23" t="s">
        <v>25</v>
      </c>
      <c r="B23">
        <v>327661.34999999998</v>
      </c>
      <c r="C23" s="1">
        <v>4407291.29</v>
      </c>
      <c r="D23" s="1">
        <v>4.2096549151909098E-5</v>
      </c>
      <c r="E23">
        <v>2.21353644965759E-4</v>
      </c>
      <c r="F23">
        <v>0.63309606841013799</v>
      </c>
      <c r="G23" s="1">
        <v>2.1291623567608299E-16</v>
      </c>
      <c r="H23" t="s">
        <v>2</v>
      </c>
      <c r="I23" t="s">
        <v>6</v>
      </c>
      <c r="J23" t="s">
        <v>6</v>
      </c>
      <c r="K23" t="str">
        <f t="shared" si="14"/>
        <v/>
      </c>
      <c r="L23">
        <f t="shared" si="28"/>
        <v>1</v>
      </c>
      <c r="M23" t="str">
        <f t="shared" si="29"/>
        <v/>
      </c>
      <c r="N23" t="str">
        <f t="shared" si="30"/>
        <v/>
      </c>
      <c r="O23" t="str">
        <f t="shared" si="15"/>
        <v/>
      </c>
      <c r="P23" s="5" t="str">
        <f t="shared" si="16"/>
        <v/>
      </c>
      <c r="Q23">
        <f t="shared" si="17"/>
        <v>1</v>
      </c>
      <c r="R23" t="str">
        <f t="shared" si="18"/>
        <v/>
      </c>
      <c r="S23" t="str">
        <f t="shared" si="19"/>
        <v/>
      </c>
      <c r="T23" s="5" t="str">
        <f t="shared" si="20"/>
        <v/>
      </c>
      <c r="U23" t="str">
        <f t="shared" si="21"/>
        <v/>
      </c>
      <c r="V23" t="str">
        <f t="shared" si="22"/>
        <v/>
      </c>
      <c r="W23" t="str">
        <f t="shared" si="23"/>
        <v/>
      </c>
      <c r="X23" s="5" t="str">
        <f t="shared" si="24"/>
        <v/>
      </c>
      <c r="Y23" t="str">
        <f t="shared" si="25"/>
        <v/>
      </c>
      <c r="Z23" t="str">
        <f t="shared" si="26"/>
        <v/>
      </c>
      <c r="AA23" t="str">
        <f t="shared" si="27"/>
        <v/>
      </c>
    </row>
    <row r="24" spans="1:27" x14ac:dyDescent="0.25">
      <c r="A24" t="s">
        <v>24</v>
      </c>
      <c r="B24">
        <v>327746.25</v>
      </c>
      <c r="C24" s="1">
        <v>4407308.5</v>
      </c>
      <c r="D24" s="1">
        <v>2.99076384520797E-7</v>
      </c>
      <c r="E24">
        <v>4.7393791903974497E-2</v>
      </c>
      <c r="F24">
        <v>0.59618184311254496</v>
      </c>
      <c r="G24" s="1">
        <v>2.1291623567608299E-16</v>
      </c>
      <c r="H24" t="s">
        <v>2</v>
      </c>
      <c r="I24" t="s">
        <v>6</v>
      </c>
      <c r="J24" t="s">
        <v>6</v>
      </c>
      <c r="K24" t="str">
        <f t="shared" si="14"/>
        <v/>
      </c>
      <c r="L24">
        <f t="shared" si="28"/>
        <v>1</v>
      </c>
      <c r="M24" t="str">
        <f t="shared" si="29"/>
        <v/>
      </c>
      <c r="N24" t="str">
        <f t="shared" si="30"/>
        <v/>
      </c>
      <c r="O24" t="str">
        <f t="shared" si="15"/>
        <v/>
      </c>
      <c r="P24" s="5" t="str">
        <f t="shared" si="16"/>
        <v/>
      </c>
      <c r="Q24">
        <f t="shared" si="17"/>
        <v>1</v>
      </c>
      <c r="R24" t="str">
        <f t="shared" si="18"/>
        <v/>
      </c>
      <c r="S24" t="str">
        <f t="shared" si="19"/>
        <v/>
      </c>
      <c r="T24" s="5" t="str">
        <f t="shared" si="20"/>
        <v/>
      </c>
      <c r="U24" t="str">
        <f t="shared" si="21"/>
        <v/>
      </c>
      <c r="V24" t="str">
        <f t="shared" si="22"/>
        <v/>
      </c>
      <c r="W24" t="str">
        <f t="shared" si="23"/>
        <v/>
      </c>
      <c r="X24" s="5" t="str">
        <f t="shared" si="24"/>
        <v/>
      </c>
      <c r="Y24" t="str">
        <f t="shared" si="25"/>
        <v/>
      </c>
      <c r="Z24" t="str">
        <f t="shared" si="26"/>
        <v/>
      </c>
      <c r="AA24" t="str">
        <f t="shared" si="27"/>
        <v/>
      </c>
    </row>
    <row r="25" spans="1:27" x14ac:dyDescent="0.25">
      <c r="A25" t="s">
        <v>29</v>
      </c>
      <c r="B25">
        <v>327704.90000000002</v>
      </c>
      <c r="C25" s="1">
        <v>4407180.6500000004</v>
      </c>
      <c r="D25" s="1">
        <v>2.6775759927128002E-7</v>
      </c>
      <c r="E25" s="1">
        <v>2.2358907211458501E-16</v>
      </c>
      <c r="F25">
        <v>0.63843721824591304</v>
      </c>
      <c r="G25" s="1">
        <v>2.1291623567608299E-16</v>
      </c>
      <c r="H25" t="s">
        <v>2</v>
      </c>
      <c r="I25" t="s">
        <v>6</v>
      </c>
      <c r="J25" t="s">
        <v>6</v>
      </c>
      <c r="K25" t="str">
        <f t="shared" si="14"/>
        <v/>
      </c>
      <c r="L25">
        <f t="shared" si="28"/>
        <v>1</v>
      </c>
      <c r="M25" t="str">
        <f t="shared" si="29"/>
        <v/>
      </c>
      <c r="N25" t="str">
        <f t="shared" si="30"/>
        <v/>
      </c>
      <c r="O25" t="str">
        <f t="shared" si="15"/>
        <v/>
      </c>
      <c r="P25" s="5" t="str">
        <f t="shared" si="16"/>
        <v/>
      </c>
      <c r="Q25">
        <f t="shared" si="17"/>
        <v>1</v>
      </c>
      <c r="R25" t="str">
        <f t="shared" si="18"/>
        <v/>
      </c>
      <c r="S25" t="str">
        <f t="shared" si="19"/>
        <v/>
      </c>
      <c r="T25" s="5" t="str">
        <f t="shared" si="20"/>
        <v/>
      </c>
      <c r="U25" t="str">
        <f t="shared" si="21"/>
        <v/>
      </c>
      <c r="V25" t="str">
        <f t="shared" si="22"/>
        <v/>
      </c>
      <c r="W25" t="str">
        <f t="shared" si="23"/>
        <v/>
      </c>
      <c r="X25" s="5" t="str">
        <f t="shared" si="24"/>
        <v/>
      </c>
      <c r="Y25" t="str">
        <f t="shared" si="25"/>
        <v/>
      </c>
      <c r="Z25" t="str">
        <f t="shared" si="26"/>
        <v/>
      </c>
      <c r="AA25" t="str">
        <f t="shared" si="27"/>
        <v/>
      </c>
    </row>
    <row r="26" spans="1:27" x14ac:dyDescent="0.25">
      <c r="A26" t="s">
        <v>18</v>
      </c>
      <c r="B26">
        <v>328014.46999999997</v>
      </c>
      <c r="C26" s="1">
        <v>4407720.54</v>
      </c>
      <c r="D26">
        <v>0.15360113025636701</v>
      </c>
      <c r="E26">
        <v>0.30558858838625802</v>
      </c>
      <c r="F26">
        <v>0.281553979519581</v>
      </c>
      <c r="G26">
        <v>0.17753147191817301</v>
      </c>
      <c r="H26" t="s">
        <v>0</v>
      </c>
      <c r="I26" t="s">
        <v>6</v>
      </c>
      <c r="J26" t="s">
        <v>6</v>
      </c>
      <c r="K26">
        <f t="shared" si="14"/>
        <v>1</v>
      </c>
      <c r="L26" t="str">
        <f t="shared" si="28"/>
        <v/>
      </c>
      <c r="M26" t="str">
        <f t="shared" si="29"/>
        <v/>
      </c>
      <c r="N26" t="str">
        <f t="shared" si="30"/>
        <v/>
      </c>
      <c r="O26" t="str">
        <f t="shared" si="15"/>
        <v/>
      </c>
      <c r="P26" s="5">
        <f t="shared" si="16"/>
        <v>1</v>
      </c>
      <c r="Q26" t="str">
        <f t="shared" si="17"/>
        <v/>
      </c>
      <c r="R26" t="str">
        <f t="shared" si="18"/>
        <v/>
      </c>
      <c r="S26" t="str">
        <f t="shared" si="19"/>
        <v/>
      </c>
      <c r="T26" s="5" t="str">
        <f t="shared" si="20"/>
        <v/>
      </c>
      <c r="U26" t="str">
        <f t="shared" si="21"/>
        <v/>
      </c>
      <c r="V26" t="str">
        <f t="shared" si="22"/>
        <v/>
      </c>
      <c r="W26" t="str">
        <f t="shared" si="23"/>
        <v/>
      </c>
      <c r="X26" s="5" t="str">
        <f t="shared" si="24"/>
        <v/>
      </c>
      <c r="Y26" t="str">
        <f t="shared" si="25"/>
        <v/>
      </c>
      <c r="Z26" t="str">
        <f t="shared" si="26"/>
        <v/>
      </c>
      <c r="AA26" t="str">
        <f t="shared" si="27"/>
        <v/>
      </c>
    </row>
    <row r="27" spans="1:27" x14ac:dyDescent="0.25">
      <c r="A27" t="s">
        <v>21</v>
      </c>
      <c r="B27">
        <v>327963.43</v>
      </c>
      <c r="C27" s="1">
        <v>4407554.91</v>
      </c>
      <c r="D27" s="1">
        <v>7.4828384758857807E-9</v>
      </c>
      <c r="E27">
        <v>0.31560576526424999</v>
      </c>
      <c r="F27">
        <v>0.44899454453712601</v>
      </c>
      <c r="G27" s="1">
        <v>1.12483065256394E-10</v>
      </c>
      <c r="H27" t="s">
        <v>2</v>
      </c>
      <c r="I27" t="s">
        <v>6</v>
      </c>
      <c r="J27" t="s">
        <v>6</v>
      </c>
      <c r="K27" t="str">
        <f t="shared" si="14"/>
        <v/>
      </c>
      <c r="L27">
        <f t="shared" si="28"/>
        <v>1</v>
      </c>
      <c r="M27" t="str">
        <f t="shared" si="29"/>
        <v/>
      </c>
      <c r="N27" t="str">
        <f t="shared" si="30"/>
        <v/>
      </c>
      <c r="O27" t="str">
        <f t="shared" si="15"/>
        <v/>
      </c>
      <c r="P27" s="5" t="str">
        <f t="shared" si="16"/>
        <v/>
      </c>
      <c r="Q27">
        <f t="shared" si="17"/>
        <v>1</v>
      </c>
      <c r="R27" t="str">
        <f t="shared" si="18"/>
        <v/>
      </c>
      <c r="S27" t="str">
        <f t="shared" si="19"/>
        <v/>
      </c>
      <c r="T27" s="5" t="str">
        <f t="shared" si="20"/>
        <v/>
      </c>
      <c r="U27" t="str">
        <f t="shared" si="21"/>
        <v/>
      </c>
      <c r="V27" t="str">
        <f t="shared" si="22"/>
        <v/>
      </c>
      <c r="W27" t="str">
        <f t="shared" si="23"/>
        <v/>
      </c>
      <c r="X27" s="5" t="str">
        <f t="shared" si="24"/>
        <v/>
      </c>
      <c r="Y27" t="str">
        <f t="shared" si="25"/>
        <v/>
      </c>
      <c r="Z27" t="str">
        <f t="shared" si="26"/>
        <v/>
      </c>
      <c r="AA27" t="str">
        <f t="shared" si="27"/>
        <v/>
      </c>
    </row>
    <row r="28" spans="1:27" x14ac:dyDescent="0.25">
      <c r="A28" t="s">
        <v>20</v>
      </c>
      <c r="B28">
        <v>327859.51</v>
      </c>
      <c r="C28" s="1">
        <v>4407555.78</v>
      </c>
      <c r="D28">
        <v>0.187803212208485</v>
      </c>
      <c r="E28">
        <v>7.9593644022493998E-2</v>
      </c>
      <c r="F28">
        <v>0.50116715066553597</v>
      </c>
      <c r="G28" s="1">
        <v>2.1291623567608299E-16</v>
      </c>
      <c r="H28" t="s">
        <v>2</v>
      </c>
      <c r="I28" t="s">
        <v>6</v>
      </c>
      <c r="J28" t="s">
        <v>6</v>
      </c>
      <c r="K28" t="str">
        <f t="shared" si="14"/>
        <v/>
      </c>
      <c r="L28">
        <f t="shared" si="28"/>
        <v>1</v>
      </c>
      <c r="M28" t="str">
        <f t="shared" si="29"/>
        <v/>
      </c>
      <c r="N28" t="str">
        <f t="shared" si="30"/>
        <v/>
      </c>
      <c r="O28" t="str">
        <f t="shared" si="15"/>
        <v/>
      </c>
      <c r="P28" s="5" t="str">
        <f t="shared" si="16"/>
        <v/>
      </c>
      <c r="Q28">
        <f t="shared" si="17"/>
        <v>1</v>
      </c>
      <c r="R28" t="str">
        <f t="shared" si="18"/>
        <v/>
      </c>
      <c r="S28" t="str">
        <f t="shared" si="19"/>
        <v/>
      </c>
      <c r="T28" s="5" t="str">
        <f t="shared" si="20"/>
        <v/>
      </c>
      <c r="U28" t="str">
        <f t="shared" si="21"/>
        <v/>
      </c>
      <c r="V28" t="str">
        <f t="shared" si="22"/>
        <v/>
      </c>
      <c r="W28" t="str">
        <f t="shared" si="23"/>
        <v/>
      </c>
      <c r="X28" s="5" t="str">
        <f t="shared" si="24"/>
        <v/>
      </c>
      <c r="Y28" t="str">
        <f t="shared" si="25"/>
        <v/>
      </c>
      <c r="Z28" t="str">
        <f t="shared" si="26"/>
        <v/>
      </c>
      <c r="AA28" t="str">
        <f t="shared" si="27"/>
        <v/>
      </c>
    </row>
    <row r="29" spans="1:27" x14ac:dyDescent="0.25">
      <c r="A29" t="s">
        <v>57</v>
      </c>
      <c r="B29">
        <v>327891.34999999998</v>
      </c>
      <c r="C29" s="1">
        <v>4407452.8899999997</v>
      </c>
      <c r="D29" s="1">
        <v>2.3345672056524798E-16</v>
      </c>
      <c r="E29" s="1">
        <v>5.2518764193704399E-7</v>
      </c>
      <c r="F29">
        <v>0.70013684733095305</v>
      </c>
      <c r="G29" s="1">
        <v>2.1291623567608299E-16</v>
      </c>
      <c r="H29" t="s">
        <v>2</v>
      </c>
      <c r="I29" t="s">
        <v>6</v>
      </c>
      <c r="J29" t="s">
        <v>6</v>
      </c>
      <c r="K29" t="str">
        <f t="shared" si="14"/>
        <v/>
      </c>
      <c r="L29">
        <f t="shared" si="28"/>
        <v>1</v>
      </c>
      <c r="M29" t="str">
        <f t="shared" si="29"/>
        <v/>
      </c>
      <c r="N29" t="str">
        <f t="shared" si="30"/>
        <v/>
      </c>
      <c r="O29" t="str">
        <f t="shared" si="15"/>
        <v/>
      </c>
      <c r="P29" s="5" t="str">
        <f t="shared" si="16"/>
        <v/>
      </c>
      <c r="Q29">
        <f t="shared" si="17"/>
        <v>1</v>
      </c>
      <c r="R29" t="str">
        <f t="shared" si="18"/>
        <v/>
      </c>
      <c r="S29" t="str">
        <f t="shared" si="19"/>
        <v/>
      </c>
      <c r="T29" s="5" t="str">
        <f t="shared" si="20"/>
        <v/>
      </c>
      <c r="U29" t="str">
        <f t="shared" si="21"/>
        <v/>
      </c>
      <c r="V29" t="str">
        <f t="shared" si="22"/>
        <v/>
      </c>
      <c r="W29" t="str">
        <f t="shared" si="23"/>
        <v/>
      </c>
      <c r="X29" s="5" t="str">
        <f t="shared" si="24"/>
        <v/>
      </c>
      <c r="Y29" t="str">
        <f t="shared" si="25"/>
        <v/>
      </c>
      <c r="Z29" t="str">
        <f t="shared" si="26"/>
        <v/>
      </c>
      <c r="AA29" t="str">
        <f t="shared" si="27"/>
        <v/>
      </c>
    </row>
    <row r="30" spans="1:27" x14ac:dyDescent="0.25">
      <c r="A30" t="s">
        <v>23</v>
      </c>
      <c r="B30">
        <v>327931.46000000002</v>
      </c>
      <c r="C30" s="1">
        <v>4407414.38</v>
      </c>
      <c r="D30" s="1">
        <v>2.6486760089667699E-15</v>
      </c>
      <c r="E30">
        <v>0.29743552997339001</v>
      </c>
      <c r="F30">
        <v>0.48393751860073703</v>
      </c>
      <c r="G30" s="1">
        <v>9.0093260569255103E-11</v>
      </c>
      <c r="H30" t="s">
        <v>2</v>
      </c>
      <c r="I30" t="s">
        <v>4</v>
      </c>
      <c r="J30" t="s">
        <v>4</v>
      </c>
      <c r="K30" t="str">
        <f t="shared" si="14"/>
        <v/>
      </c>
      <c r="L30">
        <f t="shared" si="28"/>
        <v>1</v>
      </c>
      <c r="M30" t="str">
        <f t="shared" si="29"/>
        <v/>
      </c>
      <c r="N30" t="str">
        <f t="shared" si="30"/>
        <v/>
      </c>
      <c r="O30" t="str">
        <f t="shared" si="15"/>
        <v/>
      </c>
      <c r="P30" s="5" t="str">
        <f t="shared" si="16"/>
        <v/>
      </c>
      <c r="Q30" t="str">
        <f t="shared" si="17"/>
        <v/>
      </c>
      <c r="R30" t="str">
        <f t="shared" si="18"/>
        <v/>
      </c>
      <c r="S30" t="str">
        <f t="shared" si="19"/>
        <v/>
      </c>
      <c r="T30" s="5" t="str">
        <f t="shared" si="20"/>
        <v/>
      </c>
      <c r="U30">
        <f t="shared" si="21"/>
        <v>1</v>
      </c>
      <c r="V30" t="str">
        <f t="shared" si="22"/>
        <v/>
      </c>
      <c r="W30" t="str">
        <f t="shared" si="23"/>
        <v/>
      </c>
      <c r="X30" s="5" t="str">
        <f t="shared" si="24"/>
        <v/>
      </c>
      <c r="Y30" t="str">
        <f t="shared" si="25"/>
        <v/>
      </c>
      <c r="Z30" t="str">
        <f t="shared" si="26"/>
        <v/>
      </c>
      <c r="AA30" t="str">
        <f t="shared" si="27"/>
        <v/>
      </c>
    </row>
    <row r="31" spans="1:27" x14ac:dyDescent="0.25">
      <c r="A31" t="s">
        <v>17</v>
      </c>
      <c r="B31">
        <v>328156.59999999998</v>
      </c>
      <c r="C31" s="1">
        <v>4407954.33</v>
      </c>
      <c r="D31">
        <v>0.269147534106846</v>
      </c>
      <c r="E31">
        <v>0.16108496348700199</v>
      </c>
      <c r="F31">
        <v>1.8816431719560799E-4</v>
      </c>
      <c r="G31">
        <v>0.47529947396635103</v>
      </c>
      <c r="H31" t="s">
        <v>3</v>
      </c>
      <c r="I31" t="s">
        <v>4</v>
      </c>
      <c r="J31" t="s">
        <v>4</v>
      </c>
      <c r="K31" t="str">
        <f t="shared" si="14"/>
        <v/>
      </c>
      <c r="L31" t="str">
        <f t="shared" si="28"/>
        <v/>
      </c>
      <c r="M31">
        <f t="shared" si="29"/>
        <v>1</v>
      </c>
      <c r="N31" t="str">
        <f t="shared" si="30"/>
        <v/>
      </c>
      <c r="O31" t="str">
        <f t="shared" si="15"/>
        <v/>
      </c>
      <c r="P31" s="5" t="str">
        <f t="shared" si="16"/>
        <v/>
      </c>
      <c r="Q31" t="str">
        <f t="shared" si="17"/>
        <v/>
      </c>
      <c r="R31" t="str">
        <f t="shared" si="18"/>
        <v/>
      </c>
      <c r="S31" t="str">
        <f t="shared" si="19"/>
        <v/>
      </c>
      <c r="T31" s="5" t="str">
        <f t="shared" si="20"/>
        <v/>
      </c>
      <c r="U31" t="str">
        <f t="shared" si="21"/>
        <v/>
      </c>
      <c r="V31">
        <f t="shared" si="22"/>
        <v>1</v>
      </c>
      <c r="W31" t="str">
        <f t="shared" si="23"/>
        <v/>
      </c>
      <c r="X31" s="5" t="str">
        <f t="shared" si="24"/>
        <v/>
      </c>
      <c r="Y31" t="str">
        <f t="shared" si="25"/>
        <v/>
      </c>
      <c r="Z31" t="str">
        <f t="shared" si="26"/>
        <v/>
      </c>
      <c r="AA31" t="str">
        <f t="shared" si="27"/>
        <v/>
      </c>
    </row>
    <row r="32" spans="1:27" x14ac:dyDescent="0.25">
      <c r="A32" t="s">
        <v>30</v>
      </c>
      <c r="B32">
        <v>328229.71999999997</v>
      </c>
      <c r="C32" s="1">
        <v>4407079.21</v>
      </c>
      <c r="D32" s="1">
        <v>2.3345672056524798E-16</v>
      </c>
      <c r="E32" s="1">
        <v>8.1876208466492902E-5</v>
      </c>
      <c r="F32">
        <v>3.9605318119295997E-2</v>
      </c>
      <c r="G32">
        <v>1</v>
      </c>
      <c r="H32" t="s">
        <v>3</v>
      </c>
      <c r="I32" t="s">
        <v>4</v>
      </c>
      <c r="J32" t="s">
        <v>4</v>
      </c>
      <c r="K32" t="str">
        <f t="shared" si="14"/>
        <v/>
      </c>
      <c r="L32" t="str">
        <f t="shared" si="28"/>
        <v/>
      </c>
      <c r="M32">
        <f t="shared" si="29"/>
        <v>1</v>
      </c>
      <c r="N32" t="str">
        <f t="shared" si="30"/>
        <v/>
      </c>
      <c r="O32" t="str">
        <f t="shared" si="15"/>
        <v/>
      </c>
      <c r="P32" s="5" t="str">
        <f t="shared" si="16"/>
        <v/>
      </c>
      <c r="Q32" t="str">
        <f t="shared" si="17"/>
        <v/>
      </c>
      <c r="R32" t="str">
        <f t="shared" si="18"/>
        <v/>
      </c>
      <c r="S32" t="str">
        <f t="shared" si="19"/>
        <v/>
      </c>
      <c r="T32" s="5" t="str">
        <f t="shared" si="20"/>
        <v/>
      </c>
      <c r="U32" t="str">
        <f t="shared" si="21"/>
        <v/>
      </c>
      <c r="V32">
        <f t="shared" si="22"/>
        <v>1</v>
      </c>
      <c r="W32" t="str">
        <f t="shared" si="23"/>
        <v/>
      </c>
      <c r="X32" s="5" t="str">
        <f t="shared" si="24"/>
        <v/>
      </c>
      <c r="Y32" t="str">
        <f t="shared" si="25"/>
        <v/>
      </c>
      <c r="Z32" t="str">
        <f t="shared" si="26"/>
        <v/>
      </c>
      <c r="AA32" t="str">
        <f t="shared" si="27"/>
        <v/>
      </c>
    </row>
    <row r="33" spans="1:27" x14ac:dyDescent="0.25">
      <c r="A33" t="s">
        <v>31</v>
      </c>
      <c r="B33">
        <v>328065.7</v>
      </c>
      <c r="C33" s="1">
        <v>4407061.6399999997</v>
      </c>
      <c r="D33" s="1">
        <v>1.5859382022562899E-8</v>
      </c>
      <c r="E33">
        <v>0.236159788511171</v>
      </c>
      <c r="F33">
        <v>3.0929241732810399E-2</v>
      </c>
      <c r="G33">
        <v>0.79090595864526902</v>
      </c>
      <c r="H33" t="s">
        <v>3</v>
      </c>
      <c r="I33" t="s">
        <v>4</v>
      </c>
      <c r="J33" t="s">
        <v>4</v>
      </c>
      <c r="K33" t="str">
        <f t="shared" si="14"/>
        <v/>
      </c>
      <c r="L33" t="str">
        <f t="shared" si="28"/>
        <v/>
      </c>
      <c r="M33">
        <f t="shared" si="29"/>
        <v>1</v>
      </c>
      <c r="N33" t="str">
        <f t="shared" si="30"/>
        <v/>
      </c>
      <c r="O33" t="str">
        <f t="shared" si="15"/>
        <v/>
      </c>
      <c r="P33" s="5" t="str">
        <f t="shared" si="16"/>
        <v/>
      </c>
      <c r="Q33" t="str">
        <f t="shared" si="17"/>
        <v/>
      </c>
      <c r="R33" t="str">
        <f t="shared" si="18"/>
        <v/>
      </c>
      <c r="S33" t="str">
        <f t="shared" si="19"/>
        <v/>
      </c>
      <c r="T33" s="5" t="str">
        <f t="shared" si="20"/>
        <v/>
      </c>
      <c r="U33" t="str">
        <f t="shared" si="21"/>
        <v/>
      </c>
      <c r="V33">
        <f t="shared" si="22"/>
        <v>1</v>
      </c>
      <c r="W33" t="str">
        <f t="shared" si="23"/>
        <v/>
      </c>
      <c r="X33" s="5" t="str">
        <f t="shared" si="24"/>
        <v/>
      </c>
      <c r="Y33" t="str">
        <f t="shared" si="25"/>
        <v/>
      </c>
      <c r="Z33" t="str">
        <f t="shared" si="26"/>
        <v/>
      </c>
      <c r="AA33" t="str">
        <f t="shared" si="27"/>
        <v/>
      </c>
    </row>
    <row r="34" spans="1:27" x14ac:dyDescent="0.25">
      <c r="A34" t="s">
        <v>28</v>
      </c>
      <c r="B34">
        <v>328214.13</v>
      </c>
      <c r="C34" s="1">
        <v>4407181.6900000004</v>
      </c>
      <c r="D34">
        <v>0.14015887225873899</v>
      </c>
      <c r="E34">
        <v>0.15351385397530301</v>
      </c>
      <c r="F34">
        <v>6.4160415082719205E-2</v>
      </c>
      <c r="G34">
        <v>0.68014516331529595</v>
      </c>
      <c r="H34" t="s">
        <v>3</v>
      </c>
      <c r="I34" t="s">
        <v>4</v>
      </c>
      <c r="J34" t="s">
        <v>4</v>
      </c>
      <c r="K34" t="str">
        <f t="shared" si="14"/>
        <v/>
      </c>
      <c r="L34" t="str">
        <f t="shared" si="28"/>
        <v/>
      </c>
      <c r="M34">
        <f t="shared" si="29"/>
        <v>1</v>
      </c>
      <c r="N34" t="str">
        <f t="shared" si="30"/>
        <v/>
      </c>
      <c r="O34" t="str">
        <f t="shared" si="15"/>
        <v/>
      </c>
      <c r="P34" s="5" t="str">
        <f t="shared" si="16"/>
        <v/>
      </c>
      <c r="Q34" t="str">
        <f t="shared" si="17"/>
        <v/>
      </c>
      <c r="R34" t="str">
        <f t="shared" si="18"/>
        <v/>
      </c>
      <c r="S34" t="str">
        <f t="shared" si="19"/>
        <v/>
      </c>
      <c r="T34" s="5" t="str">
        <f t="shared" si="20"/>
        <v/>
      </c>
      <c r="U34" t="str">
        <f t="shared" si="21"/>
        <v/>
      </c>
      <c r="V34">
        <f t="shared" si="22"/>
        <v>1</v>
      </c>
      <c r="W34" t="str">
        <f t="shared" si="23"/>
        <v/>
      </c>
      <c r="X34" s="5" t="str">
        <f t="shared" si="24"/>
        <v/>
      </c>
      <c r="Y34" t="str">
        <f t="shared" si="25"/>
        <v/>
      </c>
      <c r="Z34" t="str">
        <f t="shared" si="26"/>
        <v/>
      </c>
      <c r="AA34" t="str">
        <f t="shared" si="27"/>
        <v/>
      </c>
    </row>
    <row r="35" spans="1:27" x14ac:dyDescent="0.25">
      <c r="A35" t="s">
        <v>14</v>
      </c>
      <c r="B35">
        <v>328567.28000000003</v>
      </c>
      <c r="C35" s="1">
        <v>4408511.9400000004</v>
      </c>
      <c r="D35" s="1">
        <v>1.49874158500744E-6</v>
      </c>
      <c r="E35">
        <v>0.51997755493015096</v>
      </c>
      <c r="F35">
        <v>8.9096929952605403E-2</v>
      </c>
      <c r="G35" s="1">
        <v>2.1291623567608299E-16</v>
      </c>
      <c r="H35" t="s">
        <v>0</v>
      </c>
      <c r="I35" t="s">
        <v>4</v>
      </c>
      <c r="J35" t="s">
        <v>4</v>
      </c>
      <c r="K35">
        <f t="shared" si="14"/>
        <v>1</v>
      </c>
      <c r="L35" t="str">
        <f t="shared" si="28"/>
        <v/>
      </c>
      <c r="M35" t="str">
        <f t="shared" si="29"/>
        <v/>
      </c>
      <c r="N35" t="str">
        <f t="shared" si="30"/>
        <v/>
      </c>
      <c r="O35" t="str">
        <f t="shared" si="15"/>
        <v/>
      </c>
      <c r="P35" s="5" t="str">
        <f t="shared" si="16"/>
        <v/>
      </c>
      <c r="Q35" t="str">
        <f t="shared" si="17"/>
        <v/>
      </c>
      <c r="R35" t="str">
        <f t="shared" si="18"/>
        <v/>
      </c>
      <c r="S35" t="str">
        <f t="shared" si="19"/>
        <v/>
      </c>
      <c r="T35" s="5">
        <f t="shared" si="20"/>
        <v>1</v>
      </c>
      <c r="U35" t="str">
        <f t="shared" si="21"/>
        <v/>
      </c>
      <c r="V35" t="str">
        <f t="shared" si="22"/>
        <v/>
      </c>
      <c r="W35" t="str">
        <f t="shared" si="23"/>
        <v/>
      </c>
      <c r="X35" s="5" t="str">
        <f t="shared" si="24"/>
        <v/>
      </c>
      <c r="Y35" t="str">
        <f t="shared" si="25"/>
        <v/>
      </c>
      <c r="Z35" t="str">
        <f t="shared" si="26"/>
        <v/>
      </c>
      <c r="AA35" t="str">
        <f t="shared" si="27"/>
        <v/>
      </c>
    </row>
    <row r="36" spans="1:27" x14ac:dyDescent="0.25">
      <c r="A36" t="s">
        <v>34</v>
      </c>
      <c r="B36">
        <v>326859.34000000003</v>
      </c>
      <c r="C36" s="1">
        <v>4406949.5</v>
      </c>
      <c r="D36" s="1">
        <v>3.36595287563602E-5</v>
      </c>
      <c r="E36" s="1">
        <v>1.6845589310427701E-13</v>
      </c>
      <c r="F36">
        <v>0.487039333391385</v>
      </c>
      <c r="G36" s="1">
        <v>2.1291623567608299E-16</v>
      </c>
      <c r="H36" t="s">
        <v>2</v>
      </c>
      <c r="I36" t="s">
        <v>4</v>
      </c>
      <c r="J36" t="s">
        <v>4</v>
      </c>
      <c r="K36" t="str">
        <f t="shared" si="14"/>
        <v/>
      </c>
      <c r="L36">
        <f t="shared" si="28"/>
        <v>1</v>
      </c>
      <c r="M36" t="str">
        <f t="shared" si="29"/>
        <v/>
      </c>
      <c r="N36" t="str">
        <f t="shared" si="30"/>
        <v/>
      </c>
      <c r="O36" t="str">
        <f t="shared" si="15"/>
        <v/>
      </c>
      <c r="P36" s="5" t="str">
        <f t="shared" si="16"/>
        <v/>
      </c>
      <c r="Q36" t="str">
        <f t="shared" si="17"/>
        <v/>
      </c>
      <c r="R36" t="str">
        <f t="shared" si="18"/>
        <v/>
      </c>
      <c r="S36" t="str">
        <f t="shared" si="19"/>
        <v/>
      </c>
      <c r="T36" s="5" t="str">
        <f t="shared" si="20"/>
        <v/>
      </c>
      <c r="U36">
        <f t="shared" si="21"/>
        <v>1</v>
      </c>
      <c r="V36" t="str">
        <f t="shared" si="22"/>
        <v/>
      </c>
      <c r="W36" t="str">
        <f t="shared" si="23"/>
        <v/>
      </c>
      <c r="X36" s="5" t="str">
        <f t="shared" si="24"/>
        <v/>
      </c>
      <c r="Y36" t="str">
        <f t="shared" si="25"/>
        <v/>
      </c>
      <c r="Z36" t="str">
        <f t="shared" si="26"/>
        <v/>
      </c>
      <c r="AA36" t="str">
        <f t="shared" si="27"/>
        <v/>
      </c>
    </row>
    <row r="37" spans="1:27" x14ac:dyDescent="0.25">
      <c r="A37" t="s">
        <v>13</v>
      </c>
      <c r="B37">
        <v>328598.76</v>
      </c>
      <c r="C37" s="1">
        <v>4408556.4800000004</v>
      </c>
      <c r="D37" s="1">
        <v>1.24932688854166E-7</v>
      </c>
      <c r="E37">
        <v>0.50149324157808595</v>
      </c>
      <c r="F37">
        <v>8.5938102391330207E-2</v>
      </c>
      <c r="G37" s="1">
        <v>2.1291623567608299E-16</v>
      </c>
      <c r="H37" t="s">
        <v>0</v>
      </c>
      <c r="I37" t="s">
        <v>5</v>
      </c>
      <c r="J37" t="s">
        <v>5</v>
      </c>
      <c r="K37">
        <f t="shared" si="14"/>
        <v>1</v>
      </c>
      <c r="L37" t="str">
        <f t="shared" si="28"/>
        <v/>
      </c>
      <c r="M37" t="str">
        <f t="shared" si="29"/>
        <v/>
      </c>
      <c r="N37" t="str">
        <f t="shared" si="30"/>
        <v/>
      </c>
      <c r="O37" t="str">
        <f t="shared" si="15"/>
        <v/>
      </c>
      <c r="P37" s="5" t="str">
        <f t="shared" si="16"/>
        <v/>
      </c>
      <c r="Q37" t="str">
        <f t="shared" si="17"/>
        <v/>
      </c>
      <c r="R37" t="str">
        <f t="shared" si="18"/>
        <v/>
      </c>
      <c r="S37" t="str">
        <f t="shared" si="19"/>
        <v/>
      </c>
      <c r="T37" s="5" t="str">
        <f t="shared" si="20"/>
        <v/>
      </c>
      <c r="U37" t="str">
        <f t="shared" si="21"/>
        <v/>
      </c>
      <c r="V37" t="str">
        <f t="shared" si="22"/>
        <v/>
      </c>
      <c r="W37" t="str">
        <f t="shared" si="23"/>
        <v/>
      </c>
      <c r="X37" s="5">
        <f t="shared" si="24"/>
        <v>1</v>
      </c>
      <c r="Y37" t="str">
        <f t="shared" si="25"/>
        <v/>
      </c>
      <c r="Z37" t="str">
        <f t="shared" si="26"/>
        <v/>
      </c>
      <c r="AA37" t="str">
        <f t="shared" si="27"/>
        <v/>
      </c>
    </row>
    <row r="38" spans="1:27" x14ac:dyDescent="0.25">
      <c r="A38" t="s">
        <v>15</v>
      </c>
      <c r="B38">
        <v>328528.63</v>
      </c>
      <c r="C38" s="1">
        <v>4408431.24</v>
      </c>
      <c r="D38">
        <v>0.25316347817395402</v>
      </c>
      <c r="E38">
        <v>0.53475941513826197</v>
      </c>
      <c r="F38" s="1">
        <v>7.9914328852874208E-9</v>
      </c>
      <c r="G38">
        <v>1.8909106935950801E-2</v>
      </c>
      <c r="H38" t="s">
        <v>0</v>
      </c>
      <c r="I38" t="s">
        <v>5</v>
      </c>
      <c r="J38" t="s">
        <v>5</v>
      </c>
      <c r="K38">
        <f t="shared" si="14"/>
        <v>1</v>
      </c>
      <c r="L38" t="str">
        <f t="shared" si="28"/>
        <v/>
      </c>
      <c r="M38" t="str">
        <f t="shared" si="29"/>
        <v/>
      </c>
      <c r="N38" t="str">
        <f t="shared" si="30"/>
        <v/>
      </c>
      <c r="O38" t="str">
        <f t="shared" si="15"/>
        <v/>
      </c>
      <c r="P38" s="5" t="str">
        <f t="shared" si="16"/>
        <v/>
      </c>
      <c r="Q38" t="str">
        <f t="shared" si="17"/>
        <v/>
      </c>
      <c r="R38" t="str">
        <f t="shared" si="18"/>
        <v/>
      </c>
      <c r="S38" t="str">
        <f t="shared" si="19"/>
        <v/>
      </c>
      <c r="T38" s="5" t="str">
        <f t="shared" si="20"/>
        <v/>
      </c>
      <c r="U38" t="str">
        <f t="shared" si="21"/>
        <v/>
      </c>
      <c r="V38" t="str">
        <f t="shared" si="22"/>
        <v/>
      </c>
      <c r="W38" t="str">
        <f t="shared" si="23"/>
        <v/>
      </c>
      <c r="X38" s="5">
        <f t="shared" si="24"/>
        <v>1</v>
      </c>
      <c r="Y38" t="str">
        <f t="shared" si="25"/>
        <v/>
      </c>
      <c r="Z38" t="str">
        <f t="shared" si="26"/>
        <v/>
      </c>
      <c r="AA38" t="str">
        <f t="shared" si="27"/>
        <v/>
      </c>
    </row>
    <row r="39" spans="1:27" s="8" customFormat="1" x14ac:dyDescent="0.25">
      <c r="A39" s="8" t="s">
        <v>35</v>
      </c>
      <c r="B39" s="8">
        <v>326907.12</v>
      </c>
      <c r="C39" s="9">
        <v>4406707.2300000004</v>
      </c>
      <c r="D39" s="8">
        <v>0.84034140984678396</v>
      </c>
      <c r="E39" s="9">
        <v>2.2358907211458501E-16</v>
      </c>
      <c r="F39" s="9">
        <v>1.66647443344215E-16</v>
      </c>
      <c r="G39" s="9">
        <v>2.1291623567608299E-16</v>
      </c>
      <c r="H39" s="8" t="s">
        <v>1</v>
      </c>
      <c r="I39" s="8" t="s">
        <v>4</v>
      </c>
      <c r="J39" s="8" t="s">
        <v>4</v>
      </c>
      <c r="K39" t="str">
        <f t="shared" si="14"/>
        <v/>
      </c>
      <c r="L39" t="str">
        <f t="shared" si="28"/>
        <v/>
      </c>
      <c r="M39" t="str">
        <f t="shared" si="29"/>
        <v/>
      </c>
      <c r="N39">
        <f t="shared" si="30"/>
        <v>1</v>
      </c>
      <c r="O39" s="8">
        <f t="shared" si="15"/>
        <v>1</v>
      </c>
      <c r="P39" s="10" t="str">
        <f t="shared" si="16"/>
        <v/>
      </c>
      <c r="Q39" s="8" t="str">
        <f t="shared" si="17"/>
        <v/>
      </c>
      <c r="R39" s="8" t="str">
        <f t="shared" si="18"/>
        <v/>
      </c>
      <c r="S39" s="8" t="str">
        <f t="shared" si="19"/>
        <v/>
      </c>
      <c r="T39" s="10" t="str">
        <f t="shared" si="20"/>
        <v/>
      </c>
      <c r="U39" s="8" t="str">
        <f t="shared" si="21"/>
        <v/>
      </c>
      <c r="V39" s="8" t="str">
        <f t="shared" si="22"/>
        <v/>
      </c>
      <c r="W39" s="8">
        <f t="shared" si="23"/>
        <v>1</v>
      </c>
      <c r="X39" s="10" t="str">
        <f t="shared" si="24"/>
        <v/>
      </c>
      <c r="Y39" s="8" t="str">
        <f t="shared" si="25"/>
        <v/>
      </c>
      <c r="Z39" s="8" t="str">
        <f t="shared" si="26"/>
        <v/>
      </c>
      <c r="AA39" s="8" t="str">
        <f t="shared" si="27"/>
        <v/>
      </c>
    </row>
    <row r="40" spans="1:27" s="8" customFormat="1" x14ac:dyDescent="0.25">
      <c r="A40" s="8" t="s">
        <v>36</v>
      </c>
      <c r="B40" s="8">
        <v>326907.12</v>
      </c>
      <c r="C40" s="9">
        <v>4406707.2300000004</v>
      </c>
      <c r="D40" s="8">
        <v>0.84034140984678396</v>
      </c>
      <c r="E40" s="9">
        <v>2.2358907211458501E-16</v>
      </c>
      <c r="F40" s="9">
        <v>1.66647443344215E-16</v>
      </c>
      <c r="G40" s="9">
        <v>2.1291623567608299E-16</v>
      </c>
      <c r="H40" s="8" t="s">
        <v>1</v>
      </c>
      <c r="I40" s="8" t="s">
        <v>4</v>
      </c>
      <c r="J40" s="8" t="s">
        <v>4</v>
      </c>
      <c r="K40" t="str">
        <f t="shared" si="14"/>
        <v/>
      </c>
      <c r="L40" t="str">
        <f t="shared" si="28"/>
        <v/>
      </c>
      <c r="M40" t="str">
        <f t="shared" si="29"/>
        <v/>
      </c>
      <c r="N40">
        <f t="shared" si="30"/>
        <v>1</v>
      </c>
      <c r="O40" s="8">
        <f t="shared" si="15"/>
        <v>1</v>
      </c>
      <c r="P40" s="10" t="str">
        <f t="shared" si="16"/>
        <v/>
      </c>
      <c r="Q40" s="8" t="str">
        <f t="shared" si="17"/>
        <v/>
      </c>
      <c r="R40" s="8" t="str">
        <f t="shared" si="18"/>
        <v/>
      </c>
      <c r="S40" s="8" t="str">
        <f t="shared" si="19"/>
        <v/>
      </c>
      <c r="T40" s="10" t="str">
        <f t="shared" si="20"/>
        <v/>
      </c>
      <c r="U40" s="8" t="str">
        <f t="shared" si="21"/>
        <v/>
      </c>
      <c r="V40" s="8" t="str">
        <f t="shared" si="22"/>
        <v/>
      </c>
      <c r="W40" s="8">
        <f t="shared" si="23"/>
        <v>1</v>
      </c>
      <c r="X40" s="10" t="str">
        <f t="shared" si="24"/>
        <v/>
      </c>
      <c r="Y40" s="8" t="str">
        <f t="shared" si="25"/>
        <v/>
      </c>
      <c r="Z40" s="8" t="str">
        <f t="shared" si="26"/>
        <v/>
      </c>
      <c r="AA40" s="8" t="str">
        <f t="shared" si="27"/>
        <v/>
      </c>
    </row>
    <row r="41" spans="1:27" s="8" customFormat="1" x14ac:dyDescent="0.25">
      <c r="A41" s="8" t="s">
        <v>37</v>
      </c>
      <c r="B41" s="8">
        <v>326907.12</v>
      </c>
      <c r="C41" s="9">
        <v>4406707.2300000004</v>
      </c>
      <c r="D41" s="8">
        <v>0.84034140984678396</v>
      </c>
      <c r="E41" s="9">
        <v>2.2358907211458501E-16</v>
      </c>
      <c r="F41" s="9">
        <v>1.66647443344215E-16</v>
      </c>
      <c r="G41" s="9">
        <v>2.1291623567608299E-16</v>
      </c>
      <c r="H41" s="8" t="s">
        <v>1</v>
      </c>
      <c r="I41" s="8" t="s">
        <v>4</v>
      </c>
      <c r="J41" s="8" t="s">
        <v>4</v>
      </c>
      <c r="K41" t="str">
        <f t="shared" si="14"/>
        <v/>
      </c>
      <c r="L41" t="str">
        <f t="shared" si="28"/>
        <v/>
      </c>
      <c r="M41" t="str">
        <f t="shared" si="29"/>
        <v/>
      </c>
      <c r="N41">
        <f t="shared" si="30"/>
        <v>1</v>
      </c>
      <c r="O41" s="8">
        <f t="shared" si="15"/>
        <v>1</v>
      </c>
      <c r="P41" s="10" t="str">
        <f t="shared" si="16"/>
        <v/>
      </c>
      <c r="Q41" s="8" t="str">
        <f t="shared" si="17"/>
        <v/>
      </c>
      <c r="R41" s="8" t="str">
        <f t="shared" si="18"/>
        <v/>
      </c>
      <c r="S41" s="8" t="str">
        <f t="shared" si="19"/>
        <v/>
      </c>
      <c r="T41" s="10" t="str">
        <f t="shared" si="20"/>
        <v/>
      </c>
      <c r="U41" s="8" t="str">
        <f t="shared" si="21"/>
        <v/>
      </c>
      <c r="V41" s="8" t="str">
        <f t="shared" si="22"/>
        <v/>
      </c>
      <c r="W41" s="8">
        <f t="shared" si="23"/>
        <v>1</v>
      </c>
      <c r="X41" s="10" t="str">
        <f t="shared" si="24"/>
        <v/>
      </c>
      <c r="Y41" s="8" t="str">
        <f t="shared" si="25"/>
        <v/>
      </c>
      <c r="Z41" s="8" t="str">
        <f t="shared" si="26"/>
        <v/>
      </c>
      <c r="AA41" s="8" t="str">
        <f t="shared" si="27"/>
        <v/>
      </c>
    </row>
    <row r="42" spans="1:27" s="8" customFormat="1" x14ac:dyDescent="0.25">
      <c r="A42" s="8" t="s">
        <v>38</v>
      </c>
      <c r="B42" s="8">
        <v>326907.12</v>
      </c>
      <c r="C42" s="9">
        <v>4406707.2300000004</v>
      </c>
      <c r="D42" s="8">
        <v>0.84034140984678396</v>
      </c>
      <c r="E42" s="9">
        <v>2.2358907211458501E-16</v>
      </c>
      <c r="F42" s="9">
        <v>1.66647443344215E-16</v>
      </c>
      <c r="G42" s="9">
        <v>2.1291623567608299E-16</v>
      </c>
      <c r="H42" s="8" t="s">
        <v>1</v>
      </c>
      <c r="I42" s="8" t="s">
        <v>6</v>
      </c>
      <c r="J42" s="8" t="s">
        <v>4</v>
      </c>
      <c r="K42" t="str">
        <f t="shared" ref="K42:K60" si="31">IF($H42="A",1,"")</f>
        <v/>
      </c>
      <c r="L42" t="str">
        <f t="shared" si="28"/>
        <v/>
      </c>
      <c r="M42" t="str">
        <f t="shared" si="29"/>
        <v/>
      </c>
      <c r="N42">
        <f t="shared" si="30"/>
        <v>1</v>
      </c>
      <c r="O42" s="8">
        <f t="shared" ref="O42:O60" si="32">IF($H42="D",1,"")</f>
        <v>1</v>
      </c>
      <c r="P42" s="10" t="str">
        <f t="shared" ref="P42:P60" si="33">IF($H42="A",IF($J42="Production",1,""),"")</f>
        <v/>
      </c>
      <c r="Q42" s="8" t="str">
        <f t="shared" ref="Q42:Q60" si="34">IF($H42="B",IF($J42="Production",1,""),"")</f>
        <v/>
      </c>
      <c r="R42" s="8" t="str">
        <f t="shared" ref="R42:R60" si="35">IF($H42="C",IF($J42="Production",1,""),"")</f>
        <v/>
      </c>
      <c r="S42" s="8" t="str">
        <f t="shared" ref="S42:S60" si="36">IF($H42="D",IF($J42="Production",1,""),"")</f>
        <v/>
      </c>
      <c r="T42" s="10" t="str">
        <f t="shared" ref="T42:T60" si="37">IF($H42="A",IF($J42="Dry",1,""),"")</f>
        <v/>
      </c>
      <c r="U42" s="8" t="str">
        <f t="shared" ref="U42:U60" si="38">IF($H42="B",IF($J42="Dry",1,""),"")</f>
        <v/>
      </c>
      <c r="V42" s="8" t="str">
        <f t="shared" ref="V42:V60" si="39">IF($H42="C",IF($J42="Dry",1,""),"")</f>
        <v/>
      </c>
      <c r="W42" s="8">
        <f t="shared" ref="W42:W60" si="40">IF($H42="D",IF($J42="Dry",1,""),"")</f>
        <v>1</v>
      </c>
      <c r="X42" s="10" t="str">
        <f t="shared" ref="X42:X60" si="41">IF($H42="A",IF($J42="Injection",1,""),"")</f>
        <v/>
      </c>
      <c r="Y42" s="8" t="str">
        <f t="shared" ref="Y42:Y60" si="42">IF($H42="B",IF($J42="Injection",1,""),"")</f>
        <v/>
      </c>
      <c r="Z42" s="8" t="str">
        <f t="shared" ref="Z42:Z60" si="43">IF($H42="C",IF($J42="Injection",1,""),"")</f>
        <v/>
      </c>
      <c r="AA42" s="8" t="str">
        <f t="shared" ref="AA42:AA60" si="44">IF($H42="D",IF($J42="Injection",1,""),"")</f>
        <v/>
      </c>
    </row>
    <row r="43" spans="1:27" x14ac:dyDescent="0.25">
      <c r="A43" t="s">
        <v>52</v>
      </c>
      <c r="B43">
        <v>326889</v>
      </c>
      <c r="C43" s="1">
        <v>4405445.07</v>
      </c>
      <c r="D43">
        <v>0.171270658193963</v>
      </c>
      <c r="E43">
        <v>0.44753773504984101</v>
      </c>
      <c r="F43" s="1">
        <v>1.1305715593545499E-15</v>
      </c>
      <c r="G43" s="1">
        <v>1.3592583449041199E-6</v>
      </c>
      <c r="H43" t="s">
        <v>0</v>
      </c>
      <c r="I43" t="s">
        <v>4</v>
      </c>
      <c r="J43" t="s">
        <v>4</v>
      </c>
      <c r="K43">
        <f t="shared" si="31"/>
        <v>1</v>
      </c>
      <c r="L43" t="str">
        <f t="shared" si="28"/>
        <v/>
      </c>
      <c r="M43" t="str">
        <f t="shared" si="29"/>
        <v/>
      </c>
      <c r="N43" t="str">
        <f t="shared" si="30"/>
        <v/>
      </c>
      <c r="O43" t="str">
        <f t="shared" si="32"/>
        <v/>
      </c>
      <c r="P43" s="5" t="str">
        <f t="shared" si="33"/>
        <v/>
      </c>
      <c r="Q43" t="str">
        <f t="shared" si="34"/>
        <v/>
      </c>
      <c r="R43" t="str">
        <f t="shared" si="35"/>
        <v/>
      </c>
      <c r="S43" t="str">
        <f t="shared" si="36"/>
        <v/>
      </c>
      <c r="T43" s="5">
        <f t="shared" si="37"/>
        <v>1</v>
      </c>
      <c r="U43" t="str">
        <f t="shared" si="38"/>
        <v/>
      </c>
      <c r="V43" t="str">
        <f t="shared" si="39"/>
        <v/>
      </c>
      <c r="W43" t="str">
        <f t="shared" si="40"/>
        <v/>
      </c>
      <c r="X43" s="5" t="str">
        <f t="shared" si="41"/>
        <v/>
      </c>
      <c r="Y43" t="str">
        <f t="shared" si="42"/>
        <v/>
      </c>
      <c r="Z43" t="str">
        <f t="shared" si="43"/>
        <v/>
      </c>
      <c r="AA43" t="str">
        <f t="shared" si="44"/>
        <v/>
      </c>
    </row>
    <row r="44" spans="1:27" x14ac:dyDescent="0.25">
      <c r="A44" t="s">
        <v>50</v>
      </c>
      <c r="B44">
        <v>327745.53000000003</v>
      </c>
      <c r="C44" s="1">
        <v>4405968.7699999996</v>
      </c>
      <c r="D44" s="1">
        <v>2.3345672056524798E-16</v>
      </c>
      <c r="E44">
        <v>0.14600774261459001</v>
      </c>
      <c r="F44">
        <v>0.28937637259325799</v>
      </c>
      <c r="G44">
        <v>0.29703815051155702</v>
      </c>
      <c r="H44" t="s">
        <v>3</v>
      </c>
      <c r="I44" t="s">
        <v>4</v>
      </c>
      <c r="J44" t="s">
        <v>4</v>
      </c>
      <c r="K44" t="str">
        <f t="shared" si="31"/>
        <v/>
      </c>
      <c r="L44" t="str">
        <f t="shared" si="28"/>
        <v/>
      </c>
      <c r="M44">
        <f t="shared" si="29"/>
        <v>1</v>
      </c>
      <c r="N44" t="str">
        <f t="shared" si="30"/>
        <v/>
      </c>
      <c r="O44" t="str">
        <f t="shared" si="32"/>
        <v/>
      </c>
      <c r="P44" s="5" t="str">
        <f t="shared" si="33"/>
        <v/>
      </c>
      <c r="Q44" t="str">
        <f t="shared" si="34"/>
        <v/>
      </c>
      <c r="R44" t="str">
        <f t="shared" si="35"/>
        <v/>
      </c>
      <c r="S44" t="str">
        <f t="shared" si="36"/>
        <v/>
      </c>
      <c r="T44" s="5" t="str">
        <f t="shared" si="37"/>
        <v/>
      </c>
      <c r="U44" t="str">
        <f t="shared" si="38"/>
        <v/>
      </c>
      <c r="V44">
        <f t="shared" si="39"/>
        <v>1</v>
      </c>
      <c r="W44" t="str">
        <f t="shared" si="40"/>
        <v/>
      </c>
      <c r="X44" s="5" t="str">
        <f t="shared" si="41"/>
        <v/>
      </c>
      <c r="Y44" t="str">
        <f t="shared" si="42"/>
        <v/>
      </c>
      <c r="Z44" t="str">
        <f t="shared" si="43"/>
        <v/>
      </c>
      <c r="AA44" t="str">
        <f t="shared" si="44"/>
        <v/>
      </c>
    </row>
    <row r="45" spans="1:27" x14ac:dyDescent="0.25">
      <c r="A45" t="s">
        <v>47</v>
      </c>
      <c r="B45">
        <v>327721.65000000002</v>
      </c>
      <c r="C45" s="1">
        <v>4406097.8600000003</v>
      </c>
      <c r="D45">
        <v>2.43061641538496E-4</v>
      </c>
      <c r="E45">
        <v>0.39218378453145097</v>
      </c>
      <c r="F45">
        <v>0.22515480243548799</v>
      </c>
      <c r="G45">
        <v>0.27561947367678702</v>
      </c>
      <c r="H45" t="s">
        <v>0</v>
      </c>
      <c r="I45" t="s">
        <v>4</v>
      </c>
      <c r="J45" t="s">
        <v>4</v>
      </c>
      <c r="K45">
        <f t="shared" si="31"/>
        <v>1</v>
      </c>
      <c r="L45" t="str">
        <f t="shared" si="28"/>
        <v/>
      </c>
      <c r="M45" t="str">
        <f t="shared" si="29"/>
        <v/>
      </c>
      <c r="N45" t="str">
        <f t="shared" si="30"/>
        <v/>
      </c>
      <c r="O45" t="str">
        <f t="shared" si="32"/>
        <v/>
      </c>
      <c r="P45" s="5" t="str">
        <f t="shared" si="33"/>
        <v/>
      </c>
      <c r="Q45" t="str">
        <f t="shared" si="34"/>
        <v/>
      </c>
      <c r="R45" t="str">
        <f t="shared" si="35"/>
        <v/>
      </c>
      <c r="S45" t="str">
        <f t="shared" si="36"/>
        <v/>
      </c>
      <c r="T45" s="5">
        <f t="shared" si="37"/>
        <v>1</v>
      </c>
      <c r="U45" t="str">
        <f t="shared" si="38"/>
        <v/>
      </c>
      <c r="V45" t="str">
        <f t="shared" si="39"/>
        <v/>
      </c>
      <c r="W45" t="str">
        <f t="shared" si="40"/>
        <v/>
      </c>
      <c r="X45" s="5" t="str">
        <f t="shared" si="41"/>
        <v/>
      </c>
      <c r="Y45" t="str">
        <f t="shared" si="42"/>
        <v/>
      </c>
      <c r="Z45" t="str">
        <f t="shared" si="43"/>
        <v/>
      </c>
      <c r="AA45" t="str">
        <f t="shared" si="44"/>
        <v/>
      </c>
    </row>
    <row r="46" spans="1:27" x14ac:dyDescent="0.25">
      <c r="A46" t="s">
        <v>46</v>
      </c>
      <c r="B46">
        <v>327738.96999999997</v>
      </c>
      <c r="C46" s="1">
        <v>4406194.05</v>
      </c>
      <c r="D46" s="1">
        <v>8.2504494303103698E-13</v>
      </c>
      <c r="E46" s="1">
        <v>1.1447307968254801E-12</v>
      </c>
      <c r="F46">
        <v>0.130536790771796</v>
      </c>
      <c r="G46">
        <v>0.67706648912220802</v>
      </c>
      <c r="H46" t="s">
        <v>3</v>
      </c>
      <c r="I46" t="s">
        <v>4</v>
      </c>
      <c r="J46" t="s">
        <v>4</v>
      </c>
      <c r="K46" t="str">
        <f t="shared" si="31"/>
        <v/>
      </c>
      <c r="L46" t="str">
        <f t="shared" si="28"/>
        <v/>
      </c>
      <c r="M46">
        <f t="shared" si="29"/>
        <v>1</v>
      </c>
      <c r="N46" t="str">
        <f t="shared" si="30"/>
        <v/>
      </c>
      <c r="O46" t="str">
        <f t="shared" si="32"/>
        <v/>
      </c>
      <c r="P46" s="5" t="str">
        <f t="shared" si="33"/>
        <v/>
      </c>
      <c r="Q46" t="str">
        <f t="shared" si="34"/>
        <v/>
      </c>
      <c r="R46" t="str">
        <f t="shared" si="35"/>
        <v/>
      </c>
      <c r="S46" t="str">
        <f t="shared" si="36"/>
        <v/>
      </c>
      <c r="T46" s="5" t="str">
        <f t="shared" si="37"/>
        <v/>
      </c>
      <c r="U46" t="str">
        <f t="shared" si="38"/>
        <v/>
      </c>
      <c r="V46">
        <f t="shared" si="39"/>
        <v>1</v>
      </c>
      <c r="W46" t="str">
        <f t="shared" si="40"/>
        <v/>
      </c>
      <c r="X46" s="5" t="str">
        <f t="shared" si="41"/>
        <v/>
      </c>
      <c r="Y46" t="str">
        <f t="shared" si="42"/>
        <v/>
      </c>
      <c r="Z46" t="str">
        <f t="shared" si="43"/>
        <v/>
      </c>
      <c r="AA46" t="str">
        <f t="shared" si="44"/>
        <v/>
      </c>
    </row>
    <row r="47" spans="1:27" x14ac:dyDescent="0.25">
      <c r="A47" t="s">
        <v>41</v>
      </c>
      <c r="B47">
        <v>327778.14</v>
      </c>
      <c r="C47" s="1">
        <v>4406390.34</v>
      </c>
      <c r="D47">
        <v>3.7348116224009699E-3</v>
      </c>
      <c r="E47">
        <v>0.18902494609755799</v>
      </c>
      <c r="F47">
        <v>0.26205813912210801</v>
      </c>
      <c r="G47">
        <v>0.45434240394646802</v>
      </c>
      <c r="H47" t="s">
        <v>3</v>
      </c>
      <c r="I47" t="s">
        <v>4</v>
      </c>
      <c r="J47" t="s">
        <v>4</v>
      </c>
      <c r="K47" t="str">
        <f t="shared" si="31"/>
        <v/>
      </c>
      <c r="L47" t="str">
        <f t="shared" si="28"/>
        <v/>
      </c>
      <c r="M47">
        <f t="shared" si="29"/>
        <v>1</v>
      </c>
      <c r="N47" t="str">
        <f t="shared" si="30"/>
        <v/>
      </c>
      <c r="O47" t="str">
        <f t="shared" si="32"/>
        <v/>
      </c>
      <c r="P47" s="5" t="str">
        <f t="shared" si="33"/>
        <v/>
      </c>
      <c r="Q47" t="str">
        <f t="shared" si="34"/>
        <v/>
      </c>
      <c r="R47" t="str">
        <f t="shared" si="35"/>
        <v/>
      </c>
      <c r="S47" t="str">
        <f t="shared" si="36"/>
        <v/>
      </c>
      <c r="T47" s="5" t="str">
        <f t="shared" si="37"/>
        <v/>
      </c>
      <c r="U47" t="str">
        <f t="shared" si="38"/>
        <v/>
      </c>
      <c r="V47">
        <f t="shared" si="39"/>
        <v>1</v>
      </c>
      <c r="W47" t="str">
        <f t="shared" si="40"/>
        <v/>
      </c>
      <c r="X47" s="5" t="str">
        <f t="shared" si="41"/>
        <v/>
      </c>
      <c r="Y47" t="str">
        <f t="shared" si="42"/>
        <v/>
      </c>
      <c r="Z47" t="str">
        <f t="shared" si="43"/>
        <v/>
      </c>
      <c r="AA47" t="str">
        <f t="shared" si="44"/>
        <v/>
      </c>
    </row>
    <row r="48" spans="1:27" x14ac:dyDescent="0.25">
      <c r="A48" t="s">
        <v>45</v>
      </c>
      <c r="B48">
        <v>327713.81</v>
      </c>
      <c r="C48" s="1">
        <v>4406298.08</v>
      </c>
      <c r="D48">
        <v>0.422374449776243</v>
      </c>
      <c r="E48">
        <v>0.107074291513273</v>
      </c>
      <c r="F48" s="1">
        <v>8.25457312986152E-16</v>
      </c>
      <c r="G48">
        <v>0.50296841603572595</v>
      </c>
      <c r="H48" t="s">
        <v>3</v>
      </c>
      <c r="I48" t="s">
        <v>4</v>
      </c>
      <c r="J48" t="s">
        <v>4</v>
      </c>
      <c r="K48" t="str">
        <f t="shared" si="31"/>
        <v/>
      </c>
      <c r="L48" t="str">
        <f t="shared" si="28"/>
        <v/>
      </c>
      <c r="M48">
        <f t="shared" si="29"/>
        <v>1</v>
      </c>
      <c r="N48" t="str">
        <f t="shared" si="30"/>
        <v/>
      </c>
      <c r="O48" t="str">
        <f t="shared" si="32"/>
        <v/>
      </c>
      <c r="P48" s="5" t="str">
        <f t="shared" si="33"/>
        <v/>
      </c>
      <c r="Q48" t="str">
        <f t="shared" si="34"/>
        <v/>
      </c>
      <c r="R48" t="str">
        <f t="shared" si="35"/>
        <v/>
      </c>
      <c r="S48" t="str">
        <f t="shared" si="36"/>
        <v/>
      </c>
      <c r="T48" s="5" t="str">
        <f t="shared" si="37"/>
        <v/>
      </c>
      <c r="U48" t="str">
        <f t="shared" si="38"/>
        <v/>
      </c>
      <c r="V48">
        <f t="shared" si="39"/>
        <v>1</v>
      </c>
      <c r="W48" t="str">
        <f t="shared" si="40"/>
        <v/>
      </c>
      <c r="X48" s="5" t="str">
        <f t="shared" si="41"/>
        <v/>
      </c>
      <c r="Y48" t="str">
        <f t="shared" si="42"/>
        <v/>
      </c>
      <c r="Z48" t="str">
        <f t="shared" si="43"/>
        <v/>
      </c>
      <c r="AA48" t="str">
        <f t="shared" si="44"/>
        <v/>
      </c>
    </row>
    <row r="49" spans="1:27" x14ac:dyDescent="0.25">
      <c r="A49" t="s">
        <v>42</v>
      </c>
      <c r="B49">
        <v>327754.03999999998</v>
      </c>
      <c r="C49" s="1">
        <v>4406374.55</v>
      </c>
      <c r="D49">
        <v>0.111057659203983</v>
      </c>
      <c r="E49">
        <v>0.19542036987733699</v>
      </c>
      <c r="F49">
        <v>0.18029047443315499</v>
      </c>
      <c r="G49">
        <v>0.49047103653961999</v>
      </c>
      <c r="H49" t="s">
        <v>3</v>
      </c>
      <c r="I49" t="s">
        <v>4</v>
      </c>
      <c r="J49" t="s">
        <v>4</v>
      </c>
      <c r="K49" t="str">
        <f t="shared" si="31"/>
        <v/>
      </c>
      <c r="L49" t="str">
        <f t="shared" si="28"/>
        <v/>
      </c>
      <c r="M49">
        <f t="shared" si="29"/>
        <v>1</v>
      </c>
      <c r="N49" t="str">
        <f t="shared" si="30"/>
        <v/>
      </c>
      <c r="O49" t="str">
        <f t="shared" si="32"/>
        <v/>
      </c>
      <c r="P49" s="5" t="str">
        <f t="shared" si="33"/>
        <v/>
      </c>
      <c r="Q49" t="str">
        <f t="shared" si="34"/>
        <v/>
      </c>
      <c r="R49" t="str">
        <f t="shared" si="35"/>
        <v/>
      </c>
      <c r="S49" t="str">
        <f t="shared" si="36"/>
        <v/>
      </c>
      <c r="T49" s="5" t="str">
        <f t="shared" si="37"/>
        <v/>
      </c>
      <c r="U49" t="str">
        <f t="shared" si="38"/>
        <v/>
      </c>
      <c r="V49">
        <f t="shared" si="39"/>
        <v>1</v>
      </c>
      <c r="W49" t="str">
        <f t="shared" si="40"/>
        <v/>
      </c>
      <c r="X49" s="5" t="str">
        <f t="shared" si="41"/>
        <v/>
      </c>
      <c r="Y49" t="str">
        <f t="shared" si="42"/>
        <v/>
      </c>
      <c r="Z49" t="str">
        <f t="shared" si="43"/>
        <v/>
      </c>
      <c r="AA49" t="str">
        <f t="shared" si="44"/>
        <v/>
      </c>
    </row>
    <row r="50" spans="1:27" x14ac:dyDescent="0.25">
      <c r="A50" t="s">
        <v>43</v>
      </c>
      <c r="B50">
        <v>327848.36</v>
      </c>
      <c r="C50" s="1">
        <v>4406365.67</v>
      </c>
      <c r="D50">
        <v>0.353066168535556</v>
      </c>
      <c r="E50" s="1">
        <v>6.6951087908304102E-11</v>
      </c>
      <c r="F50">
        <v>2.8650875577241799E-2</v>
      </c>
      <c r="G50">
        <v>0.65861595874779999</v>
      </c>
      <c r="H50" t="s">
        <v>3</v>
      </c>
      <c r="I50" t="s">
        <v>4</v>
      </c>
      <c r="J50" t="s">
        <v>4</v>
      </c>
      <c r="K50" t="str">
        <f t="shared" si="31"/>
        <v/>
      </c>
      <c r="L50" t="str">
        <f t="shared" si="28"/>
        <v/>
      </c>
      <c r="M50">
        <f t="shared" si="29"/>
        <v>1</v>
      </c>
      <c r="N50" t="str">
        <f t="shared" si="30"/>
        <v/>
      </c>
      <c r="O50" t="str">
        <f t="shared" si="32"/>
        <v/>
      </c>
      <c r="P50" s="5" t="str">
        <f t="shared" si="33"/>
        <v/>
      </c>
      <c r="Q50" t="str">
        <f t="shared" si="34"/>
        <v/>
      </c>
      <c r="R50" t="str">
        <f t="shared" si="35"/>
        <v/>
      </c>
      <c r="S50" t="str">
        <f t="shared" si="36"/>
        <v/>
      </c>
      <c r="T50" s="5" t="str">
        <f t="shared" si="37"/>
        <v/>
      </c>
      <c r="U50" t="str">
        <f t="shared" si="38"/>
        <v/>
      </c>
      <c r="V50">
        <f t="shared" si="39"/>
        <v>1</v>
      </c>
      <c r="W50" t="str">
        <f t="shared" si="40"/>
        <v/>
      </c>
      <c r="X50" s="5" t="str">
        <f t="shared" si="41"/>
        <v/>
      </c>
      <c r="Y50" t="str">
        <f t="shared" si="42"/>
        <v/>
      </c>
      <c r="Z50" t="str">
        <f t="shared" si="43"/>
        <v/>
      </c>
      <c r="AA50" t="str">
        <f t="shared" si="44"/>
        <v/>
      </c>
    </row>
    <row r="51" spans="1:27" x14ac:dyDescent="0.25">
      <c r="A51" t="s">
        <v>44</v>
      </c>
      <c r="B51">
        <v>327784.51</v>
      </c>
      <c r="C51" s="1">
        <v>4406299.3499999996</v>
      </c>
      <c r="D51">
        <v>0.31794085446532599</v>
      </c>
      <c r="E51">
        <v>1.81829718823419E-2</v>
      </c>
      <c r="F51">
        <v>1.1323552568060301E-2</v>
      </c>
      <c r="G51">
        <v>0.66368106063309795</v>
      </c>
      <c r="H51" t="s">
        <v>3</v>
      </c>
      <c r="I51" t="s">
        <v>4</v>
      </c>
      <c r="J51" t="s">
        <v>4</v>
      </c>
      <c r="K51" t="str">
        <f t="shared" si="31"/>
        <v/>
      </c>
      <c r="L51" t="str">
        <f t="shared" si="28"/>
        <v/>
      </c>
      <c r="M51">
        <f t="shared" si="29"/>
        <v>1</v>
      </c>
      <c r="N51" t="str">
        <f t="shared" si="30"/>
        <v/>
      </c>
      <c r="O51" t="str">
        <f t="shared" si="32"/>
        <v/>
      </c>
      <c r="P51" s="5" t="str">
        <f t="shared" si="33"/>
        <v/>
      </c>
      <c r="Q51" t="str">
        <f t="shared" si="34"/>
        <v/>
      </c>
      <c r="R51" t="str">
        <f t="shared" si="35"/>
        <v/>
      </c>
      <c r="S51" t="str">
        <f t="shared" si="36"/>
        <v/>
      </c>
      <c r="T51" s="5" t="str">
        <f t="shared" si="37"/>
        <v/>
      </c>
      <c r="U51" t="str">
        <f t="shared" si="38"/>
        <v/>
      </c>
      <c r="V51">
        <f t="shared" si="39"/>
        <v>1</v>
      </c>
      <c r="W51" t="str">
        <f t="shared" si="40"/>
        <v/>
      </c>
      <c r="X51" s="5" t="str">
        <f t="shared" si="41"/>
        <v/>
      </c>
      <c r="Y51" t="str">
        <f t="shared" si="42"/>
        <v/>
      </c>
      <c r="Z51" t="str">
        <f t="shared" si="43"/>
        <v/>
      </c>
      <c r="AA51" t="str">
        <f t="shared" si="44"/>
        <v/>
      </c>
    </row>
    <row r="52" spans="1:27" x14ac:dyDescent="0.25">
      <c r="A52" t="s">
        <v>39</v>
      </c>
      <c r="B52">
        <v>327603.56</v>
      </c>
      <c r="C52" s="1">
        <v>4406437.66</v>
      </c>
      <c r="D52" s="1">
        <v>3.62706457729389E-14</v>
      </c>
      <c r="E52" s="1">
        <v>2.2358907211458501E-16</v>
      </c>
      <c r="F52">
        <v>0.57339176609641396</v>
      </c>
      <c r="G52" s="1">
        <v>9.8785656689995293E-5</v>
      </c>
      <c r="H52" t="s">
        <v>2</v>
      </c>
      <c r="I52" t="s">
        <v>4</v>
      </c>
      <c r="J52" t="s">
        <v>4</v>
      </c>
      <c r="K52" t="str">
        <f t="shared" si="31"/>
        <v/>
      </c>
      <c r="L52">
        <f t="shared" si="28"/>
        <v>1</v>
      </c>
      <c r="M52" t="str">
        <f t="shared" si="29"/>
        <v/>
      </c>
      <c r="N52" t="str">
        <f t="shared" si="30"/>
        <v/>
      </c>
      <c r="O52" t="str">
        <f t="shared" si="32"/>
        <v/>
      </c>
      <c r="P52" s="5" t="str">
        <f t="shared" si="33"/>
        <v/>
      </c>
      <c r="Q52" t="str">
        <f t="shared" si="34"/>
        <v/>
      </c>
      <c r="R52" t="str">
        <f t="shared" si="35"/>
        <v/>
      </c>
      <c r="S52" t="str">
        <f t="shared" si="36"/>
        <v/>
      </c>
      <c r="T52" s="5" t="str">
        <f t="shared" si="37"/>
        <v/>
      </c>
      <c r="U52">
        <f t="shared" si="38"/>
        <v>1</v>
      </c>
      <c r="V52" t="str">
        <f t="shared" si="39"/>
        <v/>
      </c>
      <c r="W52" t="str">
        <f t="shared" si="40"/>
        <v/>
      </c>
      <c r="X52" s="5" t="str">
        <f t="shared" si="41"/>
        <v/>
      </c>
      <c r="Y52" t="str">
        <f t="shared" si="42"/>
        <v/>
      </c>
      <c r="Z52" t="str">
        <f t="shared" si="43"/>
        <v/>
      </c>
      <c r="AA52" t="str">
        <f t="shared" si="44"/>
        <v/>
      </c>
    </row>
    <row r="53" spans="1:27" x14ac:dyDescent="0.25">
      <c r="A53" t="s">
        <v>8</v>
      </c>
      <c r="B53">
        <v>328398.2</v>
      </c>
      <c r="C53" s="1">
        <v>4408874.16</v>
      </c>
      <c r="D53">
        <v>8.7331622586153998E-2</v>
      </c>
      <c r="E53">
        <v>0.42433657298833799</v>
      </c>
      <c r="F53">
        <v>1.0362242972777699E-2</v>
      </c>
      <c r="G53" s="1">
        <v>2.1291623567608299E-16</v>
      </c>
      <c r="H53" t="s">
        <v>0</v>
      </c>
      <c r="I53" s="7" t="s">
        <v>4</v>
      </c>
      <c r="J53" s="7" t="s">
        <v>4</v>
      </c>
      <c r="K53">
        <f t="shared" si="31"/>
        <v>1</v>
      </c>
      <c r="L53" t="str">
        <f t="shared" si="28"/>
        <v/>
      </c>
      <c r="M53" t="str">
        <f t="shared" si="29"/>
        <v/>
      </c>
      <c r="N53" t="str">
        <f t="shared" si="30"/>
        <v/>
      </c>
      <c r="O53" t="str">
        <f t="shared" si="32"/>
        <v/>
      </c>
      <c r="P53" s="5" t="str">
        <f t="shared" si="33"/>
        <v/>
      </c>
      <c r="Q53" t="str">
        <f t="shared" si="34"/>
        <v/>
      </c>
      <c r="R53" t="str">
        <f t="shared" si="35"/>
        <v/>
      </c>
      <c r="S53" t="str">
        <f t="shared" si="36"/>
        <v/>
      </c>
      <c r="T53" s="5">
        <f t="shared" si="37"/>
        <v>1</v>
      </c>
      <c r="U53" t="str">
        <f t="shared" si="38"/>
        <v/>
      </c>
      <c r="V53" t="str">
        <f t="shared" si="39"/>
        <v/>
      </c>
      <c r="W53" t="str">
        <f t="shared" si="40"/>
        <v/>
      </c>
      <c r="X53" s="5" t="str">
        <f t="shared" si="41"/>
        <v/>
      </c>
      <c r="Y53" t="str">
        <f t="shared" si="42"/>
        <v/>
      </c>
      <c r="Z53" t="str">
        <f t="shared" si="43"/>
        <v/>
      </c>
      <c r="AA53" t="str">
        <f t="shared" si="44"/>
        <v/>
      </c>
    </row>
    <row r="54" spans="1:27" x14ac:dyDescent="0.25">
      <c r="A54" t="s">
        <v>16</v>
      </c>
      <c r="B54">
        <v>327732.14</v>
      </c>
      <c r="C54" s="1">
        <v>4408006.28</v>
      </c>
      <c r="D54">
        <v>9.23056411167417E-3</v>
      </c>
      <c r="E54">
        <v>0.120780060995861</v>
      </c>
      <c r="F54">
        <v>0.39899297929961902</v>
      </c>
      <c r="G54" s="1">
        <v>5.0147594955163203E-16</v>
      </c>
      <c r="H54" t="s">
        <v>2</v>
      </c>
      <c r="I54" t="s">
        <v>4</v>
      </c>
      <c r="J54" t="s">
        <v>4</v>
      </c>
      <c r="K54" t="str">
        <f t="shared" si="31"/>
        <v/>
      </c>
      <c r="L54">
        <f t="shared" si="28"/>
        <v>1</v>
      </c>
      <c r="M54" t="str">
        <f t="shared" si="29"/>
        <v/>
      </c>
      <c r="N54" t="str">
        <f t="shared" si="30"/>
        <v/>
      </c>
      <c r="O54" t="str">
        <f t="shared" si="32"/>
        <v/>
      </c>
      <c r="P54" s="5" t="str">
        <f t="shared" si="33"/>
        <v/>
      </c>
      <c r="Q54" t="str">
        <f t="shared" si="34"/>
        <v/>
      </c>
      <c r="R54" t="str">
        <f t="shared" si="35"/>
        <v/>
      </c>
      <c r="S54" t="str">
        <f t="shared" si="36"/>
        <v/>
      </c>
      <c r="T54" s="5" t="str">
        <f t="shared" si="37"/>
        <v/>
      </c>
      <c r="U54">
        <f t="shared" si="38"/>
        <v>1</v>
      </c>
      <c r="V54" t="str">
        <f t="shared" si="39"/>
        <v/>
      </c>
      <c r="W54" t="str">
        <f t="shared" si="40"/>
        <v/>
      </c>
      <c r="X54" s="5" t="str">
        <f t="shared" si="41"/>
        <v/>
      </c>
      <c r="Y54" t="str">
        <f t="shared" si="42"/>
        <v/>
      </c>
      <c r="Z54" t="str">
        <f t="shared" si="43"/>
        <v/>
      </c>
      <c r="AA54" t="str">
        <f t="shared" si="44"/>
        <v/>
      </c>
    </row>
    <row r="55" spans="1:27" x14ac:dyDescent="0.25">
      <c r="A55" t="s">
        <v>49</v>
      </c>
      <c r="B55">
        <v>327126.74</v>
      </c>
      <c r="C55" s="1">
        <v>4406004.09</v>
      </c>
      <c r="D55">
        <v>0.319293302166054</v>
      </c>
      <c r="E55">
        <v>0.414047788689346</v>
      </c>
      <c r="F55" s="1">
        <v>2.4885646388783701E-11</v>
      </c>
      <c r="G55" s="1">
        <v>2.7807699076187901E-6</v>
      </c>
      <c r="H55" t="s">
        <v>0</v>
      </c>
      <c r="I55" t="s">
        <v>4</v>
      </c>
      <c r="J55" t="s">
        <v>4</v>
      </c>
      <c r="K55">
        <f t="shared" si="31"/>
        <v>1</v>
      </c>
      <c r="L55" t="str">
        <f t="shared" si="28"/>
        <v/>
      </c>
      <c r="M55" t="str">
        <f t="shared" si="29"/>
        <v/>
      </c>
      <c r="N55" t="str">
        <f t="shared" si="30"/>
        <v/>
      </c>
      <c r="O55" t="str">
        <f t="shared" si="32"/>
        <v/>
      </c>
      <c r="P55" s="5" t="str">
        <f t="shared" si="33"/>
        <v/>
      </c>
      <c r="Q55" t="str">
        <f t="shared" si="34"/>
        <v/>
      </c>
      <c r="R55" t="str">
        <f t="shared" si="35"/>
        <v/>
      </c>
      <c r="S55" t="str">
        <f t="shared" si="36"/>
        <v/>
      </c>
      <c r="T55" s="5">
        <f t="shared" si="37"/>
        <v>1</v>
      </c>
      <c r="U55" t="str">
        <f t="shared" si="38"/>
        <v/>
      </c>
      <c r="V55" t="str">
        <f t="shared" si="39"/>
        <v/>
      </c>
      <c r="W55" t="str">
        <f t="shared" si="40"/>
        <v/>
      </c>
      <c r="X55" s="5" t="str">
        <f t="shared" si="41"/>
        <v/>
      </c>
      <c r="Y55" t="str">
        <f t="shared" si="42"/>
        <v/>
      </c>
      <c r="Z55" t="str">
        <f t="shared" si="43"/>
        <v/>
      </c>
      <c r="AA55" t="str">
        <f t="shared" si="44"/>
        <v/>
      </c>
    </row>
    <row r="56" spans="1:27" x14ac:dyDescent="0.25">
      <c r="A56" t="s">
        <v>40</v>
      </c>
      <c r="B56">
        <v>327575</v>
      </c>
      <c r="C56" s="1">
        <v>4406404.8899999997</v>
      </c>
      <c r="D56" s="1">
        <v>4.0377712403946598E-9</v>
      </c>
      <c r="E56" s="1">
        <v>2.2358907211458501E-16</v>
      </c>
      <c r="F56">
        <v>0.53256533271807305</v>
      </c>
      <c r="G56">
        <v>1.23114355686077E-2</v>
      </c>
      <c r="H56" t="s">
        <v>2</v>
      </c>
      <c r="I56" t="s">
        <v>4</v>
      </c>
      <c r="J56" t="s">
        <v>4</v>
      </c>
      <c r="K56" t="str">
        <f t="shared" si="31"/>
        <v/>
      </c>
      <c r="L56">
        <f t="shared" si="28"/>
        <v>1</v>
      </c>
      <c r="M56" t="str">
        <f t="shared" si="29"/>
        <v/>
      </c>
      <c r="N56" t="str">
        <f t="shared" si="30"/>
        <v/>
      </c>
      <c r="O56" t="str">
        <f t="shared" si="32"/>
        <v/>
      </c>
      <c r="P56" s="5" t="str">
        <f t="shared" si="33"/>
        <v/>
      </c>
      <c r="Q56" t="str">
        <f t="shared" si="34"/>
        <v/>
      </c>
      <c r="R56" t="str">
        <f t="shared" si="35"/>
        <v/>
      </c>
      <c r="S56" t="str">
        <f t="shared" si="36"/>
        <v/>
      </c>
      <c r="T56" s="5" t="str">
        <f t="shared" si="37"/>
        <v/>
      </c>
      <c r="U56">
        <f t="shared" si="38"/>
        <v>1</v>
      </c>
      <c r="V56" t="str">
        <f t="shared" si="39"/>
        <v/>
      </c>
      <c r="W56" t="str">
        <f t="shared" si="40"/>
        <v/>
      </c>
      <c r="X56" s="5" t="str">
        <f t="shared" si="41"/>
        <v/>
      </c>
      <c r="Y56" t="str">
        <f t="shared" si="42"/>
        <v/>
      </c>
      <c r="Z56" t="str">
        <f t="shared" si="43"/>
        <v/>
      </c>
      <c r="AA56" t="str">
        <f t="shared" si="44"/>
        <v/>
      </c>
    </row>
    <row r="57" spans="1:27" x14ac:dyDescent="0.25">
      <c r="A57" t="s">
        <v>27</v>
      </c>
      <c r="B57">
        <v>328194.09000000003</v>
      </c>
      <c r="C57" s="1">
        <v>4407192.5</v>
      </c>
      <c r="D57">
        <v>0.14926153609046799</v>
      </c>
      <c r="E57" s="1">
        <v>2.2358907211458501E-16</v>
      </c>
      <c r="F57" s="1">
        <v>2.9230401915170003E-11</v>
      </c>
      <c r="G57">
        <v>0.90369684932308403</v>
      </c>
      <c r="H57" t="s">
        <v>3</v>
      </c>
      <c r="I57" t="s">
        <v>4</v>
      </c>
      <c r="J57" t="s">
        <v>4</v>
      </c>
      <c r="K57" t="str">
        <f t="shared" si="31"/>
        <v/>
      </c>
      <c r="L57" t="str">
        <f t="shared" si="28"/>
        <v/>
      </c>
      <c r="M57">
        <f t="shared" si="29"/>
        <v>1</v>
      </c>
      <c r="N57" t="str">
        <f t="shared" si="30"/>
        <v/>
      </c>
      <c r="O57" t="str">
        <f t="shared" si="32"/>
        <v/>
      </c>
      <c r="P57" s="5" t="str">
        <f t="shared" si="33"/>
        <v/>
      </c>
      <c r="Q57" t="str">
        <f t="shared" si="34"/>
        <v/>
      </c>
      <c r="R57" t="str">
        <f t="shared" si="35"/>
        <v/>
      </c>
      <c r="S57" t="str">
        <f t="shared" si="36"/>
        <v/>
      </c>
      <c r="T57" s="5" t="str">
        <f t="shared" si="37"/>
        <v/>
      </c>
      <c r="U57" t="str">
        <f t="shared" si="38"/>
        <v/>
      </c>
      <c r="V57">
        <f t="shared" si="39"/>
        <v>1</v>
      </c>
      <c r="W57" t="str">
        <f t="shared" si="40"/>
        <v/>
      </c>
      <c r="X57" s="5" t="str">
        <f t="shared" si="41"/>
        <v/>
      </c>
      <c r="Y57" t="str">
        <f t="shared" si="42"/>
        <v/>
      </c>
      <c r="Z57" t="str">
        <f t="shared" si="43"/>
        <v/>
      </c>
      <c r="AA57" t="str">
        <f t="shared" si="44"/>
        <v/>
      </c>
    </row>
    <row r="58" spans="1:27" x14ac:dyDescent="0.25">
      <c r="A58" t="s">
        <v>19</v>
      </c>
      <c r="B58">
        <v>328128.08</v>
      </c>
      <c r="C58" s="1">
        <v>4407627.3</v>
      </c>
      <c r="D58">
        <v>0.28448737103292598</v>
      </c>
      <c r="E58">
        <v>0.145032628692217</v>
      </c>
      <c r="F58">
        <v>1.2703797942876199E-3</v>
      </c>
      <c r="G58">
        <v>0.53085455611518195</v>
      </c>
      <c r="H58" t="s">
        <v>3</v>
      </c>
      <c r="I58" t="s">
        <v>4</v>
      </c>
      <c r="J58" t="s">
        <v>4</v>
      </c>
      <c r="K58" t="str">
        <f t="shared" si="31"/>
        <v/>
      </c>
      <c r="L58" t="str">
        <f t="shared" si="28"/>
        <v/>
      </c>
      <c r="M58">
        <f t="shared" si="29"/>
        <v>1</v>
      </c>
      <c r="N58" t="str">
        <f t="shared" si="30"/>
        <v/>
      </c>
      <c r="O58" t="str">
        <f t="shared" si="32"/>
        <v/>
      </c>
      <c r="P58" s="5" t="str">
        <f t="shared" si="33"/>
        <v/>
      </c>
      <c r="Q58" t="str">
        <f t="shared" si="34"/>
        <v/>
      </c>
      <c r="R58" t="str">
        <f t="shared" si="35"/>
        <v/>
      </c>
      <c r="S58" t="str">
        <f t="shared" si="36"/>
        <v/>
      </c>
      <c r="T58" s="5" t="str">
        <f t="shared" si="37"/>
        <v/>
      </c>
      <c r="U58" t="str">
        <f t="shared" si="38"/>
        <v/>
      </c>
      <c r="V58">
        <f t="shared" si="39"/>
        <v>1</v>
      </c>
      <c r="W58" t="str">
        <f t="shared" si="40"/>
        <v/>
      </c>
      <c r="X58" s="5" t="str">
        <f t="shared" si="41"/>
        <v/>
      </c>
      <c r="Y58" t="str">
        <f t="shared" si="42"/>
        <v/>
      </c>
      <c r="Z58" t="str">
        <f t="shared" si="43"/>
        <v/>
      </c>
      <c r="AA58" t="str">
        <f t="shared" si="44"/>
        <v/>
      </c>
    </row>
    <row r="59" spans="1:27" x14ac:dyDescent="0.25">
      <c r="A59" t="s">
        <v>58</v>
      </c>
      <c r="B59">
        <v>327853.90999999997</v>
      </c>
      <c r="C59" s="1">
        <v>4406786.1900000004</v>
      </c>
      <c r="D59" s="1">
        <v>1.86302505059464E-5</v>
      </c>
      <c r="E59">
        <v>0.29391504471901903</v>
      </c>
      <c r="F59">
        <v>0.31822365370226402</v>
      </c>
      <c r="G59">
        <v>0.27220454923471699</v>
      </c>
      <c r="H59" t="s">
        <v>2</v>
      </c>
      <c r="I59" t="s">
        <v>5</v>
      </c>
      <c r="J59" t="s">
        <v>4</v>
      </c>
      <c r="K59" t="str">
        <f t="shared" si="31"/>
        <v/>
      </c>
      <c r="L59">
        <f t="shared" si="28"/>
        <v>1</v>
      </c>
      <c r="M59" t="str">
        <f t="shared" si="29"/>
        <v/>
      </c>
      <c r="N59" t="str">
        <f t="shared" si="30"/>
        <v/>
      </c>
      <c r="O59" t="str">
        <f t="shared" si="32"/>
        <v/>
      </c>
      <c r="P59" s="5" t="str">
        <f t="shared" si="33"/>
        <v/>
      </c>
      <c r="Q59" t="str">
        <f t="shared" si="34"/>
        <v/>
      </c>
      <c r="R59" t="str">
        <f t="shared" si="35"/>
        <v/>
      </c>
      <c r="S59" t="str">
        <f t="shared" si="36"/>
        <v/>
      </c>
      <c r="T59" s="5" t="str">
        <f t="shared" si="37"/>
        <v/>
      </c>
      <c r="U59">
        <f t="shared" si="38"/>
        <v>1</v>
      </c>
      <c r="V59" t="str">
        <f t="shared" si="39"/>
        <v/>
      </c>
      <c r="W59" t="str">
        <f t="shared" si="40"/>
        <v/>
      </c>
      <c r="X59" s="5" t="str">
        <f t="shared" si="41"/>
        <v/>
      </c>
      <c r="Y59" t="str">
        <f t="shared" si="42"/>
        <v/>
      </c>
      <c r="Z59" t="str">
        <f t="shared" si="43"/>
        <v/>
      </c>
      <c r="AA59" t="str">
        <f t="shared" si="44"/>
        <v/>
      </c>
    </row>
    <row r="60" spans="1:27" x14ac:dyDescent="0.25">
      <c r="A60" t="s">
        <v>59</v>
      </c>
      <c r="B60">
        <v>327994.34999999998</v>
      </c>
      <c r="C60" s="1">
        <v>4407091.71</v>
      </c>
      <c r="D60">
        <v>0.39827920740406902</v>
      </c>
      <c r="E60">
        <v>0.22722829021368299</v>
      </c>
      <c r="F60">
        <v>6.6614724670459799E-3</v>
      </c>
      <c r="G60">
        <v>0.49640687777148801</v>
      </c>
      <c r="H60" t="s">
        <v>3</v>
      </c>
      <c r="I60" t="s">
        <v>5</v>
      </c>
      <c r="J60" t="s">
        <v>5</v>
      </c>
      <c r="K60" t="str">
        <f t="shared" si="31"/>
        <v/>
      </c>
      <c r="L60" t="str">
        <f t="shared" si="28"/>
        <v/>
      </c>
      <c r="M60">
        <f t="shared" si="29"/>
        <v>1</v>
      </c>
      <c r="N60" t="str">
        <f t="shared" si="30"/>
        <v/>
      </c>
      <c r="O60" t="str">
        <f t="shared" si="32"/>
        <v/>
      </c>
      <c r="P60" s="5" t="str">
        <f t="shared" si="33"/>
        <v/>
      </c>
      <c r="Q60" t="str">
        <f t="shared" si="34"/>
        <v/>
      </c>
      <c r="R60" t="str">
        <f t="shared" si="35"/>
        <v/>
      </c>
      <c r="S60" t="str">
        <f t="shared" si="36"/>
        <v/>
      </c>
      <c r="T60" s="5" t="str">
        <f t="shared" si="37"/>
        <v/>
      </c>
      <c r="U60" t="str">
        <f t="shared" si="38"/>
        <v/>
      </c>
      <c r="V60" t="str">
        <f t="shared" si="39"/>
        <v/>
      </c>
      <c r="W60" t="str">
        <f t="shared" si="40"/>
        <v/>
      </c>
      <c r="X60" s="5" t="str">
        <f t="shared" si="41"/>
        <v/>
      </c>
      <c r="Y60" t="str">
        <f t="shared" si="42"/>
        <v/>
      </c>
      <c r="Z60">
        <f t="shared" si="43"/>
        <v>1</v>
      </c>
      <c r="AA60" t="str">
        <f t="shared" si="44"/>
        <v/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7A98-2578-412C-8DE1-04EFAD4ABC68}">
  <dimension ref="A1:H51"/>
  <sheetViews>
    <sheetView topLeftCell="A10" workbookViewId="0">
      <selection sqref="A1:H51"/>
    </sheetView>
  </sheetViews>
  <sheetFormatPr defaultRowHeight="15" x14ac:dyDescent="0.25"/>
  <sheetData>
    <row r="1" spans="1:8" x14ac:dyDescent="0.25">
      <c r="A1" t="s">
        <v>48</v>
      </c>
      <c r="B1">
        <v>327137.93</v>
      </c>
      <c r="C1" s="1">
        <v>4406034.67</v>
      </c>
      <c r="D1">
        <v>0.32360941864822101</v>
      </c>
      <c r="E1">
        <v>0.41728606814133901</v>
      </c>
      <c r="F1" s="1">
        <v>4.90700200108271E-11</v>
      </c>
      <c r="G1" s="1">
        <v>2.1291623567608299E-16</v>
      </c>
      <c r="H1" t="s">
        <v>0</v>
      </c>
    </row>
    <row r="2" spans="1:8" x14ac:dyDescent="0.25">
      <c r="A2" t="s">
        <v>9</v>
      </c>
      <c r="B2">
        <v>328813.03999999998</v>
      </c>
      <c r="C2" s="1">
        <v>4408822.04</v>
      </c>
      <c r="D2" s="1">
        <v>2.3345672056524798E-16</v>
      </c>
      <c r="E2">
        <v>0.47934198785507098</v>
      </c>
      <c r="F2">
        <v>0.133334025468762</v>
      </c>
      <c r="G2" s="1">
        <v>1.16478772913059E-8</v>
      </c>
      <c r="H2" t="s">
        <v>0</v>
      </c>
    </row>
    <row r="3" spans="1:8" x14ac:dyDescent="0.25">
      <c r="A3" t="s">
        <v>33</v>
      </c>
      <c r="B3">
        <v>327026.53999999998</v>
      </c>
      <c r="C3" s="1">
        <v>4407032.17</v>
      </c>
      <c r="D3">
        <v>0.76288391142275902</v>
      </c>
      <c r="E3">
        <v>6.4568582445410694E-2</v>
      </c>
      <c r="F3" s="1">
        <v>9.8729558616232299E-7</v>
      </c>
      <c r="G3">
        <v>0.202405526818977</v>
      </c>
      <c r="H3" t="s">
        <v>1</v>
      </c>
    </row>
    <row r="4" spans="1:8" x14ac:dyDescent="0.25">
      <c r="A4" t="s">
        <v>10</v>
      </c>
      <c r="B4">
        <v>328801.96999999997</v>
      </c>
      <c r="C4" s="1">
        <v>4408717.25</v>
      </c>
      <c r="D4">
        <v>0.17041637199877299</v>
      </c>
      <c r="E4">
        <v>0.62447634599220603</v>
      </c>
      <c r="F4" s="1">
        <v>5.6814674222093903E-6</v>
      </c>
      <c r="G4" s="1">
        <v>1.3318806934471499E-8</v>
      </c>
      <c r="H4" t="s">
        <v>0</v>
      </c>
    </row>
    <row r="5" spans="1:8" x14ac:dyDescent="0.25">
      <c r="A5" t="s">
        <v>32</v>
      </c>
      <c r="B5">
        <v>327056.33</v>
      </c>
      <c r="C5" s="1">
        <v>4407037.75</v>
      </c>
      <c r="D5">
        <v>0.68028836743820897</v>
      </c>
      <c r="E5" s="1">
        <v>2.2358907211458501E-16</v>
      </c>
      <c r="F5">
        <v>0.11981046084980899</v>
      </c>
      <c r="G5">
        <v>0.121835839639546</v>
      </c>
      <c r="H5" t="s">
        <v>1</v>
      </c>
    </row>
    <row r="6" spans="1:8" x14ac:dyDescent="0.25">
      <c r="A6" t="s">
        <v>11</v>
      </c>
      <c r="B6">
        <v>328791.32</v>
      </c>
      <c r="C6" s="1">
        <v>4408711.4400000004</v>
      </c>
      <c r="D6">
        <v>0.17877912507642199</v>
      </c>
      <c r="E6">
        <v>0.59198992117474203</v>
      </c>
      <c r="F6" s="1">
        <v>4.7841613837318397E-8</v>
      </c>
      <c r="G6" s="1">
        <v>7.3875507029591597E-9</v>
      </c>
      <c r="H6" t="s">
        <v>0</v>
      </c>
    </row>
    <row r="7" spans="1:8" x14ac:dyDescent="0.25">
      <c r="A7" t="s">
        <v>12</v>
      </c>
      <c r="B7">
        <v>328751.90999999997</v>
      </c>
      <c r="C7" s="1">
        <v>4408629.1100000003</v>
      </c>
      <c r="D7">
        <v>0.153790380243122</v>
      </c>
      <c r="E7">
        <v>0.36312440148928099</v>
      </c>
      <c r="F7" s="1">
        <v>3.5709619383012397E-14</v>
      </c>
      <c r="G7">
        <v>0.221994014462158</v>
      </c>
      <c r="H7" t="s">
        <v>0</v>
      </c>
    </row>
    <row r="8" spans="1:8" x14ac:dyDescent="0.25">
      <c r="A8" t="s">
        <v>53</v>
      </c>
      <c r="B8">
        <v>327161.71999999997</v>
      </c>
      <c r="C8" s="1">
        <v>4405124.5</v>
      </c>
      <c r="D8" s="1">
        <v>1.9318706027703901E-5</v>
      </c>
      <c r="E8">
        <v>0.34447273261542799</v>
      </c>
      <c r="F8" s="1">
        <v>1.66647443344215E-16</v>
      </c>
      <c r="G8">
        <v>7.9651284277601694E-2</v>
      </c>
      <c r="H8" t="s">
        <v>0</v>
      </c>
    </row>
    <row r="9" spans="1:8" x14ac:dyDescent="0.25">
      <c r="A9" t="s">
        <v>51</v>
      </c>
      <c r="B9">
        <v>327300.65999999997</v>
      </c>
      <c r="C9" s="1">
        <v>4405799.63</v>
      </c>
      <c r="D9" s="1">
        <v>2.3345672056524798E-16</v>
      </c>
      <c r="E9">
        <v>0.43101047808464599</v>
      </c>
      <c r="F9">
        <v>0.169500469569798</v>
      </c>
      <c r="G9">
        <v>1.3765746077200099E-2</v>
      </c>
      <c r="H9" t="s">
        <v>0</v>
      </c>
    </row>
    <row r="10" spans="1:8" x14ac:dyDescent="0.25">
      <c r="A10" t="s">
        <v>26</v>
      </c>
      <c r="B10">
        <v>327256.49</v>
      </c>
      <c r="C10" s="1">
        <v>4407204.78</v>
      </c>
      <c r="D10">
        <v>0.373230313191312</v>
      </c>
      <c r="E10" s="1">
        <v>2.2358907211458501E-16</v>
      </c>
      <c r="F10">
        <v>0.281090267558818</v>
      </c>
      <c r="G10" s="1">
        <v>2.1291623567608299E-16</v>
      </c>
      <c r="H10" t="s">
        <v>1</v>
      </c>
    </row>
    <row r="11" spans="1:8" x14ac:dyDescent="0.25">
      <c r="A11" t="s">
        <v>55</v>
      </c>
      <c r="B11">
        <v>327256.49</v>
      </c>
      <c r="C11" s="1">
        <v>4407204.78</v>
      </c>
      <c r="D11">
        <v>0.373230313191312</v>
      </c>
      <c r="E11" s="1">
        <v>2.2358907211458501E-16</v>
      </c>
      <c r="F11">
        <v>0.281090267558818</v>
      </c>
      <c r="G11" s="1">
        <v>2.1291623567608299E-16</v>
      </c>
      <c r="H11" t="s">
        <v>1</v>
      </c>
    </row>
    <row r="12" spans="1:8" x14ac:dyDescent="0.25">
      <c r="A12" t="s">
        <v>22</v>
      </c>
      <c r="B12">
        <v>327805.01</v>
      </c>
      <c r="C12" s="1">
        <v>4407484.76</v>
      </c>
      <c r="D12">
        <v>8.6681664594103203E-3</v>
      </c>
      <c r="E12">
        <v>0.22380704713689301</v>
      </c>
      <c r="F12">
        <v>0.47622767701084301</v>
      </c>
      <c r="G12" s="1">
        <v>2.1291623567608299E-16</v>
      </c>
      <c r="H12" t="s">
        <v>2</v>
      </c>
    </row>
    <row r="13" spans="1:8" x14ac:dyDescent="0.25">
      <c r="A13" t="s">
        <v>56</v>
      </c>
      <c r="B13">
        <v>327774.78000000003</v>
      </c>
      <c r="C13" s="1">
        <v>4407401.08</v>
      </c>
      <c r="D13" s="1">
        <v>3.77709640207352E-7</v>
      </c>
      <c r="E13">
        <v>0.204064116445062</v>
      </c>
      <c r="F13">
        <v>0.50744239884703302</v>
      </c>
      <c r="G13" s="1">
        <v>2.1291623567608299E-16</v>
      </c>
      <c r="H13" t="s">
        <v>2</v>
      </c>
    </row>
    <row r="14" spans="1:8" x14ac:dyDescent="0.25">
      <c r="A14" t="s">
        <v>25</v>
      </c>
      <c r="B14">
        <v>327661.34999999998</v>
      </c>
      <c r="C14" s="1">
        <v>4407291.29</v>
      </c>
      <c r="D14" s="1">
        <v>4.2096549151909098E-5</v>
      </c>
      <c r="E14">
        <v>2.21353644965759E-4</v>
      </c>
      <c r="F14">
        <v>0.63309606841013799</v>
      </c>
      <c r="G14" s="1">
        <v>2.1291623567608299E-16</v>
      </c>
      <c r="H14" t="s">
        <v>2</v>
      </c>
    </row>
    <row r="15" spans="1:8" x14ac:dyDescent="0.25">
      <c r="A15" t="s">
        <v>24</v>
      </c>
      <c r="B15">
        <v>327746.25</v>
      </c>
      <c r="C15" s="1">
        <v>4407308.5</v>
      </c>
      <c r="D15" s="1">
        <v>2.99076384520797E-7</v>
      </c>
      <c r="E15">
        <v>4.7393791903974497E-2</v>
      </c>
      <c r="F15">
        <v>0.59618184311254496</v>
      </c>
      <c r="G15" s="1">
        <v>2.1291623567608299E-16</v>
      </c>
      <c r="H15" t="s">
        <v>2</v>
      </c>
    </row>
    <row r="16" spans="1:8" x14ac:dyDescent="0.25">
      <c r="A16" t="s">
        <v>29</v>
      </c>
      <c r="B16">
        <v>327704.90000000002</v>
      </c>
      <c r="C16" s="1">
        <v>4407180.6500000004</v>
      </c>
      <c r="D16" s="1">
        <v>2.6775759927128002E-7</v>
      </c>
      <c r="E16" s="1">
        <v>2.2358907211458501E-16</v>
      </c>
      <c r="F16">
        <v>0.63843721824591304</v>
      </c>
      <c r="G16" s="1">
        <v>2.1291623567608299E-16</v>
      </c>
      <c r="H16" t="s">
        <v>2</v>
      </c>
    </row>
    <row r="17" spans="1:8" x14ac:dyDescent="0.25">
      <c r="A17" t="s">
        <v>18</v>
      </c>
      <c r="B17">
        <v>328014.46999999997</v>
      </c>
      <c r="C17" s="1">
        <v>4407720.54</v>
      </c>
      <c r="D17">
        <v>0.15360113025636701</v>
      </c>
      <c r="E17">
        <v>0.30558858838625802</v>
      </c>
      <c r="F17">
        <v>0.281553979519581</v>
      </c>
      <c r="G17">
        <v>0.17753147191817301</v>
      </c>
      <c r="H17" t="s">
        <v>0</v>
      </c>
    </row>
    <row r="18" spans="1:8" x14ac:dyDescent="0.25">
      <c r="A18" t="s">
        <v>21</v>
      </c>
      <c r="B18">
        <v>327963.43</v>
      </c>
      <c r="C18" s="1">
        <v>4407554.91</v>
      </c>
      <c r="D18" s="1">
        <v>7.4828384758857807E-9</v>
      </c>
      <c r="E18">
        <v>0.31560576526424999</v>
      </c>
      <c r="F18">
        <v>0.44899454453712601</v>
      </c>
      <c r="G18" s="1">
        <v>1.12483065256394E-10</v>
      </c>
      <c r="H18" t="s">
        <v>2</v>
      </c>
    </row>
    <row r="19" spans="1:8" x14ac:dyDescent="0.25">
      <c r="A19" t="s">
        <v>20</v>
      </c>
      <c r="B19">
        <v>327859.51</v>
      </c>
      <c r="C19" s="1">
        <v>4407555.78</v>
      </c>
      <c r="D19">
        <v>0.187803212208485</v>
      </c>
      <c r="E19">
        <v>7.9593644022493998E-2</v>
      </c>
      <c r="F19">
        <v>0.50116715066553597</v>
      </c>
      <c r="G19" s="1">
        <v>2.1291623567608299E-16</v>
      </c>
      <c r="H19" t="s">
        <v>2</v>
      </c>
    </row>
    <row r="20" spans="1:8" x14ac:dyDescent="0.25">
      <c r="A20" t="s">
        <v>57</v>
      </c>
      <c r="B20">
        <v>327891.34999999998</v>
      </c>
      <c r="C20" s="1">
        <v>4407452.8899999997</v>
      </c>
      <c r="D20" s="1">
        <v>2.3345672056524798E-16</v>
      </c>
      <c r="E20" s="1">
        <v>5.2518764193704399E-7</v>
      </c>
      <c r="F20">
        <v>0.70013684733095305</v>
      </c>
      <c r="G20" s="1">
        <v>2.1291623567608299E-16</v>
      </c>
      <c r="H20" t="s">
        <v>2</v>
      </c>
    </row>
    <row r="21" spans="1:8" x14ac:dyDescent="0.25">
      <c r="A21" t="s">
        <v>23</v>
      </c>
      <c r="B21">
        <v>327931.46000000002</v>
      </c>
      <c r="C21" s="1">
        <v>4407414.38</v>
      </c>
      <c r="D21" s="1">
        <v>2.6486760089667699E-15</v>
      </c>
      <c r="E21">
        <v>0.29743552997339001</v>
      </c>
      <c r="F21">
        <v>0.48393751860073703</v>
      </c>
      <c r="G21" s="1">
        <v>9.0093260569255103E-11</v>
      </c>
      <c r="H21" t="s">
        <v>2</v>
      </c>
    </row>
    <row r="22" spans="1:8" x14ac:dyDescent="0.25">
      <c r="A22" t="s">
        <v>17</v>
      </c>
      <c r="B22">
        <v>328156.59999999998</v>
      </c>
      <c r="C22" s="1">
        <v>4407954.33</v>
      </c>
      <c r="D22">
        <v>0.269147534106846</v>
      </c>
      <c r="E22">
        <v>0.16108496348700199</v>
      </c>
      <c r="F22">
        <v>1.8816431719560799E-4</v>
      </c>
      <c r="G22">
        <v>0.47529947396635103</v>
      </c>
      <c r="H22" t="s">
        <v>3</v>
      </c>
    </row>
    <row r="23" spans="1:8" x14ac:dyDescent="0.25">
      <c r="A23" t="s">
        <v>30</v>
      </c>
      <c r="B23">
        <v>328229.71999999997</v>
      </c>
      <c r="C23" s="1">
        <v>4407079.21</v>
      </c>
      <c r="D23" s="1">
        <v>2.3345672056524798E-16</v>
      </c>
      <c r="E23" s="1">
        <v>8.1876208466492902E-5</v>
      </c>
      <c r="F23">
        <v>3.9605318119295997E-2</v>
      </c>
      <c r="G23">
        <v>1</v>
      </c>
      <c r="H23" t="s">
        <v>3</v>
      </c>
    </row>
    <row r="24" spans="1:8" x14ac:dyDescent="0.25">
      <c r="A24" t="s">
        <v>31</v>
      </c>
      <c r="B24">
        <v>328065.7</v>
      </c>
      <c r="C24" s="1">
        <v>4407061.6399999997</v>
      </c>
      <c r="D24" s="1">
        <v>1.5859382022562899E-8</v>
      </c>
      <c r="E24">
        <v>0.236159788511171</v>
      </c>
      <c r="F24">
        <v>3.0929241732810399E-2</v>
      </c>
      <c r="G24">
        <v>0.79090595864526902</v>
      </c>
      <c r="H24" t="s">
        <v>3</v>
      </c>
    </row>
    <row r="25" spans="1:8" x14ac:dyDescent="0.25">
      <c r="A25" t="s">
        <v>28</v>
      </c>
      <c r="B25">
        <v>328214.13</v>
      </c>
      <c r="C25" s="1">
        <v>4407181.6900000004</v>
      </c>
      <c r="D25">
        <v>0.14015887225873899</v>
      </c>
      <c r="E25">
        <v>0.15351385397530301</v>
      </c>
      <c r="F25">
        <v>6.4160415082719205E-2</v>
      </c>
      <c r="G25">
        <v>0.68014516331529595</v>
      </c>
      <c r="H25" t="s">
        <v>3</v>
      </c>
    </row>
    <row r="26" spans="1:8" x14ac:dyDescent="0.25">
      <c r="A26" t="s">
        <v>14</v>
      </c>
      <c r="B26">
        <v>328567.28000000003</v>
      </c>
      <c r="C26" s="1">
        <v>4408511.9400000004</v>
      </c>
      <c r="D26" s="1">
        <v>1.49874158500744E-6</v>
      </c>
      <c r="E26">
        <v>0.51997755493015096</v>
      </c>
      <c r="F26">
        <v>8.9096929952605403E-2</v>
      </c>
      <c r="G26" s="1">
        <v>2.1291623567608299E-16</v>
      </c>
      <c r="H26" t="s">
        <v>0</v>
      </c>
    </row>
    <row r="27" spans="1:8" x14ac:dyDescent="0.25">
      <c r="A27" t="s">
        <v>34</v>
      </c>
      <c r="B27">
        <v>326859.34000000003</v>
      </c>
      <c r="C27" s="1">
        <v>4406949.5</v>
      </c>
      <c r="D27" s="1">
        <v>3.36595287563602E-5</v>
      </c>
      <c r="E27" s="1">
        <v>1.6845589310427701E-13</v>
      </c>
      <c r="F27">
        <v>0.487039333391385</v>
      </c>
      <c r="G27" s="1">
        <v>2.1291623567608299E-16</v>
      </c>
      <c r="H27" t="s">
        <v>2</v>
      </c>
    </row>
    <row r="28" spans="1:8" x14ac:dyDescent="0.25">
      <c r="A28" t="s">
        <v>13</v>
      </c>
      <c r="B28">
        <v>328598.76</v>
      </c>
      <c r="C28" s="1">
        <v>4408556.4800000004</v>
      </c>
      <c r="D28" s="1">
        <v>1.24932688854166E-7</v>
      </c>
      <c r="E28">
        <v>0.50149324157808595</v>
      </c>
      <c r="F28">
        <v>8.5938102391330207E-2</v>
      </c>
      <c r="G28" s="1">
        <v>2.1291623567608299E-16</v>
      </c>
      <c r="H28" t="s">
        <v>0</v>
      </c>
    </row>
    <row r="29" spans="1:8" x14ac:dyDescent="0.25">
      <c r="A29" t="s">
        <v>15</v>
      </c>
      <c r="B29">
        <v>328528.63</v>
      </c>
      <c r="C29" s="1">
        <v>4408431.24</v>
      </c>
      <c r="D29">
        <v>0.25316347817395402</v>
      </c>
      <c r="E29">
        <v>0.53475941513826197</v>
      </c>
      <c r="F29" s="1">
        <v>7.9914328852874208E-9</v>
      </c>
      <c r="G29">
        <v>1.8909106935950801E-2</v>
      </c>
      <c r="H29" t="s">
        <v>0</v>
      </c>
    </row>
    <row r="30" spans="1:8" x14ac:dyDescent="0.25">
      <c r="A30" t="s">
        <v>35</v>
      </c>
      <c r="B30">
        <v>326907.12</v>
      </c>
      <c r="C30" s="1">
        <v>4406707.2300000004</v>
      </c>
      <c r="D30">
        <v>0.84034140984678396</v>
      </c>
      <c r="E30" s="1">
        <v>2.2358907211458501E-16</v>
      </c>
      <c r="F30" s="1">
        <v>1.66647443344215E-16</v>
      </c>
      <c r="G30" s="1">
        <v>2.1291623567608299E-16</v>
      </c>
      <c r="H30" t="s">
        <v>1</v>
      </c>
    </row>
    <row r="31" spans="1:8" x14ac:dyDescent="0.25">
      <c r="A31" t="s">
        <v>36</v>
      </c>
      <c r="B31">
        <v>326907.12</v>
      </c>
      <c r="C31" s="1">
        <v>4406707.2300000004</v>
      </c>
      <c r="D31">
        <v>0.84034140984678396</v>
      </c>
      <c r="E31" s="1">
        <v>2.2358907211458501E-16</v>
      </c>
      <c r="F31" s="1">
        <v>1.66647443344215E-16</v>
      </c>
      <c r="G31" s="1">
        <v>2.1291623567608299E-16</v>
      </c>
      <c r="H31" t="s">
        <v>1</v>
      </c>
    </row>
    <row r="32" spans="1:8" x14ac:dyDescent="0.25">
      <c r="A32" t="s">
        <v>37</v>
      </c>
      <c r="B32">
        <v>326907.12</v>
      </c>
      <c r="C32" s="1">
        <v>4406707.2300000004</v>
      </c>
      <c r="D32">
        <v>0.84034140984678396</v>
      </c>
      <c r="E32" s="1">
        <v>2.2358907211458501E-16</v>
      </c>
      <c r="F32" s="1">
        <v>1.66647443344215E-16</v>
      </c>
      <c r="G32" s="1">
        <v>2.1291623567608299E-16</v>
      </c>
      <c r="H32" t="s">
        <v>1</v>
      </c>
    </row>
    <row r="33" spans="1:8" x14ac:dyDescent="0.25">
      <c r="A33" t="s">
        <v>38</v>
      </c>
      <c r="B33">
        <v>326907.12</v>
      </c>
      <c r="C33" s="1">
        <v>4406707.2300000004</v>
      </c>
      <c r="D33">
        <v>0.84034140984678396</v>
      </c>
      <c r="E33" s="1">
        <v>2.2358907211458501E-16</v>
      </c>
      <c r="F33" s="1">
        <v>1.66647443344215E-16</v>
      </c>
      <c r="G33" s="1">
        <v>2.1291623567608299E-16</v>
      </c>
      <c r="H33" t="s">
        <v>1</v>
      </c>
    </row>
    <row r="34" spans="1:8" x14ac:dyDescent="0.25">
      <c r="A34" t="s">
        <v>52</v>
      </c>
      <c r="B34">
        <v>326889</v>
      </c>
      <c r="C34" s="1">
        <v>4405445.07</v>
      </c>
      <c r="D34">
        <v>0.171270658193963</v>
      </c>
      <c r="E34">
        <v>0.44753773504984101</v>
      </c>
      <c r="F34" s="1">
        <v>1.1305715593545499E-15</v>
      </c>
      <c r="G34" s="1">
        <v>1.3592583449041199E-6</v>
      </c>
      <c r="H34" t="s">
        <v>0</v>
      </c>
    </row>
    <row r="35" spans="1:8" x14ac:dyDescent="0.25">
      <c r="A35" t="s">
        <v>50</v>
      </c>
      <c r="B35">
        <v>327745.53000000003</v>
      </c>
      <c r="C35" s="1">
        <v>4405968.7699999996</v>
      </c>
      <c r="D35" s="1">
        <v>2.3345672056524798E-16</v>
      </c>
      <c r="E35">
        <v>0.14600774261459001</v>
      </c>
      <c r="F35">
        <v>0.28937637259325799</v>
      </c>
      <c r="G35">
        <v>0.29703815051155702</v>
      </c>
      <c r="H35" t="s">
        <v>3</v>
      </c>
    </row>
    <row r="36" spans="1:8" x14ac:dyDescent="0.25">
      <c r="A36" t="s">
        <v>47</v>
      </c>
      <c r="B36">
        <v>327721.65000000002</v>
      </c>
      <c r="C36" s="1">
        <v>4406097.8600000003</v>
      </c>
      <c r="D36">
        <v>2.43061641538496E-4</v>
      </c>
      <c r="E36">
        <v>0.39218378453145097</v>
      </c>
      <c r="F36">
        <v>0.22515480243548799</v>
      </c>
      <c r="G36">
        <v>0.27561947367678702</v>
      </c>
      <c r="H36" t="s">
        <v>0</v>
      </c>
    </row>
    <row r="37" spans="1:8" x14ac:dyDescent="0.25">
      <c r="A37" t="s">
        <v>46</v>
      </c>
      <c r="B37">
        <v>327738.96999999997</v>
      </c>
      <c r="C37" s="1">
        <v>4406194.05</v>
      </c>
      <c r="D37" s="1">
        <v>8.2504494303103698E-13</v>
      </c>
      <c r="E37" s="1">
        <v>1.1447307968254801E-12</v>
      </c>
      <c r="F37">
        <v>0.130536790771796</v>
      </c>
      <c r="G37">
        <v>0.67706648912220802</v>
      </c>
      <c r="H37" t="s">
        <v>3</v>
      </c>
    </row>
    <row r="38" spans="1:8" x14ac:dyDescent="0.25">
      <c r="A38" t="s">
        <v>41</v>
      </c>
      <c r="B38">
        <v>327778.14</v>
      </c>
      <c r="C38" s="1">
        <v>4406390.34</v>
      </c>
      <c r="D38">
        <v>3.7348116224009699E-3</v>
      </c>
      <c r="E38">
        <v>0.18902494609755799</v>
      </c>
      <c r="F38">
        <v>0.26205813912210801</v>
      </c>
      <c r="G38">
        <v>0.45434240394646802</v>
      </c>
      <c r="H38" t="s">
        <v>3</v>
      </c>
    </row>
    <row r="39" spans="1:8" x14ac:dyDescent="0.25">
      <c r="A39" t="s">
        <v>45</v>
      </c>
      <c r="B39">
        <v>327713.81</v>
      </c>
      <c r="C39" s="1">
        <v>4406298.08</v>
      </c>
      <c r="D39">
        <v>0.422374449776243</v>
      </c>
      <c r="E39">
        <v>0.107074291513273</v>
      </c>
      <c r="F39" s="1">
        <v>8.25457312986152E-16</v>
      </c>
      <c r="G39">
        <v>0.50296841603572595</v>
      </c>
      <c r="H39" t="s">
        <v>3</v>
      </c>
    </row>
    <row r="40" spans="1:8" x14ac:dyDescent="0.25">
      <c r="A40" t="s">
        <v>42</v>
      </c>
      <c r="B40">
        <v>327754.03999999998</v>
      </c>
      <c r="C40" s="1">
        <v>4406374.55</v>
      </c>
      <c r="D40">
        <v>0.111057659203983</v>
      </c>
      <c r="E40">
        <v>0.19542036987733699</v>
      </c>
      <c r="F40">
        <v>0.18029047443315499</v>
      </c>
      <c r="G40">
        <v>0.49047103653961999</v>
      </c>
      <c r="H40" t="s">
        <v>3</v>
      </c>
    </row>
    <row r="41" spans="1:8" x14ac:dyDescent="0.25">
      <c r="A41" t="s">
        <v>43</v>
      </c>
      <c r="B41">
        <v>327848.36</v>
      </c>
      <c r="C41" s="1">
        <v>4406365.67</v>
      </c>
      <c r="D41">
        <v>0.353066168535556</v>
      </c>
      <c r="E41" s="1">
        <v>6.6951087908304102E-11</v>
      </c>
      <c r="F41">
        <v>2.8650875577241799E-2</v>
      </c>
      <c r="G41">
        <v>0.65861595874779999</v>
      </c>
      <c r="H41" t="s">
        <v>3</v>
      </c>
    </row>
    <row r="42" spans="1:8" x14ac:dyDescent="0.25">
      <c r="A42" t="s">
        <v>44</v>
      </c>
      <c r="B42">
        <v>327784.51</v>
      </c>
      <c r="C42" s="1">
        <v>4406299.3499999996</v>
      </c>
      <c r="D42">
        <v>0.31794085446532599</v>
      </c>
      <c r="E42">
        <v>1.81829718823419E-2</v>
      </c>
      <c r="F42">
        <v>1.1323552568060301E-2</v>
      </c>
      <c r="G42">
        <v>0.66368106063309795</v>
      </c>
      <c r="H42" t="s">
        <v>3</v>
      </c>
    </row>
    <row r="43" spans="1:8" x14ac:dyDescent="0.25">
      <c r="A43" t="s">
        <v>39</v>
      </c>
      <c r="B43">
        <v>327603.56</v>
      </c>
      <c r="C43" s="1">
        <v>4406437.66</v>
      </c>
      <c r="D43" s="1">
        <v>3.62706457729389E-14</v>
      </c>
      <c r="E43" s="1">
        <v>2.2358907211458501E-16</v>
      </c>
      <c r="F43">
        <v>0.57339176609641396</v>
      </c>
      <c r="G43" s="1">
        <v>9.8785656689995293E-5</v>
      </c>
      <c r="H43" t="s">
        <v>2</v>
      </c>
    </row>
    <row r="44" spans="1:8" x14ac:dyDescent="0.25">
      <c r="A44" t="s">
        <v>8</v>
      </c>
      <c r="B44">
        <v>328398.2</v>
      </c>
      <c r="C44" s="1">
        <v>4408874.16</v>
      </c>
      <c r="D44">
        <v>8.7331622586153998E-2</v>
      </c>
      <c r="E44">
        <v>0.42433657298833799</v>
      </c>
      <c r="F44">
        <v>1.0362242972777699E-2</v>
      </c>
      <c r="G44" s="1">
        <v>2.1291623567608299E-16</v>
      </c>
      <c r="H44" t="s">
        <v>0</v>
      </c>
    </row>
    <row r="45" spans="1:8" x14ac:dyDescent="0.25">
      <c r="A45" t="s">
        <v>16</v>
      </c>
      <c r="B45">
        <v>327732.14</v>
      </c>
      <c r="C45" s="1">
        <v>4408006.28</v>
      </c>
      <c r="D45">
        <v>9.23056411167417E-3</v>
      </c>
      <c r="E45">
        <v>0.120780060995861</v>
      </c>
      <c r="F45">
        <v>0.39899297929961902</v>
      </c>
      <c r="G45" s="1">
        <v>5.0147594955163203E-16</v>
      </c>
      <c r="H45" t="s">
        <v>2</v>
      </c>
    </row>
    <row r="46" spans="1:8" x14ac:dyDescent="0.25">
      <c r="A46" t="s">
        <v>49</v>
      </c>
      <c r="B46">
        <v>327126.74</v>
      </c>
      <c r="C46" s="1">
        <v>4406004.09</v>
      </c>
      <c r="D46">
        <v>0.319293302166054</v>
      </c>
      <c r="E46">
        <v>0.414047788689346</v>
      </c>
      <c r="F46" s="1">
        <v>2.4885646388783701E-11</v>
      </c>
      <c r="G46" s="1">
        <v>2.7807699076187901E-6</v>
      </c>
      <c r="H46" t="s">
        <v>0</v>
      </c>
    </row>
    <row r="47" spans="1:8" x14ac:dyDescent="0.25">
      <c r="A47" t="s">
        <v>40</v>
      </c>
      <c r="B47">
        <v>327575</v>
      </c>
      <c r="C47" s="1">
        <v>4406404.8899999997</v>
      </c>
      <c r="D47" s="1">
        <v>4.0377712403946598E-9</v>
      </c>
      <c r="E47" s="1">
        <v>2.2358907211458501E-16</v>
      </c>
      <c r="F47">
        <v>0.53256533271807305</v>
      </c>
      <c r="G47">
        <v>1.23114355686077E-2</v>
      </c>
      <c r="H47" t="s">
        <v>2</v>
      </c>
    </row>
    <row r="48" spans="1:8" x14ac:dyDescent="0.25">
      <c r="A48" t="s">
        <v>27</v>
      </c>
      <c r="B48">
        <v>328194.09000000003</v>
      </c>
      <c r="C48" s="1">
        <v>4407192.5</v>
      </c>
      <c r="D48">
        <v>0.14926153609046799</v>
      </c>
      <c r="E48" s="1">
        <v>2.2358907211458501E-16</v>
      </c>
      <c r="F48" s="1">
        <v>2.9230401915170003E-11</v>
      </c>
      <c r="G48">
        <v>0.90369684932308403</v>
      </c>
      <c r="H48" t="s">
        <v>3</v>
      </c>
    </row>
    <row r="49" spans="1:8" x14ac:dyDescent="0.25">
      <c r="A49" t="s">
        <v>19</v>
      </c>
      <c r="B49">
        <v>328128.08</v>
      </c>
      <c r="C49" s="1">
        <v>4407627.3</v>
      </c>
      <c r="D49">
        <v>0.28448737103292598</v>
      </c>
      <c r="E49">
        <v>0.145032628692217</v>
      </c>
      <c r="F49">
        <v>1.2703797942876199E-3</v>
      </c>
      <c r="G49">
        <v>0.53085455611518195</v>
      </c>
      <c r="H49" t="s">
        <v>3</v>
      </c>
    </row>
    <row r="50" spans="1:8" x14ac:dyDescent="0.25">
      <c r="A50" t="s">
        <v>58</v>
      </c>
      <c r="B50">
        <v>327853.90999999997</v>
      </c>
      <c r="C50" s="1">
        <v>4406786.1900000004</v>
      </c>
      <c r="D50" s="1">
        <v>1.86302505059464E-5</v>
      </c>
      <c r="E50">
        <v>0.29391504471901903</v>
      </c>
      <c r="F50">
        <v>0.31822365370226402</v>
      </c>
      <c r="G50">
        <v>0.27220454923471699</v>
      </c>
      <c r="H50" t="s">
        <v>2</v>
      </c>
    </row>
    <row r="51" spans="1:8" x14ac:dyDescent="0.25">
      <c r="A51" t="s">
        <v>59</v>
      </c>
      <c r="B51">
        <v>327994.34999999998</v>
      </c>
      <c r="C51" s="1">
        <v>4407091.71</v>
      </c>
      <c r="D51">
        <v>0.39827920740406902</v>
      </c>
      <c r="E51">
        <v>0.22722829021368299</v>
      </c>
      <c r="F51">
        <v>6.6614724670459799E-3</v>
      </c>
      <c r="G51">
        <v>0.49640687777148801</v>
      </c>
      <c r="H5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locations-4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Siler, Drew Lorenz</cp:lastModifiedBy>
  <dcterms:created xsi:type="dcterms:W3CDTF">2020-03-11T21:16:08Z</dcterms:created>
  <dcterms:modified xsi:type="dcterms:W3CDTF">2020-04-08T21:51:14Z</dcterms:modified>
</cp:coreProperties>
</file>