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Multiscale_Ulva\Data\keep\"/>
    </mc:Choice>
  </mc:AlternateContent>
  <xr:revisionPtr revIDLastSave="0" documentId="13_ncr:1_{535E3196-9976-4F55-BC22-573DF5EE4AA4}" xr6:coauthVersionLast="45" xr6:coauthVersionMax="45" xr10:uidLastSave="{00000000-0000-0000-0000-000000000000}"/>
  <bookViews>
    <workbookView xWindow="-110" yWindow="-110" windowWidth="19420" windowHeight="10420" xr2:uid="{C7BF4835-0799-4946-83FD-7FC084552223}"/>
  </bookViews>
  <sheets>
    <sheet name="Parameters_multi-scale" sheetId="8" r:id="rId1"/>
    <sheet name="Parameters_Reading" sheetId="10" r:id="rId2"/>
    <sheet name="T_multi-scale" sheetId="9" r:id="rId3"/>
  </sheets>
  <definedNames>
    <definedName name="solver_adj" localSheetId="1" hidden="1">Parameters_Reading!$F$25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Parameters_Reading!$AD$27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0.95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0" l="1"/>
  <c r="E13" i="8"/>
  <c r="B7" i="8"/>
  <c r="B5" i="10" l="1"/>
  <c r="B1" i="10" l="1"/>
  <c r="B1" i="8"/>
  <c r="H27" i="10" l="1"/>
  <c r="I27" i="10" s="1"/>
  <c r="J27" i="10" s="1"/>
  <c r="E13" i="10"/>
  <c r="K27" i="10" l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B9" i="8"/>
  <c r="B10" i="10" l="1"/>
  <c r="G15" i="10" l="1"/>
  <c r="B15" i="10"/>
  <c r="E15" i="10" s="1"/>
  <c r="F9" i="10"/>
  <c r="E9" i="10"/>
  <c r="D9" i="10"/>
  <c r="C9" i="10"/>
  <c r="B9" i="10"/>
  <c r="B6" i="8" l="1"/>
  <c r="B10" i="8"/>
  <c r="B15" i="8" l="1"/>
  <c r="B5" i="8"/>
</calcChain>
</file>

<file path=xl/sharedStrings.xml><?xml version="1.0" encoding="utf-8"?>
<sst xmlns="http://schemas.openxmlformats.org/spreadsheetml/2006/main" count="180" uniqueCount="85">
  <si>
    <t>m</t>
  </si>
  <si>
    <t>miu</t>
  </si>
  <si>
    <t>#[1/h]</t>
  </si>
  <si>
    <t>Nintmax</t>
  </si>
  <si>
    <t>#[%g N/g DW]</t>
  </si>
  <si>
    <t>Nintmin</t>
  </si>
  <si>
    <t>Ks</t>
  </si>
  <si>
    <t>KN</t>
  </si>
  <si>
    <t>#[umol N/l]</t>
  </si>
  <si>
    <t>Vmax</t>
  </si>
  <si>
    <t>#[umol N/g DW/h]</t>
  </si>
  <si>
    <t># [% g N/g DW]</t>
  </si>
  <si>
    <t># [g DW/l]</t>
  </si>
  <si>
    <t># [days]</t>
  </si>
  <si>
    <t>Nintcrit</t>
  </si>
  <si>
    <t>m0</t>
  </si>
  <si>
    <t>Nint0</t>
  </si>
  <si>
    <t>Next0</t>
  </si>
  <si>
    <t>#[l/h]</t>
  </si>
  <si>
    <t>K0</t>
  </si>
  <si>
    <t>Z</t>
  </si>
  <si>
    <t>#[μmol photons m−2 s−1]</t>
  </si>
  <si>
    <t>Ka</t>
  </si>
  <si>
    <t>KI</t>
  </si>
  <si>
    <t>1/m</t>
  </si>
  <si>
    <t>Topt</t>
  </si>
  <si>
    <t>Tmin</t>
  </si>
  <si>
    <t>Tmax</t>
  </si>
  <si>
    <t># [C]</t>
  </si>
  <si>
    <t>losses20</t>
  </si>
  <si>
    <t>teta</t>
  </si>
  <si>
    <t>Sopt</t>
  </si>
  <si>
    <t>Smin</t>
  </si>
  <si>
    <t>Smax</t>
  </si>
  <si>
    <t>#light half saturation constant</t>
  </si>
  <si>
    <t>#water light extinction coefficient</t>
  </si>
  <si>
    <t xml:space="preserve">#seaweed light extinction coefficient </t>
  </si>
  <si>
    <t>#Specific rate of biomass losses</t>
  </si>
  <si>
    <t xml:space="preserve">#An empiric factor of losses </t>
  </si>
  <si>
    <t># [-]</t>
  </si>
  <si>
    <t>#Minimal temperature allowing Ulva growth</t>
  </si>
  <si>
    <t>#optimal temperature for Ulva growth</t>
  </si>
  <si>
    <t>#Maximal temperature allowing Ulva growth</t>
  </si>
  <si>
    <t>#Optimal salinity for Ulva growth</t>
  </si>
  <si>
    <t># Maximal salinity allowing Ulva growth</t>
  </si>
  <si>
    <t># Minimal salinity allowing Ulva growth</t>
  </si>
  <si>
    <t># [Stu]</t>
  </si>
  <si>
    <t># stream flow through an area equal to the cage cross section, where stream depth is 2.5m and width is 22m</t>
  </si>
  <si>
    <t>Shigh</t>
  </si>
  <si>
    <t>Slow</t>
  </si>
  <si>
    <t># High salinity scenario</t>
  </si>
  <si>
    <t># Low salinity scenario</t>
  </si>
  <si>
    <t>S</t>
  </si>
  <si>
    <t>Month</t>
  </si>
  <si>
    <t>T [C]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</si>
  <si>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</si>
  <si>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</si>
  <si>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</si>
  <si>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</si>
  <si>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</si>
  <si>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</si>
  <si>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</si>
  <si>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</si>
  <si>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</si>
  <si>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</si>
  <si>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</si>
  <si>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</si>
  <si>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Reference</t>
  </si>
  <si>
    <t>http://reco.ruppin.ac.il/eng/template/?Pid=26</t>
  </si>
  <si>
    <t>Suari, Y., Amit, T., Gilboa, M., Sade, T., Krom, M. D., Gafny, S., ... &amp; Yahel, G. (2019). Sandbar breaches control of the biogeochemistry of a micro-estuary. Frontiers in Marine Science.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</si>
  <si>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gDW</t>
    </r>
    <r>
      <rPr>
        <vertAlign val="superscript"/>
        <sz val="11"/>
        <color theme="1"/>
        <rFont val="Calibri"/>
        <family val="2"/>
        <scheme val="minor"/>
      </rPr>
      <t>-1</t>
    </r>
  </si>
  <si>
    <t>#calculated in fI excel file</t>
  </si>
  <si>
    <t>Qp</t>
  </si>
  <si>
    <t>Qsea</t>
  </si>
  <si>
    <t>n_reactors</t>
  </si>
  <si>
    <t>Nsea</t>
  </si>
  <si>
    <t># Alex invented the value and the units</t>
  </si>
  <si>
    <t>n_days</t>
  </si>
  <si>
    <t>#literature value: 144.8</t>
  </si>
  <si>
    <t>n</t>
  </si>
  <si>
    <t>#exponent of T function</t>
  </si>
  <si>
    <t># exponent of T function</t>
  </si>
  <si>
    <t>umol_to_percent_DW</t>
  </si>
  <si>
    <t>#[% g N/umol N]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</si>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</sst>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4" borderId="0" xfId="0" applyFont="1" applyFill="1" applyAlignment="1"/>
    <xf numFmtId="0" fontId="0" fillId="3" borderId="0" xfId="0" applyFill="1"/>
    <xf numFmtId="164" fontId="0" fillId="3" borderId="0" xfId="0" applyNumberFormat="1" applyFill="1"/>
    <xf numFmtId="0" fontId="0" fillId="5" borderId="0" xfId="0" applyFont="1" applyFill="1" applyAlignment="1"/>
    <xf numFmtId="0" fontId="0" fillId="6" borderId="0" xfId="0" applyFont="1" applyFill="1" applyAlignment="1"/>
    <xf numFmtId="164" fontId="1" fillId="4" borderId="0" xfId="0" applyNumberFormat="1" applyFont="1" applyFill="1"/>
    <xf numFmtId="0" fontId="0" fillId="4" borderId="0" xfId="0" applyFill="1"/>
    <xf numFmtId="0" fontId="0" fillId="7" borderId="0" xfId="0" applyFont="1" applyFill="1" applyAlignment="1"/>
    <xf numFmtId="0" fontId="0" fillId="7" borderId="0" xfId="0" applyFill="1"/>
    <xf numFmtId="0" fontId="5" fillId="0" borderId="0" xfId="1"/>
    <xf numFmtId="0" fontId="3" fillId="0" borderId="0" xfId="0" applyFont="1"/>
    <xf numFmtId="0" fontId="6" fillId="5" borderId="0" xfId="0" applyFont="1" applyFill="1" applyAlignment="1"/>
    <xf numFmtId="0" fontId="7" fillId="6" borderId="0" xfId="0" applyFont="1" applyFill="1" applyAlignment="1"/>
    <xf numFmtId="1" fontId="0" fillId="7" borderId="0" xfId="0" applyNumberFormat="1" applyFont="1" applyFill="1"/>
    <xf numFmtId="164" fontId="6" fillId="4" borderId="0" xfId="0" applyNumberFormat="1" applyFont="1" applyFill="1"/>
    <xf numFmtId="0" fontId="0" fillId="4" borderId="0" xfId="0" applyFont="1" applyFill="1"/>
    <xf numFmtId="0" fontId="7" fillId="4" borderId="0" xfId="0" applyFont="1" applyFill="1"/>
    <xf numFmtId="0" fontId="0" fillId="0" borderId="0" xfId="0" applyFont="1"/>
    <xf numFmtId="0" fontId="0" fillId="2" borderId="0" xfId="0" applyFont="1" applyFill="1"/>
    <xf numFmtId="165" fontId="0" fillId="2" borderId="0" xfId="0" applyNumberFormat="1" applyFill="1"/>
    <xf numFmtId="0" fontId="0" fillId="0" borderId="0" xfId="0" applyFont="1" applyFill="1"/>
    <xf numFmtId="0" fontId="0" fillId="0" borderId="0" xfId="0" applyFill="1"/>
    <xf numFmtId="0" fontId="0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1" fontId="0" fillId="0" borderId="0" xfId="0" applyNumberFormat="1" applyFont="1" applyFill="1"/>
    <xf numFmtId="164" fontId="6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 applyFill="1"/>
    <xf numFmtId="166" fontId="6" fillId="0" borderId="0" xfId="0" applyNumberFormat="1" applyFont="1" applyFill="1"/>
    <xf numFmtId="0" fontId="7" fillId="0" borderId="0" xfId="0" applyFont="1" applyFill="1"/>
    <xf numFmtId="165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co.ruppin.ac.il/eng/template/?Pid=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A2AB-F6C8-4464-BBDD-6EEAA9B65A62}">
  <dimension ref="A1:H33"/>
  <sheetViews>
    <sheetView tabSelected="1" zoomScaleNormal="100" workbookViewId="0">
      <selection activeCell="H6" sqref="D2:H6"/>
    </sheetView>
  </sheetViews>
  <sheetFormatPr defaultColWidth="8.81640625" defaultRowHeight="14.5" x14ac:dyDescent="0.35"/>
  <cols>
    <col min="1" max="1" width="19.453125" style="18" bestFit="1" customWidth="1"/>
    <col min="2" max="2" width="15.6328125" style="18" bestFit="1" customWidth="1"/>
    <col min="3" max="3" width="22.36328125" style="18" bestFit="1" customWidth="1"/>
    <col min="4" max="4" width="38.453125" bestFit="1" customWidth="1"/>
    <col min="5" max="5" width="9.6328125" bestFit="1" customWidth="1"/>
    <col min="6" max="6" width="10.1796875" bestFit="1" customWidth="1"/>
    <col min="8" max="8" width="9.453125" bestFit="1" customWidth="1"/>
  </cols>
  <sheetData>
    <row r="1" spans="1:8" x14ac:dyDescent="0.35">
      <c r="A1" s="21" t="s">
        <v>82</v>
      </c>
      <c r="B1" s="21">
        <f>100*0.000014</f>
        <v>1.4E-3</v>
      </c>
      <c r="C1" s="21" t="s">
        <v>83</v>
      </c>
      <c r="D1" s="22"/>
      <c r="E1" s="22"/>
      <c r="F1" s="22"/>
      <c r="G1" s="22"/>
      <c r="H1" s="22"/>
    </row>
    <row r="2" spans="1:8" x14ac:dyDescent="0.35">
      <c r="A2" s="21" t="s">
        <v>77</v>
      </c>
      <c r="B2" s="21">
        <v>14</v>
      </c>
      <c r="C2" s="21" t="s">
        <v>13</v>
      </c>
      <c r="D2" s="22"/>
      <c r="E2" s="22"/>
      <c r="F2" s="22"/>
      <c r="G2" s="22"/>
      <c r="H2" s="22"/>
    </row>
    <row r="3" spans="1:8" x14ac:dyDescent="0.35">
      <c r="A3" s="23" t="s">
        <v>17</v>
      </c>
      <c r="B3" s="23">
        <v>500</v>
      </c>
      <c r="C3" s="23" t="s">
        <v>8</v>
      </c>
      <c r="D3" s="23"/>
      <c r="E3" s="22"/>
      <c r="F3" s="22"/>
      <c r="G3" s="22"/>
      <c r="H3" s="22"/>
    </row>
    <row r="4" spans="1:8" x14ac:dyDescent="0.35">
      <c r="A4" s="23" t="s">
        <v>16</v>
      </c>
      <c r="B4" s="24">
        <v>1.85</v>
      </c>
      <c r="C4" s="23" t="s">
        <v>11</v>
      </c>
      <c r="D4" s="23"/>
      <c r="E4" s="22"/>
      <c r="F4" s="22"/>
      <c r="G4" s="22"/>
      <c r="H4" s="22"/>
    </row>
    <row r="5" spans="1:8" x14ac:dyDescent="0.35">
      <c r="A5" s="23" t="s">
        <v>15</v>
      </c>
      <c r="B5" s="23">
        <f>1*0.15</f>
        <v>0.15</v>
      </c>
      <c r="C5" s="23" t="s">
        <v>12</v>
      </c>
      <c r="D5" s="23"/>
      <c r="E5" s="22"/>
      <c r="F5" s="22"/>
      <c r="G5" s="22"/>
      <c r="H5" s="22"/>
    </row>
    <row r="6" spans="1:8" x14ac:dyDescent="0.35">
      <c r="A6" s="23" t="s">
        <v>52</v>
      </c>
      <c r="B6" s="23">
        <f>B32</f>
        <v>30</v>
      </c>
      <c r="C6" s="23" t="s">
        <v>46</v>
      </c>
      <c r="D6" s="23"/>
      <c r="E6" s="22"/>
      <c r="F6" s="22"/>
      <c r="G6" s="22"/>
      <c r="H6" s="22"/>
    </row>
    <row r="7" spans="1:8" x14ac:dyDescent="0.35">
      <c r="A7" s="23" t="s">
        <v>14</v>
      </c>
      <c r="B7" s="25">
        <f>1430*(100*0.000014)</f>
        <v>2.0019999999999998</v>
      </c>
      <c r="C7" s="23" t="s">
        <v>4</v>
      </c>
      <c r="D7" s="23"/>
      <c r="E7" s="22"/>
      <c r="F7" s="22"/>
      <c r="G7" s="22"/>
      <c r="H7" s="22"/>
    </row>
    <row r="8" spans="1:8" x14ac:dyDescent="0.35">
      <c r="A8" s="23" t="s">
        <v>74</v>
      </c>
      <c r="B8" s="25">
        <v>541</v>
      </c>
      <c r="C8" s="23"/>
      <c r="D8" s="23"/>
      <c r="E8" s="22"/>
      <c r="F8" s="22"/>
      <c r="G8" s="22"/>
      <c r="H8" s="22"/>
    </row>
    <row r="9" spans="1:8" x14ac:dyDescent="0.35">
      <c r="A9" s="23" t="s">
        <v>72</v>
      </c>
      <c r="B9" s="26">
        <f>11.03*1000/24</f>
        <v>459.58333333333331</v>
      </c>
      <c r="C9" s="23" t="s">
        <v>18</v>
      </c>
      <c r="D9" s="26"/>
      <c r="E9" s="26"/>
      <c r="F9" s="26"/>
      <c r="G9" s="22"/>
      <c r="H9" s="22"/>
    </row>
    <row r="10" spans="1:8" x14ac:dyDescent="0.35">
      <c r="A10" s="23" t="s">
        <v>73</v>
      </c>
      <c r="B10" s="26">
        <f>11.5*1000*((1.785/2)/(2.5*22))*1000/24</f>
        <v>7775.5681818181811</v>
      </c>
      <c r="C10" s="23" t="s">
        <v>18</v>
      </c>
      <c r="D10" s="22" t="s">
        <v>47</v>
      </c>
      <c r="E10" s="22"/>
      <c r="F10" s="22"/>
      <c r="G10" s="22"/>
      <c r="H10" s="22"/>
    </row>
    <row r="11" spans="1:8" x14ac:dyDescent="0.35">
      <c r="A11" s="23" t="s">
        <v>75</v>
      </c>
      <c r="B11" s="26">
        <v>500</v>
      </c>
      <c r="C11" s="23" t="s">
        <v>8</v>
      </c>
      <c r="D11" s="22" t="s">
        <v>76</v>
      </c>
      <c r="E11" s="22"/>
      <c r="F11" s="22"/>
      <c r="G11" s="22"/>
      <c r="H11" s="22"/>
    </row>
    <row r="12" spans="1:8" x14ac:dyDescent="0.35">
      <c r="A12" s="23" t="s">
        <v>84</v>
      </c>
      <c r="B12" s="26">
        <v>0</v>
      </c>
      <c r="C12" s="23"/>
      <c r="D12" s="22"/>
      <c r="E12" s="22"/>
      <c r="F12" s="22"/>
      <c r="G12" s="22"/>
      <c r="H12" s="22"/>
    </row>
    <row r="13" spans="1:8" ht="15.5" x14ac:dyDescent="0.35">
      <c r="A13" s="23" t="s">
        <v>1</v>
      </c>
      <c r="B13" s="27">
        <v>2.7E-2</v>
      </c>
      <c r="C13" s="23" t="s">
        <v>2</v>
      </c>
      <c r="D13" s="22" t="s">
        <v>71</v>
      </c>
      <c r="E13" s="28">
        <f>0.416/24</f>
        <v>1.7333333333333333E-2</v>
      </c>
      <c r="F13" s="29"/>
      <c r="G13" s="22"/>
      <c r="H13" s="22"/>
    </row>
    <row r="14" spans="1:8" x14ac:dyDescent="0.35">
      <c r="A14" s="23" t="s">
        <v>3</v>
      </c>
      <c r="B14" s="30">
        <v>4.2</v>
      </c>
      <c r="C14" s="23" t="s">
        <v>4</v>
      </c>
      <c r="D14" s="21"/>
      <c r="E14" s="22"/>
      <c r="F14" s="22"/>
      <c r="G14" s="22"/>
      <c r="H14" s="22"/>
    </row>
    <row r="15" spans="1:8" x14ac:dyDescent="0.35">
      <c r="A15" s="23" t="s">
        <v>5</v>
      </c>
      <c r="B15" s="21">
        <f>500*(100*0.000014)</f>
        <v>0.7</v>
      </c>
      <c r="C15" s="23" t="s">
        <v>4</v>
      </c>
      <c r="D15" s="22"/>
      <c r="E15" s="22"/>
      <c r="F15" s="22"/>
      <c r="G15" s="22"/>
      <c r="H15" s="22"/>
    </row>
    <row r="16" spans="1:8" x14ac:dyDescent="0.35">
      <c r="A16" s="23" t="s">
        <v>7</v>
      </c>
      <c r="B16" s="31">
        <v>1.2</v>
      </c>
      <c r="C16" s="23" t="s">
        <v>4</v>
      </c>
      <c r="D16" s="22"/>
      <c r="E16" s="22"/>
      <c r="F16" s="22"/>
      <c r="G16" s="22"/>
      <c r="H16" s="22"/>
    </row>
    <row r="17" spans="1:8" x14ac:dyDescent="0.35">
      <c r="A17" s="23" t="s">
        <v>6</v>
      </c>
      <c r="B17" s="31">
        <v>14</v>
      </c>
      <c r="C17" s="23" t="s">
        <v>8</v>
      </c>
      <c r="D17" s="22"/>
      <c r="E17" s="22"/>
      <c r="F17" s="22"/>
      <c r="G17" s="22"/>
      <c r="H17" s="22"/>
    </row>
    <row r="18" spans="1:8" x14ac:dyDescent="0.35">
      <c r="A18" s="23" t="s">
        <v>9</v>
      </c>
      <c r="B18" s="31">
        <v>60</v>
      </c>
      <c r="C18" s="23" t="s">
        <v>10</v>
      </c>
      <c r="D18" s="22"/>
      <c r="E18" s="22"/>
      <c r="F18" s="22"/>
      <c r="G18" s="22"/>
      <c r="H18" s="22"/>
    </row>
    <row r="19" spans="1:8" x14ac:dyDescent="0.35">
      <c r="A19" s="23" t="s">
        <v>20</v>
      </c>
      <c r="B19" s="21">
        <v>1</v>
      </c>
      <c r="C19" s="21" t="s">
        <v>0</v>
      </c>
      <c r="D19" s="22"/>
      <c r="E19" s="22"/>
      <c r="F19" s="22"/>
      <c r="G19" s="22"/>
      <c r="H19" s="22"/>
    </row>
    <row r="20" spans="1:8" x14ac:dyDescent="0.35">
      <c r="A20" s="23" t="s">
        <v>23</v>
      </c>
      <c r="B20" s="21">
        <v>20</v>
      </c>
      <c r="C20" s="23" t="s">
        <v>21</v>
      </c>
      <c r="D20" s="22" t="s">
        <v>34</v>
      </c>
      <c r="E20" s="21"/>
      <c r="F20" s="22"/>
      <c r="G20" s="22"/>
      <c r="H20" s="22"/>
    </row>
    <row r="21" spans="1:8" x14ac:dyDescent="0.35">
      <c r="A21" s="23" t="s">
        <v>19</v>
      </c>
      <c r="B21" s="21">
        <v>1.5</v>
      </c>
      <c r="C21" s="21" t="s">
        <v>24</v>
      </c>
      <c r="D21" s="22" t="s">
        <v>35</v>
      </c>
      <c r="E21" s="22"/>
      <c r="F21" s="22"/>
      <c r="G21" s="22"/>
      <c r="H21" s="22"/>
    </row>
    <row r="22" spans="1:8" ht="16.5" x14ac:dyDescent="0.35">
      <c r="A22" s="23" t="s">
        <v>22</v>
      </c>
      <c r="B22" s="21">
        <v>0.15</v>
      </c>
      <c r="C22" s="21" t="s">
        <v>70</v>
      </c>
      <c r="D22" s="22" t="s">
        <v>36</v>
      </c>
      <c r="E22" s="22"/>
      <c r="F22" s="22"/>
      <c r="G22" s="22"/>
      <c r="H22" s="22"/>
    </row>
    <row r="23" spans="1:8" x14ac:dyDescent="0.35">
      <c r="A23" s="23" t="s">
        <v>25</v>
      </c>
      <c r="B23" s="21">
        <v>18</v>
      </c>
      <c r="C23" s="21" t="s">
        <v>28</v>
      </c>
      <c r="D23" s="22" t="s">
        <v>41</v>
      </c>
      <c r="E23" s="22"/>
      <c r="F23" s="22"/>
      <c r="G23" s="22"/>
      <c r="H23" s="22"/>
    </row>
    <row r="24" spans="1:8" x14ac:dyDescent="0.35">
      <c r="A24" s="23" t="s">
        <v>26</v>
      </c>
      <c r="B24" s="21">
        <v>5</v>
      </c>
      <c r="C24" s="21" t="s">
        <v>28</v>
      </c>
      <c r="D24" s="22" t="s">
        <v>40</v>
      </c>
      <c r="E24" s="22"/>
      <c r="F24" s="22"/>
      <c r="G24" s="22"/>
      <c r="H24" s="22"/>
    </row>
    <row r="25" spans="1:8" x14ac:dyDescent="0.35">
      <c r="A25" s="23" t="s">
        <v>27</v>
      </c>
      <c r="B25" s="21">
        <v>31.5</v>
      </c>
      <c r="C25" s="21" t="s">
        <v>28</v>
      </c>
      <c r="D25" s="22" t="s">
        <v>42</v>
      </c>
      <c r="E25" s="22"/>
      <c r="F25" s="22"/>
      <c r="G25" s="22"/>
      <c r="H25" s="22"/>
    </row>
    <row r="26" spans="1:8" x14ac:dyDescent="0.35">
      <c r="A26" s="23" t="s">
        <v>79</v>
      </c>
      <c r="B26" s="21">
        <v>2</v>
      </c>
      <c r="C26" s="21" t="s">
        <v>39</v>
      </c>
      <c r="D26" s="22" t="s">
        <v>81</v>
      </c>
      <c r="E26" s="22"/>
      <c r="F26" s="22"/>
      <c r="G26" s="22"/>
      <c r="H26" s="22"/>
    </row>
    <row r="27" spans="1:8" x14ac:dyDescent="0.35">
      <c r="A27" s="23" t="s">
        <v>29</v>
      </c>
      <c r="B27" s="32">
        <v>1.6000000000000001E-3</v>
      </c>
      <c r="C27" s="23" t="s">
        <v>2</v>
      </c>
      <c r="D27" s="22" t="s">
        <v>37</v>
      </c>
      <c r="E27" s="21"/>
      <c r="F27" s="22"/>
      <c r="G27" s="22"/>
      <c r="H27" s="22"/>
    </row>
    <row r="28" spans="1:8" x14ac:dyDescent="0.35">
      <c r="A28" s="23" t="s">
        <v>30</v>
      </c>
      <c r="B28" s="21">
        <v>1.0469999999999999</v>
      </c>
      <c r="C28" s="21" t="s">
        <v>39</v>
      </c>
      <c r="D28" s="22" t="s">
        <v>38</v>
      </c>
      <c r="E28" s="22"/>
      <c r="F28" s="22"/>
      <c r="G28" s="22"/>
      <c r="H28" s="22"/>
    </row>
    <row r="29" spans="1:8" x14ac:dyDescent="0.35">
      <c r="A29" s="23" t="s">
        <v>31</v>
      </c>
      <c r="B29" s="21">
        <v>18</v>
      </c>
      <c r="C29" s="21" t="s">
        <v>46</v>
      </c>
      <c r="D29" s="22" t="s">
        <v>43</v>
      </c>
      <c r="E29" s="22"/>
      <c r="F29" s="22"/>
      <c r="G29" s="22"/>
      <c r="H29" s="22"/>
    </row>
    <row r="30" spans="1:8" x14ac:dyDescent="0.35">
      <c r="A30" s="23" t="s">
        <v>32</v>
      </c>
      <c r="B30" s="21">
        <v>0</v>
      </c>
      <c r="C30" s="21" t="s">
        <v>46</v>
      </c>
      <c r="D30" s="22" t="s">
        <v>45</v>
      </c>
      <c r="E30" s="22"/>
      <c r="F30" s="22"/>
      <c r="G30" s="22"/>
      <c r="H30" s="22"/>
    </row>
    <row r="31" spans="1:8" x14ac:dyDescent="0.35">
      <c r="A31" s="23" t="s">
        <v>33</v>
      </c>
      <c r="B31" s="21">
        <v>45</v>
      </c>
      <c r="C31" s="21" t="s">
        <v>46</v>
      </c>
      <c r="D31" s="22" t="s">
        <v>44</v>
      </c>
      <c r="E31" s="22"/>
      <c r="F31" s="22"/>
      <c r="G31" s="22"/>
      <c r="H31" s="22"/>
    </row>
    <row r="32" spans="1:8" x14ac:dyDescent="0.35">
      <c r="A32" s="23" t="s">
        <v>48</v>
      </c>
      <c r="B32" s="21">
        <v>30</v>
      </c>
      <c r="C32" s="21" t="s">
        <v>46</v>
      </c>
      <c r="D32" s="22" t="s">
        <v>50</v>
      </c>
      <c r="E32" s="22"/>
      <c r="F32" s="22"/>
      <c r="G32" s="22"/>
      <c r="H32" s="22"/>
    </row>
    <row r="33" spans="1:8" x14ac:dyDescent="0.35">
      <c r="A33" s="23" t="s">
        <v>49</v>
      </c>
      <c r="B33" s="21">
        <v>12</v>
      </c>
      <c r="C33" s="21" t="s">
        <v>46</v>
      </c>
      <c r="D33" s="22" t="s">
        <v>51</v>
      </c>
      <c r="E33" s="22"/>
      <c r="F33" s="22"/>
      <c r="G33" s="22"/>
      <c r="H33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DCFF-C2B9-4F74-A71A-8FD9B7D249B8}">
  <dimension ref="A1:AD33"/>
  <sheetViews>
    <sheetView topLeftCell="A4" zoomScaleNormal="100" workbookViewId="0">
      <selection activeCell="B3" sqref="B3"/>
    </sheetView>
  </sheetViews>
  <sheetFormatPr defaultColWidth="8.81640625" defaultRowHeight="14.5" x14ac:dyDescent="0.35"/>
  <cols>
    <col min="1" max="1" width="19.453125" style="18" bestFit="1" customWidth="1"/>
    <col min="2" max="2" width="11.81640625" style="18" bestFit="1" customWidth="1"/>
    <col min="3" max="3" width="22.36328125" style="18" bestFit="1" customWidth="1"/>
    <col min="4" max="4" width="38.453125" bestFit="1" customWidth="1"/>
    <col min="5" max="5" width="9.6328125" bestFit="1" customWidth="1"/>
    <col min="6" max="6" width="10.1796875" bestFit="1" customWidth="1"/>
    <col min="8" max="8" width="9.453125" bestFit="1" customWidth="1"/>
  </cols>
  <sheetData>
    <row r="1" spans="1:12" x14ac:dyDescent="0.35">
      <c r="A1" s="18" t="s">
        <v>82</v>
      </c>
      <c r="B1" s="18">
        <f>100*0.000014</f>
        <v>1.4E-3</v>
      </c>
      <c r="C1" s="18" t="s">
        <v>83</v>
      </c>
    </row>
    <row r="2" spans="1:12" x14ac:dyDescent="0.35">
      <c r="A2" s="18" t="s">
        <v>77</v>
      </c>
      <c r="B2" s="18">
        <v>14</v>
      </c>
      <c r="C2" s="18" t="s">
        <v>13</v>
      </c>
    </row>
    <row r="3" spans="1:12" x14ac:dyDescent="0.35">
      <c r="A3" s="4" t="s">
        <v>17</v>
      </c>
      <c r="B3" s="4">
        <v>110</v>
      </c>
      <c r="C3" s="4" t="s">
        <v>8</v>
      </c>
      <c r="D3" s="4"/>
    </row>
    <row r="4" spans="1:12" x14ac:dyDescent="0.35">
      <c r="A4" s="4" t="s">
        <v>16</v>
      </c>
      <c r="B4" s="12">
        <v>1.05</v>
      </c>
      <c r="C4" s="4" t="s">
        <v>11</v>
      </c>
      <c r="D4" s="4"/>
    </row>
    <row r="5" spans="1:12" x14ac:dyDescent="0.35">
      <c r="A5" s="4" t="s">
        <v>15</v>
      </c>
      <c r="B5" s="4">
        <f>1.315*0.15</f>
        <v>0.19724999999999998</v>
      </c>
      <c r="C5" s="4" t="s">
        <v>12</v>
      </c>
      <c r="D5" s="4"/>
    </row>
    <row r="6" spans="1:12" x14ac:dyDescent="0.35">
      <c r="A6" s="4" t="s">
        <v>52</v>
      </c>
      <c r="B6" s="4">
        <v>35</v>
      </c>
      <c r="C6" s="4" t="s">
        <v>46</v>
      </c>
      <c r="D6" s="4"/>
    </row>
    <row r="7" spans="1:12" x14ac:dyDescent="0.35">
      <c r="A7" s="5" t="s">
        <v>14</v>
      </c>
      <c r="B7" s="13">
        <v>2</v>
      </c>
      <c r="C7" s="5" t="s">
        <v>4</v>
      </c>
      <c r="D7" s="5"/>
    </row>
    <row r="8" spans="1:12" x14ac:dyDescent="0.35">
      <c r="A8" s="5" t="s">
        <v>74</v>
      </c>
      <c r="B8" s="13">
        <v>1</v>
      </c>
      <c r="C8" s="5"/>
      <c r="D8" s="5"/>
    </row>
    <row r="9" spans="1:12" x14ac:dyDescent="0.35">
      <c r="A9" s="8" t="s">
        <v>72</v>
      </c>
      <c r="B9" s="14">
        <f>11.03*1000/24</f>
        <v>459.58333333333331</v>
      </c>
      <c r="C9" s="14">
        <f>11.03*1000/24</f>
        <v>459.58333333333331</v>
      </c>
      <c r="D9" s="14">
        <f>11.03*1000/24</f>
        <v>459.58333333333331</v>
      </c>
      <c r="E9" s="14">
        <f>11.03*1000/24</f>
        <v>459.58333333333331</v>
      </c>
      <c r="F9" s="14">
        <f>11.03*1000/24</f>
        <v>459.58333333333331</v>
      </c>
      <c r="G9">
        <v>460</v>
      </c>
      <c r="H9">
        <v>460</v>
      </c>
      <c r="I9">
        <v>460</v>
      </c>
      <c r="J9">
        <v>460</v>
      </c>
      <c r="K9">
        <v>460</v>
      </c>
      <c r="L9" s="8" t="s">
        <v>18</v>
      </c>
    </row>
    <row r="10" spans="1:12" x14ac:dyDescent="0.35">
      <c r="A10" s="8" t="s">
        <v>73</v>
      </c>
      <c r="B10" s="14">
        <f>(1.785/2)*0.07*1000*60*60</f>
        <v>224910</v>
      </c>
      <c r="C10" s="8" t="s">
        <v>18</v>
      </c>
      <c r="D10" s="9" t="s">
        <v>47</v>
      </c>
    </row>
    <row r="11" spans="1:12" x14ac:dyDescent="0.35">
      <c r="A11" s="8" t="s">
        <v>75</v>
      </c>
      <c r="B11" s="14">
        <v>110</v>
      </c>
      <c r="C11" s="4" t="s">
        <v>8</v>
      </c>
      <c r="D11" s="9" t="s">
        <v>76</v>
      </c>
    </row>
    <row r="12" spans="1:12" x14ac:dyDescent="0.35">
      <c r="A12" s="8" t="s">
        <v>84</v>
      </c>
      <c r="B12" s="14">
        <v>0</v>
      </c>
      <c r="C12" s="4"/>
      <c r="D12" s="9"/>
    </row>
    <row r="13" spans="1:12" ht="15.5" x14ac:dyDescent="0.35">
      <c r="A13" s="1" t="s">
        <v>1</v>
      </c>
      <c r="B13" s="15">
        <v>2.7E-2</v>
      </c>
      <c r="C13" s="1" t="s">
        <v>2</v>
      </c>
      <c r="D13" s="7" t="s">
        <v>71</v>
      </c>
      <c r="E13" s="6">
        <f>0.416/24</f>
        <v>1.7333333333333333E-2</v>
      </c>
      <c r="F13" s="3"/>
    </row>
    <row r="14" spans="1:12" x14ac:dyDescent="0.35">
      <c r="A14" s="1" t="s">
        <v>3</v>
      </c>
      <c r="B14" s="16">
        <v>4.2</v>
      </c>
      <c r="C14" s="1" t="s">
        <v>4</v>
      </c>
      <c r="D14" s="7"/>
      <c r="E14" s="2"/>
      <c r="F14" s="2"/>
    </row>
    <row r="15" spans="1:12" x14ac:dyDescent="0.35">
      <c r="A15" s="1" t="s">
        <v>5</v>
      </c>
      <c r="B15" s="16">
        <f>500*(100*0.000014)</f>
        <v>0.7</v>
      </c>
      <c r="C15" s="1" t="s">
        <v>4</v>
      </c>
      <c r="D15" s="7"/>
      <c r="E15" s="2">
        <f>(1.2-B15)/(B16+1-B15)</f>
        <v>0.33333333333333326</v>
      </c>
      <c r="F15" s="2"/>
      <c r="G15">
        <f>80/(80+144)</f>
        <v>0.35714285714285715</v>
      </c>
    </row>
    <row r="16" spans="1:12" x14ac:dyDescent="0.35">
      <c r="A16" s="1" t="s">
        <v>7</v>
      </c>
      <c r="B16" s="17">
        <v>1.2</v>
      </c>
      <c r="C16" s="1" t="s">
        <v>4</v>
      </c>
      <c r="D16" s="7"/>
      <c r="E16" s="2"/>
      <c r="F16" s="2"/>
    </row>
    <row r="17" spans="1:30" x14ac:dyDescent="0.35">
      <c r="A17" s="1" t="s">
        <v>6</v>
      </c>
      <c r="B17" s="17">
        <v>14</v>
      </c>
      <c r="C17" s="1" t="s">
        <v>8</v>
      </c>
      <c r="D17" s="7"/>
      <c r="E17" s="2"/>
      <c r="F17" s="2"/>
    </row>
    <row r="18" spans="1:30" x14ac:dyDescent="0.35">
      <c r="A18" s="1" t="s">
        <v>9</v>
      </c>
      <c r="B18" s="17">
        <v>60</v>
      </c>
      <c r="C18" s="1" t="s">
        <v>10</v>
      </c>
      <c r="D18" s="7"/>
      <c r="E18" s="2"/>
      <c r="F18" s="2"/>
    </row>
    <row r="19" spans="1:30" x14ac:dyDescent="0.35">
      <c r="A19" s="1" t="s">
        <v>20</v>
      </c>
      <c r="B19" s="16">
        <v>1</v>
      </c>
      <c r="C19" s="16" t="s">
        <v>0</v>
      </c>
      <c r="D19" s="7"/>
      <c r="E19" s="2"/>
      <c r="F19" s="2"/>
    </row>
    <row r="20" spans="1:30" x14ac:dyDescent="0.35">
      <c r="A20" s="1" t="s">
        <v>23</v>
      </c>
      <c r="B20" s="19">
        <v>20</v>
      </c>
      <c r="C20" s="1" t="s">
        <v>21</v>
      </c>
      <c r="D20" s="7" t="s">
        <v>34</v>
      </c>
      <c r="E20" s="7" t="s">
        <v>78</v>
      </c>
      <c r="F20" s="2"/>
    </row>
    <row r="21" spans="1:30" x14ac:dyDescent="0.35">
      <c r="A21" s="1" t="s">
        <v>19</v>
      </c>
      <c r="B21" s="16">
        <v>1.5</v>
      </c>
      <c r="C21" s="16" t="s">
        <v>24</v>
      </c>
      <c r="D21" s="7" t="s">
        <v>35</v>
      </c>
      <c r="E21" s="2"/>
      <c r="F21" s="2"/>
    </row>
    <row r="22" spans="1:30" ht="16.5" x14ac:dyDescent="0.35">
      <c r="A22" s="1" t="s">
        <v>22</v>
      </c>
      <c r="B22" s="19">
        <v>0.15</v>
      </c>
      <c r="C22" s="16" t="s">
        <v>70</v>
      </c>
      <c r="D22" s="7" t="s">
        <v>36</v>
      </c>
      <c r="E22" s="2"/>
      <c r="F22" s="2"/>
    </row>
    <row r="23" spans="1:30" x14ac:dyDescent="0.35">
      <c r="A23" s="1" t="s">
        <v>25</v>
      </c>
      <c r="B23" s="19">
        <v>18</v>
      </c>
      <c r="C23" s="16" t="s">
        <v>28</v>
      </c>
      <c r="D23" s="7" t="s">
        <v>41</v>
      </c>
      <c r="E23" s="2"/>
      <c r="F23" s="2"/>
    </row>
    <row r="24" spans="1:30" x14ac:dyDescent="0.35">
      <c r="A24" s="1" t="s">
        <v>26</v>
      </c>
      <c r="B24" s="16">
        <v>5</v>
      </c>
      <c r="C24" s="16" t="s">
        <v>28</v>
      </c>
      <c r="D24" s="7" t="s">
        <v>40</v>
      </c>
      <c r="E24" s="2"/>
      <c r="F24" s="2"/>
    </row>
    <row r="25" spans="1:30" x14ac:dyDescent="0.35">
      <c r="A25" s="1" t="s">
        <v>27</v>
      </c>
      <c r="B25" s="19">
        <v>31.5</v>
      </c>
      <c r="C25" s="16" t="s">
        <v>28</v>
      </c>
      <c r="D25" s="7" t="s">
        <v>42</v>
      </c>
      <c r="E25" s="2"/>
      <c r="F25">
        <v>2.1349422991935401E-3</v>
      </c>
    </row>
    <row r="26" spans="1:30" x14ac:dyDescent="0.35">
      <c r="A26" s="1" t="s">
        <v>79</v>
      </c>
      <c r="B26" s="19">
        <v>2</v>
      </c>
      <c r="C26" s="16" t="s">
        <v>39</v>
      </c>
      <c r="D26" s="7" t="s">
        <v>80</v>
      </c>
      <c r="E26" s="2"/>
    </row>
    <row r="27" spans="1:30" x14ac:dyDescent="0.35">
      <c r="A27" s="1" t="s">
        <v>29</v>
      </c>
      <c r="B27" s="20">
        <v>1.6000000000000001E-3</v>
      </c>
      <c r="C27" s="1" t="s">
        <v>2</v>
      </c>
      <c r="D27" s="7" t="s">
        <v>37</v>
      </c>
      <c r="E27" s="2"/>
      <c r="F27" s="2">
        <v>1</v>
      </c>
      <c r="G27">
        <f>F27-($F$25*F27)</f>
        <v>0.99786505770080647</v>
      </c>
      <c r="H27">
        <f t="shared" ref="H27:M27" si="0">G27-($F$25*G27)</f>
        <v>0.9957346733802338</v>
      </c>
      <c r="I27">
        <f t="shared" si="0"/>
        <v>0.99360883730726068</v>
      </c>
      <c r="J27">
        <f>I27-($F$25*I27)</f>
        <v>0.99148753977164095</v>
      </c>
      <c r="K27">
        <f t="shared" si="0"/>
        <v>0.98937077108385918</v>
      </c>
      <c r="L27">
        <f t="shared" si="0"/>
        <v>0.98725852157508653</v>
      </c>
      <c r="M27">
        <f t="shared" si="0"/>
        <v>0.98515078159713665</v>
      </c>
      <c r="N27">
        <f t="shared" ref="N27:AD27" si="1">M27-($F$25*M27)</f>
        <v>0.98304754152242135</v>
      </c>
      <c r="O27">
        <f t="shared" si="1"/>
        <v>0.98094879174390692</v>
      </c>
      <c r="P27">
        <f t="shared" si="1"/>
        <v>0.97885452267507012</v>
      </c>
      <c r="Q27">
        <f t="shared" si="1"/>
        <v>0.97676472474985421</v>
      </c>
      <c r="R27">
        <f t="shared" si="1"/>
        <v>0.97467938842262558</v>
      </c>
      <c r="S27">
        <f t="shared" si="1"/>
        <v>0.97259850416812998</v>
      </c>
      <c r="T27">
        <f t="shared" si="1"/>
        <v>0.97052206248144912</v>
      </c>
      <c r="U27">
        <f t="shared" si="1"/>
        <v>0.96845005387795691</v>
      </c>
      <c r="V27">
        <f t="shared" si="1"/>
        <v>0.96638246889327661</v>
      </c>
      <c r="W27">
        <f t="shared" si="1"/>
        <v>0.96431929808323724</v>
      </c>
      <c r="X27">
        <f t="shared" si="1"/>
        <v>0.96226053202383066</v>
      </c>
      <c r="Y27">
        <f t="shared" si="1"/>
        <v>0.96020616131116854</v>
      </c>
      <c r="Z27">
        <f t="shared" si="1"/>
        <v>0.95815617656143903</v>
      </c>
      <c r="AA27">
        <f t="shared" si="1"/>
        <v>0.9561105684108645</v>
      </c>
      <c r="AB27">
        <f t="shared" si="1"/>
        <v>0.95406932751565821</v>
      </c>
      <c r="AC27">
        <f t="shared" si="1"/>
        <v>0.95203244455198188</v>
      </c>
      <c r="AD27">
        <f t="shared" si="1"/>
        <v>0.94999991021590324</v>
      </c>
    </row>
    <row r="28" spans="1:30" x14ac:dyDescent="0.35">
      <c r="A28" s="1" t="s">
        <v>30</v>
      </c>
      <c r="B28" s="16">
        <v>1.0469999999999999</v>
      </c>
      <c r="C28" s="16" t="s">
        <v>39</v>
      </c>
      <c r="D28" s="7" t="s">
        <v>38</v>
      </c>
      <c r="E28" s="2"/>
      <c r="F28" s="2"/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Q28">
        <v>11</v>
      </c>
      <c r="R28">
        <v>12</v>
      </c>
      <c r="S28">
        <v>13</v>
      </c>
      <c r="T28">
        <v>14</v>
      </c>
      <c r="U28">
        <v>15</v>
      </c>
      <c r="V28">
        <v>16</v>
      </c>
      <c r="W28">
        <v>17</v>
      </c>
      <c r="X28">
        <v>18</v>
      </c>
      <c r="Y28">
        <v>19</v>
      </c>
      <c r="Z28">
        <v>20</v>
      </c>
      <c r="AA28">
        <v>21</v>
      </c>
      <c r="AB28">
        <v>22</v>
      </c>
      <c r="AC28">
        <v>23</v>
      </c>
      <c r="AD28">
        <v>24</v>
      </c>
    </row>
    <row r="29" spans="1:30" x14ac:dyDescent="0.35">
      <c r="A29" s="1" t="s">
        <v>31</v>
      </c>
      <c r="B29" s="16">
        <v>18</v>
      </c>
      <c r="C29" s="16" t="s">
        <v>46</v>
      </c>
      <c r="D29" s="7" t="s">
        <v>43</v>
      </c>
      <c r="E29" s="2"/>
      <c r="F29" s="2"/>
    </row>
    <row r="30" spans="1:30" x14ac:dyDescent="0.35">
      <c r="A30" s="1" t="s">
        <v>32</v>
      </c>
      <c r="B30" s="16">
        <v>0</v>
      </c>
      <c r="C30" s="16" t="s">
        <v>46</v>
      </c>
      <c r="D30" s="7" t="s">
        <v>45</v>
      </c>
      <c r="E30" s="2"/>
      <c r="F30" s="2"/>
    </row>
    <row r="31" spans="1:30" x14ac:dyDescent="0.35">
      <c r="A31" s="1" t="s">
        <v>33</v>
      </c>
      <c r="B31" s="16">
        <v>45</v>
      </c>
      <c r="C31" s="16" t="s">
        <v>46</v>
      </c>
      <c r="D31" s="7" t="s">
        <v>44</v>
      </c>
      <c r="E31" s="2"/>
      <c r="F31" s="2"/>
    </row>
    <row r="32" spans="1:30" x14ac:dyDescent="0.35">
      <c r="A32" s="1" t="s">
        <v>48</v>
      </c>
      <c r="B32" s="16">
        <v>30</v>
      </c>
      <c r="C32" s="16" t="s">
        <v>46</v>
      </c>
      <c r="D32" s="7" t="s">
        <v>50</v>
      </c>
    </row>
    <row r="33" spans="1:4" x14ac:dyDescent="0.35">
      <c r="A33" s="1" t="s">
        <v>49</v>
      </c>
      <c r="B33" s="16">
        <v>12</v>
      </c>
      <c r="C33" s="16" t="s">
        <v>46</v>
      </c>
      <c r="D33" s="7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4F6B-6E22-4E47-9E18-D16CFF369AB8}">
  <dimension ref="A1:C13"/>
  <sheetViews>
    <sheetView workbookViewId="0">
      <selection activeCell="B4" sqref="B4"/>
    </sheetView>
  </sheetViews>
  <sheetFormatPr defaultColWidth="8.81640625" defaultRowHeight="14.5" x14ac:dyDescent="0.35"/>
  <cols>
    <col min="1" max="1" width="9.81640625" bestFit="1" customWidth="1"/>
    <col min="3" max="3" width="40" bestFit="1" customWidth="1"/>
  </cols>
  <sheetData>
    <row r="1" spans="1:3" x14ac:dyDescent="0.35">
      <c r="A1" s="11" t="s">
        <v>53</v>
      </c>
      <c r="B1" s="11" t="s">
        <v>54</v>
      </c>
      <c r="C1" s="11" t="s">
        <v>67</v>
      </c>
    </row>
    <row r="2" spans="1:3" x14ac:dyDescent="0.35">
      <c r="A2" t="s">
        <v>55</v>
      </c>
      <c r="B2">
        <v>16</v>
      </c>
      <c r="C2" s="10" t="s">
        <v>68</v>
      </c>
    </row>
    <row r="3" spans="1:3" x14ac:dyDescent="0.35">
      <c r="A3" t="s">
        <v>56</v>
      </c>
      <c r="B3">
        <v>17</v>
      </c>
      <c r="C3" t="s">
        <v>69</v>
      </c>
    </row>
    <row r="4" spans="1:3" x14ac:dyDescent="0.35">
      <c r="A4" t="s">
        <v>57</v>
      </c>
      <c r="B4">
        <v>19</v>
      </c>
    </row>
    <row r="5" spans="1:3" x14ac:dyDescent="0.35">
      <c r="A5" t="s">
        <v>58</v>
      </c>
      <c r="B5">
        <v>24</v>
      </c>
    </row>
    <row r="6" spans="1:3" x14ac:dyDescent="0.35">
      <c r="A6" t="s">
        <v>59</v>
      </c>
      <c r="B6">
        <v>25</v>
      </c>
    </row>
    <row r="7" spans="1:3" x14ac:dyDescent="0.35">
      <c r="A7" t="s">
        <v>60</v>
      </c>
      <c r="B7">
        <v>26</v>
      </c>
    </row>
    <row r="8" spans="1:3" x14ac:dyDescent="0.35">
      <c r="A8" t="s">
        <v>61</v>
      </c>
      <c r="B8">
        <v>28</v>
      </c>
    </row>
    <row r="9" spans="1:3" x14ac:dyDescent="0.35">
      <c r="A9" t="s">
        <v>62</v>
      </c>
      <c r="B9">
        <v>29</v>
      </c>
    </row>
    <row r="10" spans="1:3" x14ac:dyDescent="0.35">
      <c r="A10" t="s">
        <v>63</v>
      </c>
      <c r="B10">
        <v>29.5</v>
      </c>
    </row>
    <row r="11" spans="1:3" x14ac:dyDescent="0.35">
      <c r="A11" t="s">
        <v>64</v>
      </c>
      <c r="B11">
        <v>25</v>
      </c>
    </row>
    <row r="12" spans="1:3" x14ac:dyDescent="0.35">
      <c r="A12" t="s">
        <v>65</v>
      </c>
      <c r="B12">
        <v>21</v>
      </c>
    </row>
    <row r="13" spans="1:3" x14ac:dyDescent="0.35">
      <c r="A13" t="s">
        <v>66</v>
      </c>
      <c r="B13">
        <v>18</v>
      </c>
    </row>
  </sheetData>
  <phoneticPr fontId="4" type="noConversion"/>
  <hyperlinks>
    <hyperlink ref="C2" r:id="rId1" xr:uid="{A2FA55D4-3D2D-420F-B37C-C6565944AA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Parameters_multi-scale</vt:lpstr>
      <vt:lpstr>Parameters_Reading</vt:lpstr>
      <vt:lpstr>T_multi-scale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2019-08-15T09:09:10Z</dcterms:created>
  <dcterms:modified xsi:type="dcterms:W3CDTF">2020-09-30T18:06:06Z</dcterms:modified>
</cp:coreProperties>
</file>