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H:\Semin\IVT1\Cermakf\testExcel\"/>
    </mc:Choice>
  </mc:AlternateContent>
  <xr:revisionPtr revIDLastSave="0" documentId="13_ncr:1_{6BAB985C-9B55-4D45-8885-850A6892B432}" xr6:coauthVersionLast="36" xr6:coauthVersionMax="36" xr10:uidLastSave="{00000000-0000-0000-0000-000000000000}"/>
  <bookViews>
    <workbookView xWindow="0" yWindow="0" windowWidth="21600" windowHeight="9735" activeTab="5" xr2:uid="{00000000-000D-0000-FFFF-FFFF00000000}"/>
  </bookViews>
  <sheets>
    <sheet name="List1" sheetId="1" r:id="rId1"/>
    <sheet name="List2" sheetId="2" r:id="rId2"/>
    <sheet name="List3" sheetId="3" r:id="rId3"/>
    <sheet name="KT" sheetId="7" r:id="rId4"/>
    <sheet name="KG" sheetId="8" r:id="rId5"/>
    <sheet name="List4" sheetId="4" r:id="rId6"/>
    <sheet name="List5" sheetId="5" r:id="rId7"/>
  </sheets>
  <definedNames>
    <definedName name="_xlnm._FilterDatabase" localSheetId="0" hidden="1">List1!$A$1:$N$21</definedName>
    <definedName name="_xlnm._FilterDatabase" localSheetId="1" hidden="1">List2!$A$1:$N$21</definedName>
    <definedName name="_xlnm._FilterDatabase" localSheetId="5" hidden="1">List4!$A$1:$N$21</definedName>
    <definedName name="_xlnm.Criteria" localSheetId="1">List2!$A$24:$N$26</definedName>
    <definedName name="tabulka">List1!$A$1:$N$21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4" l="1"/>
  <c r="Q8" i="4"/>
  <c r="Q7" i="4"/>
  <c r="Q6" i="4"/>
  <c r="Q5" i="4"/>
  <c r="K21" i="5"/>
  <c r="L21" i="5" s="1"/>
  <c r="F21" i="5"/>
  <c r="G21" i="5" s="1"/>
  <c r="K20" i="5"/>
  <c r="F20" i="5"/>
  <c r="G20" i="5" s="1"/>
  <c r="K19" i="5"/>
  <c r="L19" i="5" s="1"/>
  <c r="F19" i="5"/>
  <c r="G19" i="5" s="1"/>
  <c r="K18" i="5"/>
  <c r="F18" i="5"/>
  <c r="G18" i="5" s="1"/>
  <c r="K17" i="5"/>
  <c r="L17" i="5" s="1"/>
  <c r="F17" i="5"/>
  <c r="G17" i="5" s="1"/>
  <c r="K16" i="5"/>
  <c r="F16" i="5"/>
  <c r="G16" i="5" s="1"/>
  <c r="K15" i="5"/>
  <c r="L15" i="5" s="1"/>
  <c r="F15" i="5"/>
  <c r="G15" i="5" s="1"/>
  <c r="K14" i="5"/>
  <c r="F14" i="5"/>
  <c r="G14" i="5" s="1"/>
  <c r="K13" i="5"/>
  <c r="L13" i="5" s="1"/>
  <c r="F13" i="5"/>
  <c r="G13" i="5" s="1"/>
  <c r="K12" i="5"/>
  <c r="F12" i="5"/>
  <c r="G12" i="5" s="1"/>
  <c r="K11" i="5"/>
  <c r="L11" i="5" s="1"/>
  <c r="F11" i="5"/>
  <c r="G11" i="5" s="1"/>
  <c r="K10" i="5"/>
  <c r="F10" i="5"/>
  <c r="G10" i="5" s="1"/>
  <c r="K9" i="5"/>
  <c r="L9" i="5" s="1"/>
  <c r="F9" i="5"/>
  <c r="G9" i="5" s="1"/>
  <c r="K8" i="5"/>
  <c r="F8" i="5"/>
  <c r="G8" i="5" s="1"/>
  <c r="K7" i="5"/>
  <c r="L7" i="5" s="1"/>
  <c r="F7" i="5"/>
  <c r="G7" i="5" s="1"/>
  <c r="K6" i="5"/>
  <c r="F6" i="5"/>
  <c r="G6" i="5" s="1"/>
  <c r="K5" i="5"/>
  <c r="L5" i="5" s="1"/>
  <c r="F5" i="5"/>
  <c r="G5" i="5" s="1"/>
  <c r="K4" i="5"/>
  <c r="F4" i="5"/>
  <c r="G4" i="5" s="1"/>
  <c r="K3" i="5"/>
  <c r="L3" i="5" s="1"/>
  <c r="F3" i="5"/>
  <c r="G3" i="5" s="1"/>
  <c r="K2" i="5"/>
  <c r="F2" i="5"/>
  <c r="G2" i="5" s="1"/>
  <c r="K21" i="4"/>
  <c r="F21" i="4"/>
  <c r="G21" i="4" s="1"/>
  <c r="K20" i="4"/>
  <c r="F20" i="4"/>
  <c r="G20" i="4" s="1"/>
  <c r="K19" i="4"/>
  <c r="L19" i="4" s="1"/>
  <c r="F19" i="4"/>
  <c r="G19" i="4" s="1"/>
  <c r="K18" i="4"/>
  <c r="F18" i="4"/>
  <c r="G18" i="4" s="1"/>
  <c r="K17" i="4"/>
  <c r="F17" i="4"/>
  <c r="G17" i="4" s="1"/>
  <c r="K16" i="4"/>
  <c r="F16" i="4"/>
  <c r="G16" i="4" s="1"/>
  <c r="K15" i="4"/>
  <c r="F15" i="4"/>
  <c r="G15" i="4" s="1"/>
  <c r="K14" i="4"/>
  <c r="F14" i="4"/>
  <c r="G14" i="4" s="1"/>
  <c r="K13" i="4"/>
  <c r="F13" i="4"/>
  <c r="G13" i="4" s="1"/>
  <c r="K12" i="4"/>
  <c r="F12" i="4"/>
  <c r="G12" i="4" s="1"/>
  <c r="K11" i="4"/>
  <c r="F11" i="4"/>
  <c r="G11" i="4" s="1"/>
  <c r="K10" i="4"/>
  <c r="F10" i="4"/>
  <c r="G10" i="4" s="1"/>
  <c r="K9" i="4"/>
  <c r="F9" i="4"/>
  <c r="G9" i="4" s="1"/>
  <c r="K8" i="4"/>
  <c r="F8" i="4"/>
  <c r="G8" i="4" s="1"/>
  <c r="K7" i="4"/>
  <c r="F7" i="4"/>
  <c r="G7" i="4" s="1"/>
  <c r="K6" i="4"/>
  <c r="F6" i="4"/>
  <c r="G6" i="4" s="1"/>
  <c r="K5" i="4"/>
  <c r="F5" i="4"/>
  <c r="G5" i="4" s="1"/>
  <c r="K4" i="4"/>
  <c r="F4" i="4"/>
  <c r="G4" i="4" s="1"/>
  <c r="K3" i="4"/>
  <c r="F3" i="4"/>
  <c r="G3" i="4" s="1"/>
  <c r="K2" i="4"/>
  <c r="F2" i="4"/>
  <c r="G2" i="4" s="1"/>
  <c r="K4" i="3"/>
  <c r="F4" i="3"/>
  <c r="G4" i="3" s="1"/>
  <c r="K14" i="3"/>
  <c r="F14" i="3"/>
  <c r="G14" i="3" s="1"/>
  <c r="K10" i="3"/>
  <c r="F10" i="3"/>
  <c r="G10" i="3" s="1"/>
  <c r="K27" i="3"/>
  <c r="F27" i="3"/>
  <c r="G27" i="3" s="1"/>
  <c r="K3" i="3"/>
  <c r="F3" i="3"/>
  <c r="G3" i="3" s="1"/>
  <c r="K21" i="3"/>
  <c r="F21" i="3"/>
  <c r="G21" i="3" s="1"/>
  <c r="K26" i="3"/>
  <c r="F26" i="3"/>
  <c r="G26" i="3" s="1"/>
  <c r="K13" i="3"/>
  <c r="F13" i="3"/>
  <c r="G13" i="3" s="1"/>
  <c r="K9" i="3"/>
  <c r="F9" i="3"/>
  <c r="G9" i="3" s="1"/>
  <c r="K8" i="3"/>
  <c r="F8" i="3"/>
  <c r="G8" i="3" s="1"/>
  <c r="K25" i="3"/>
  <c r="F25" i="3"/>
  <c r="G25" i="3" s="1"/>
  <c r="K18" i="3"/>
  <c r="F18" i="3"/>
  <c r="G18" i="3" s="1"/>
  <c r="G19" i="3" s="1"/>
  <c r="K16" i="3"/>
  <c r="F16" i="3"/>
  <c r="G16" i="3" s="1"/>
  <c r="G17" i="3" s="1"/>
  <c r="K7" i="3"/>
  <c r="F7" i="3"/>
  <c r="G7" i="3" s="1"/>
  <c r="K24" i="3"/>
  <c r="F24" i="3"/>
  <c r="G24" i="3" s="1"/>
  <c r="K20" i="3"/>
  <c r="F20" i="3"/>
  <c r="G20" i="3" s="1"/>
  <c r="G22" i="3" s="1"/>
  <c r="K2" i="3"/>
  <c r="F2" i="3"/>
  <c r="G2" i="3" s="1"/>
  <c r="K12" i="3"/>
  <c r="F12" i="3"/>
  <c r="G12" i="3" s="1"/>
  <c r="G15" i="3" s="1"/>
  <c r="K6" i="3"/>
  <c r="F6" i="3"/>
  <c r="G6" i="3" s="1"/>
  <c r="K23" i="3"/>
  <c r="F23" i="3"/>
  <c r="G23" i="3" s="1"/>
  <c r="K21" i="2"/>
  <c r="F21" i="2"/>
  <c r="G21" i="2" s="1"/>
  <c r="K20" i="2"/>
  <c r="F20" i="2"/>
  <c r="G20" i="2" s="1"/>
  <c r="K19" i="2"/>
  <c r="F19" i="2"/>
  <c r="G19" i="2" s="1"/>
  <c r="K18" i="2"/>
  <c r="F18" i="2"/>
  <c r="G18" i="2" s="1"/>
  <c r="K17" i="2"/>
  <c r="F17" i="2"/>
  <c r="G17" i="2" s="1"/>
  <c r="K16" i="2"/>
  <c r="F16" i="2"/>
  <c r="G16" i="2" s="1"/>
  <c r="K15" i="2"/>
  <c r="F15" i="2"/>
  <c r="G15" i="2" s="1"/>
  <c r="K14" i="2"/>
  <c r="F14" i="2"/>
  <c r="G14" i="2" s="1"/>
  <c r="K13" i="2"/>
  <c r="F13" i="2"/>
  <c r="G13" i="2" s="1"/>
  <c r="K12" i="2"/>
  <c r="F12" i="2"/>
  <c r="G12" i="2" s="1"/>
  <c r="K11" i="2"/>
  <c r="F11" i="2"/>
  <c r="G11" i="2" s="1"/>
  <c r="K10" i="2"/>
  <c r="F10" i="2"/>
  <c r="G10" i="2" s="1"/>
  <c r="K9" i="2"/>
  <c r="F9" i="2"/>
  <c r="G9" i="2" s="1"/>
  <c r="K8" i="2"/>
  <c r="F8" i="2"/>
  <c r="G8" i="2" s="1"/>
  <c r="K7" i="2"/>
  <c r="F7" i="2"/>
  <c r="G7" i="2" s="1"/>
  <c r="K6" i="2"/>
  <c r="F6" i="2"/>
  <c r="G6" i="2" s="1"/>
  <c r="K5" i="2"/>
  <c r="F5" i="2"/>
  <c r="G5" i="2" s="1"/>
  <c r="K4" i="2"/>
  <c r="F4" i="2"/>
  <c r="G4" i="2" s="1"/>
  <c r="K3" i="2"/>
  <c r="F3" i="2"/>
  <c r="G3" i="2" s="1"/>
  <c r="K2" i="2"/>
  <c r="F2" i="2"/>
  <c r="G2" i="2" s="1"/>
  <c r="G28" i="3" l="1"/>
  <c r="L3" i="4"/>
  <c r="L5" i="4"/>
  <c r="L7" i="4"/>
  <c r="L9" i="4"/>
  <c r="L11" i="4"/>
  <c r="L13" i="4"/>
  <c r="L15" i="4"/>
  <c r="L17" i="4"/>
  <c r="L21" i="4"/>
  <c r="G11" i="3"/>
  <c r="G5" i="3"/>
  <c r="M2" i="3" s="1"/>
  <c r="L6" i="3"/>
  <c r="L2" i="3"/>
  <c r="L24" i="3"/>
  <c r="L16" i="3"/>
  <c r="L25" i="3"/>
  <c r="L9" i="3"/>
  <c r="L26" i="3"/>
  <c r="L3" i="3"/>
  <c r="L10" i="3"/>
  <c r="L4" i="3"/>
  <c r="L3" i="2"/>
  <c r="L5" i="2"/>
  <c r="L7" i="2"/>
  <c r="L9" i="2"/>
  <c r="L11" i="2"/>
  <c r="L13" i="2"/>
  <c r="L15" i="2"/>
  <c r="L17" i="2"/>
  <c r="L19" i="2"/>
  <c r="M4" i="5"/>
  <c r="N4" i="5"/>
  <c r="N18" i="5"/>
  <c r="M18" i="5"/>
  <c r="L4" i="5"/>
  <c r="L8" i="5"/>
  <c r="L12" i="5"/>
  <c r="L14" i="5"/>
  <c r="L16" i="5"/>
  <c r="L20" i="5"/>
  <c r="M2" i="5"/>
  <c r="N2" i="5"/>
  <c r="N6" i="5"/>
  <c r="M6" i="5"/>
  <c r="N8" i="5"/>
  <c r="M8" i="5"/>
  <c r="M10" i="5"/>
  <c r="N10" i="5"/>
  <c r="N12" i="5"/>
  <c r="M12" i="5"/>
  <c r="N14" i="5"/>
  <c r="M14" i="5"/>
  <c r="N16" i="5"/>
  <c r="M16" i="5"/>
  <c r="N20" i="5"/>
  <c r="M20" i="5"/>
  <c r="L2" i="5"/>
  <c r="L6" i="5"/>
  <c r="L10" i="5"/>
  <c r="L18" i="5"/>
  <c r="N3" i="5"/>
  <c r="M3" i="5"/>
  <c r="N5" i="5"/>
  <c r="M5" i="5"/>
  <c r="N7" i="5"/>
  <c r="M7" i="5"/>
  <c r="N9" i="5"/>
  <c r="M9" i="5"/>
  <c r="N11" i="5"/>
  <c r="M11" i="5"/>
  <c r="N13" i="5"/>
  <c r="M13" i="5"/>
  <c r="N15" i="5"/>
  <c r="M15" i="5"/>
  <c r="N17" i="5"/>
  <c r="M17" i="5"/>
  <c r="N19" i="5"/>
  <c r="M19" i="5"/>
  <c r="N21" i="5"/>
  <c r="M21" i="5"/>
  <c r="M20" i="4"/>
  <c r="N20" i="4"/>
  <c r="L2" i="4"/>
  <c r="L4" i="4"/>
  <c r="L6" i="4"/>
  <c r="L8" i="4"/>
  <c r="L10" i="4"/>
  <c r="L12" i="4"/>
  <c r="L14" i="4"/>
  <c r="L16" i="4"/>
  <c r="L18" i="4"/>
  <c r="L20" i="4"/>
  <c r="M4" i="4"/>
  <c r="N4" i="4"/>
  <c r="N8" i="4"/>
  <c r="M8" i="4"/>
  <c r="N12" i="4"/>
  <c r="M12" i="4"/>
  <c r="N14" i="4"/>
  <c r="M14" i="4"/>
  <c r="N18" i="4"/>
  <c r="M18" i="4"/>
  <c r="N3" i="4"/>
  <c r="M3" i="4"/>
  <c r="N5" i="4"/>
  <c r="M5" i="4"/>
  <c r="N7" i="4"/>
  <c r="M7" i="4"/>
  <c r="N9" i="4"/>
  <c r="M9" i="4"/>
  <c r="N11" i="4"/>
  <c r="M11" i="4"/>
  <c r="N13" i="4"/>
  <c r="M13" i="4"/>
  <c r="N15" i="4"/>
  <c r="M15" i="4"/>
  <c r="N17" i="4"/>
  <c r="M17" i="4"/>
  <c r="N19" i="4"/>
  <c r="M19" i="4"/>
  <c r="N21" i="4"/>
  <c r="M21" i="4"/>
  <c r="N2" i="4"/>
  <c r="M2" i="4"/>
  <c r="N6" i="4"/>
  <c r="M6" i="4"/>
  <c r="N10" i="4"/>
  <c r="M10" i="4"/>
  <c r="N16" i="4"/>
  <c r="M16" i="4"/>
  <c r="N20" i="3"/>
  <c r="N14" i="3"/>
  <c r="L23" i="3"/>
  <c r="L12" i="3"/>
  <c r="L20" i="3"/>
  <c r="L7" i="3"/>
  <c r="L18" i="3"/>
  <c r="L8" i="3"/>
  <c r="L13" i="3"/>
  <c r="L21" i="3"/>
  <c r="L27" i="3"/>
  <c r="L14" i="3"/>
  <c r="N23" i="3"/>
  <c r="N12" i="3"/>
  <c r="N7" i="3"/>
  <c r="N18" i="3"/>
  <c r="N8" i="3"/>
  <c r="N13" i="3"/>
  <c r="N21" i="3"/>
  <c r="N27" i="3"/>
  <c r="N6" i="3"/>
  <c r="N2" i="3"/>
  <c r="N24" i="3"/>
  <c r="N16" i="3"/>
  <c r="N25" i="3"/>
  <c r="N9" i="3"/>
  <c r="N26" i="3"/>
  <c r="N3" i="3"/>
  <c r="N10" i="3"/>
  <c r="N4" i="3"/>
  <c r="N2" i="2"/>
  <c r="M2" i="2"/>
  <c r="N4" i="2"/>
  <c r="M4" i="2"/>
  <c r="N6" i="2"/>
  <c r="M6" i="2"/>
  <c r="N8" i="2"/>
  <c r="M8" i="2"/>
  <c r="N10" i="2"/>
  <c r="M10" i="2"/>
  <c r="N14" i="2"/>
  <c r="M14" i="2"/>
  <c r="N16" i="2"/>
  <c r="M16" i="2"/>
  <c r="N18" i="2"/>
  <c r="M18" i="2"/>
  <c r="N20" i="2"/>
  <c r="M20" i="2"/>
  <c r="N12" i="2"/>
  <c r="M12" i="2"/>
  <c r="L2" i="2"/>
  <c r="L4" i="2"/>
  <c r="L6" i="2"/>
  <c r="L8" i="2"/>
  <c r="L10" i="2"/>
  <c r="L12" i="2"/>
  <c r="L14" i="2"/>
  <c r="L16" i="2"/>
  <c r="L18" i="2"/>
  <c r="L20" i="2"/>
  <c r="N3" i="2"/>
  <c r="M3" i="2"/>
  <c r="N5" i="2"/>
  <c r="M5" i="2"/>
  <c r="N7" i="2"/>
  <c r="M7" i="2"/>
  <c r="N9" i="2"/>
  <c r="M9" i="2"/>
  <c r="N11" i="2"/>
  <c r="M11" i="2"/>
  <c r="N13" i="2"/>
  <c r="M13" i="2"/>
  <c r="N15" i="2"/>
  <c r="M15" i="2"/>
  <c r="N17" i="2"/>
  <c r="M17" i="2"/>
  <c r="N19" i="2"/>
  <c r="M19" i="2"/>
  <c r="N21" i="2"/>
  <c r="M21" i="2"/>
  <c r="L2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M4" i="3" l="1"/>
  <c r="M13" i="3"/>
  <c r="M16" i="3"/>
  <c r="M12" i="3"/>
  <c r="M9" i="3"/>
  <c r="M18" i="3"/>
  <c r="M20" i="3"/>
  <c r="M3" i="3"/>
  <c r="M27" i="3"/>
  <c r="M23" i="3"/>
  <c r="M10" i="3"/>
  <c r="M26" i="3"/>
  <c r="M25" i="3"/>
  <c r="M24" i="3"/>
  <c r="M6" i="3"/>
  <c r="M21" i="3"/>
  <c r="M7" i="3"/>
  <c r="M14" i="3"/>
  <c r="G29" i="3"/>
  <c r="M8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N21" i="1" l="1"/>
  <c r="N19" i="1"/>
  <c r="N17" i="1"/>
  <c r="N15" i="1"/>
  <c r="N13" i="1"/>
  <c r="N11" i="1"/>
  <c r="N9" i="1"/>
  <c r="N7" i="1"/>
  <c r="N5" i="1"/>
  <c r="N3" i="1"/>
  <c r="L21" i="1"/>
  <c r="L19" i="1"/>
  <c r="L17" i="1"/>
  <c r="L15" i="1"/>
  <c r="L13" i="1"/>
  <c r="L11" i="1"/>
  <c r="L9" i="1"/>
  <c r="L7" i="1"/>
  <c r="L5" i="1"/>
  <c r="L3" i="1"/>
  <c r="N2" i="1"/>
  <c r="N20" i="1"/>
  <c r="N18" i="1"/>
  <c r="N16" i="1"/>
  <c r="N14" i="1"/>
  <c r="N12" i="1"/>
  <c r="N10" i="1"/>
  <c r="N8" i="1"/>
  <c r="N6" i="1"/>
  <c r="N4" i="1"/>
  <c r="L2" i="1"/>
  <c r="L20" i="1"/>
  <c r="L18" i="1"/>
  <c r="L16" i="1"/>
  <c r="L14" i="1"/>
  <c r="L12" i="1"/>
  <c r="L10" i="1"/>
  <c r="L8" i="1"/>
  <c r="L6" i="1"/>
  <c r="L4" i="1"/>
  <c r="M2" i="1"/>
  <c r="M20" i="1"/>
  <c r="M18" i="1"/>
  <c r="M16" i="1"/>
  <c r="M14" i="1"/>
  <c r="M12" i="1"/>
  <c r="M10" i="1"/>
  <c r="M8" i="1"/>
  <c r="M6" i="1"/>
  <c r="M4" i="1"/>
  <c r="M21" i="1"/>
  <c r="M19" i="1"/>
  <c r="M17" i="1"/>
  <c r="M15" i="1"/>
  <c r="M13" i="1"/>
  <c r="M11" i="1"/>
  <c r="M9" i="1"/>
  <c r="M7" i="1"/>
  <c r="M5" i="1"/>
  <c r="M3" i="1"/>
</calcChain>
</file>

<file path=xl/sharedStrings.xml><?xml version="1.0" encoding="utf-8"?>
<sst xmlns="http://schemas.openxmlformats.org/spreadsheetml/2006/main" count="505" uniqueCount="75">
  <si>
    <t>název</t>
  </si>
  <si>
    <t>výrobní cena</t>
  </si>
  <si>
    <t>prodáno leden</t>
  </si>
  <si>
    <t>prodáno únor</t>
  </si>
  <si>
    <t>prodáno březen</t>
  </si>
  <si>
    <t>prodáno celkem</t>
  </si>
  <si>
    <t>barva</t>
  </si>
  <si>
    <t>triko</t>
  </si>
  <si>
    <t>množství na skladě</t>
  </si>
  <si>
    <t>modrá</t>
  </si>
  <si>
    <t>košile</t>
  </si>
  <si>
    <t>mikina</t>
  </si>
  <si>
    <t>kalhoty</t>
  </si>
  <si>
    <t>svetr</t>
  </si>
  <si>
    <t>nátělník</t>
  </si>
  <si>
    <t>ponožky</t>
  </si>
  <si>
    <t>bílá</t>
  </si>
  <si>
    <t>šedá</t>
  </si>
  <si>
    <t>červená</t>
  </si>
  <si>
    <t>hnědá</t>
  </si>
  <si>
    <t>černá</t>
  </si>
  <si>
    <t>cena s dph</t>
  </si>
  <si>
    <t>zaokrouhleno</t>
  </si>
  <si>
    <t>Celkem Kč</t>
  </si>
  <si>
    <t>Pořadí</t>
  </si>
  <si>
    <t xml:space="preserve">Třídění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</si>
  <si>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</si>
  <si>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</si>
  <si>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</si>
  <si>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</si>
  <si>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</si>
  <si>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</si>
  <si>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</si>
  <si>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</si>
  <si>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</si>
  <si>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</si>
  <si>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</si>
  <si>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</si>
  <si>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</si>
  <si>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</si>
  <si>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</si>
  <si>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</si>
  <si>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</si>
  <si>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</si>
  <si>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</si>
  <si>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</si>
  <si>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Číslo výrobku</t>
  </si>
  <si>
    <t>&lt;30</t>
  </si>
  <si>
    <t>kalhoty Průměr</t>
  </si>
  <si>
    <t>košile Průměr</t>
  </si>
  <si>
    <t>mikina Průměr</t>
  </si>
  <si>
    <t>nátělník Průměr</t>
  </si>
  <si>
    <t>ponožky Průměr</t>
  </si>
  <si>
    <t>svetr Průměr</t>
  </si>
  <si>
    <t>triko Průměr</t>
  </si>
  <si>
    <t>Celkový průměr</t>
  </si>
  <si>
    <t>Celkový součet</t>
  </si>
  <si>
    <t>kalhoty Celkem</t>
  </si>
  <si>
    <t>košile Celkem</t>
  </si>
  <si>
    <t>mikina Celkem</t>
  </si>
  <si>
    <t>nátělník Celkem</t>
  </si>
  <si>
    <t>ponožky Celkem</t>
  </si>
  <si>
    <t>svetr Celkem</t>
  </si>
  <si>
    <t>triko Celkem</t>
  </si>
  <si>
    <t>Součet z množství na skladě</t>
  </si>
  <si>
    <t>Hodnoty</t>
  </si>
  <si>
    <t>Součet z prodáno celkem</t>
  </si>
  <si>
    <t>Úkoly:</t>
  </si>
  <si>
    <t>10.</t>
  </si>
  <si>
    <t>11.</t>
  </si>
  <si>
    <t>12.</t>
  </si>
  <si>
    <t>13.</t>
  </si>
  <si>
    <t>14.</t>
  </si>
  <si>
    <t>15.</t>
  </si>
  <si>
    <t>svyhledat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</si>
</sst>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č&quot;_-;\-* #,##0.00\ &quot;Kč&quot;_-;_-* &quot;-&quot;??\ &quot;Kč&quot;_-;_-@_-"/>
    <numFmt numFmtId="164" formatCode="#,##0.00\ &quot;Kč&quot;"/>
    <numFmt numFmtId="165" formatCode="#,##0\ &quot;Kč&quot;"/>
    <numFmt numFmtId="166" formatCode="_-* #,##0.0\ &quot;Kč&quot;_-;\-* #,##0.0\ &quot;Kč&quot;_-;_-* &quot;-&quot;??\ &quot;Kč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164" fontId="0" fillId="0" borderId="0" xfId="0" applyNumberFormat="1"/>
    <xf numFmtId="44" fontId="0" fillId="0" borderId="0" xfId="1" applyFont="1"/>
    <xf numFmtId="165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166" fontId="0" fillId="0" borderId="0" xfId="1" applyNumberFormat="1" applyFont="1"/>
  </cellXfs>
  <cellStyles count="2">
    <cellStyle name="Měna" xfId="1" builtinId="4"/>
    <cellStyle name="Normální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Cena s DPH/Textil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List3!$B$5:$B$28</c:f>
              <c:strCache>
                <c:ptCount val="7"/>
                <c:pt idx="0">
                  <c:v>kalhoty Průměr</c:v>
                </c:pt>
                <c:pt idx="1">
                  <c:v>košile Průměr</c:v>
                </c:pt>
                <c:pt idx="2">
                  <c:v>mikina Průměr</c:v>
                </c:pt>
                <c:pt idx="3">
                  <c:v>nátělník Průměr</c:v>
                </c:pt>
                <c:pt idx="4">
                  <c:v>ponožky Průměr</c:v>
                </c:pt>
                <c:pt idx="5">
                  <c:v>svetr Průměr</c:v>
                </c:pt>
                <c:pt idx="6">
                  <c:v>triko Průměr</c:v>
                </c:pt>
              </c:strCache>
            </c:strRef>
          </c:cat>
          <c:val>
            <c:numRef>
              <c:f>List3!$G$5:$G$28</c:f>
              <c:numCache>
                <c:formatCode>#\ ##0.00\ "Kč"</c:formatCode>
                <c:ptCount val="7"/>
                <c:pt idx="0">
                  <c:v>900</c:v>
                </c:pt>
                <c:pt idx="1">
                  <c:v>651.6</c:v>
                </c:pt>
                <c:pt idx="2">
                  <c:v>594</c:v>
                </c:pt>
                <c:pt idx="3">
                  <c:v>36</c:v>
                </c:pt>
                <c:pt idx="4">
                  <c:v>36</c:v>
                </c:pt>
                <c:pt idx="5">
                  <c:v>1107</c:v>
                </c:pt>
                <c:pt idx="6">
                  <c:v>439.2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E-4E54-AF1C-B34A98A9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106512"/>
        <c:axId val="940682144"/>
      </c:barChart>
      <c:catAx>
        <c:axId val="8491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0682144"/>
        <c:crosses val="autoZero"/>
        <c:auto val="1"/>
        <c:lblAlgn val="ctr"/>
        <c:lblOffset val="100"/>
        <c:noMultiLvlLbl val="0"/>
      </c:catAx>
      <c:valAx>
        <c:axId val="940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K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1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[Prodej textilu test2 žáci.xlsx]KG!Kontingenční tabulka4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KG!$B$1:$B$2</c:f>
              <c:strCache>
                <c:ptCount val="1"/>
                <c:pt idx="0">
                  <c:v>bílá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1E-45A4-B5C5-CA34F5197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KG!$B$3:$B$10</c:f>
              <c:numCache>
                <c:formatCode>General</c:formatCode>
                <c:ptCount val="7"/>
                <c:pt idx="1">
                  <c:v>200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B4D-8E3A-376495AFEC7C}"/>
            </c:ext>
          </c:extLst>
        </c:ser>
        <c:ser>
          <c:idx val="1"/>
          <c:order val="1"/>
          <c:tx>
            <c:strRef>
              <c:f>KG!$C$1:$C$2</c:f>
              <c:strCache>
                <c:ptCount val="1"/>
                <c:pt idx="0">
                  <c:v>černá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1E-45A4-B5C5-CA34F5197D29}"/>
              </c:ext>
            </c:extLst>
          </c:dPt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KG!$C$3:$C$10</c:f>
              <c:numCache>
                <c:formatCode>General</c:formatCode>
                <c:ptCount val="7"/>
                <c:pt idx="1">
                  <c:v>200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85-4B4D-8E3A-376495AFEC7C}"/>
            </c:ext>
          </c:extLst>
        </c:ser>
        <c:ser>
          <c:idx val="2"/>
          <c:order val="2"/>
          <c:tx>
            <c:strRef>
              <c:f>KG!$D$1:$D$2</c:f>
              <c:strCache>
                <c:ptCount val="1"/>
                <c:pt idx="0">
                  <c:v>červená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11E-45A4-B5C5-CA34F5197D29}"/>
              </c:ext>
            </c:extLst>
          </c:dPt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KG!$D$3:$D$10</c:f>
              <c:numCache>
                <c:formatCode>General</c:formatCode>
                <c:ptCount val="7"/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85-4B4D-8E3A-376495AFEC7C}"/>
            </c:ext>
          </c:extLst>
        </c:ser>
        <c:ser>
          <c:idx val="3"/>
          <c:order val="3"/>
          <c:tx>
            <c:strRef>
              <c:f>KG!$E$1:$E$2</c:f>
              <c:strCache>
                <c:ptCount val="1"/>
                <c:pt idx="0">
                  <c:v>hnědá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11E-45A4-B5C5-CA34F5197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KG!$E$3:$E$10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5-4B4D-8E3A-376495AFEC7C}"/>
            </c:ext>
          </c:extLst>
        </c:ser>
        <c:ser>
          <c:idx val="4"/>
          <c:order val="4"/>
          <c:tx>
            <c:strRef>
              <c:f>KG!$F$1:$F$2</c:f>
              <c:strCache>
                <c:ptCount val="1"/>
                <c:pt idx="0">
                  <c:v>modrá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11E-45A4-B5C5-CA34F5197D29}"/>
              </c:ext>
            </c:extLst>
          </c:dPt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KG!$F$3:$F$10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5-4B4D-8E3A-376495AFEC7C}"/>
            </c:ext>
          </c:extLst>
        </c:ser>
        <c:ser>
          <c:idx val="5"/>
          <c:order val="5"/>
          <c:tx>
            <c:strRef>
              <c:f>KG!$G$1:$G$2</c:f>
              <c:strCache>
                <c:ptCount val="1"/>
                <c:pt idx="0">
                  <c:v>šedá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11E-45A4-B5C5-CA34F5197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11E-45A4-B5C5-CA34F5197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11E-45A4-B5C5-CA34F5197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11E-45A4-B5C5-CA34F5197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11E-45A4-B5C5-CA34F5197D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11E-45A4-B5C5-CA34F5197D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11E-45A4-B5C5-CA34F5197D29}"/>
              </c:ext>
            </c:extLst>
          </c:dPt>
          <c:cat>
            <c:strRef>
              <c:f>KG!$A$3:$A$10</c:f>
              <c:strCache>
                <c:ptCount val="7"/>
                <c:pt idx="0">
                  <c:v>kalhoty</c:v>
                </c:pt>
                <c:pt idx="1">
                  <c:v>košile</c:v>
                </c:pt>
                <c:pt idx="2">
                  <c:v>mikina</c:v>
                </c:pt>
                <c:pt idx="3">
                  <c:v>nátělník</c:v>
                </c:pt>
                <c:pt idx="4">
                  <c:v>ponožky</c:v>
                </c:pt>
                <c:pt idx="5">
                  <c:v>svetr</c:v>
                </c:pt>
                <c:pt idx="6">
                  <c:v>triko</c:v>
                </c:pt>
              </c:strCache>
            </c:strRef>
          </c:cat>
          <c:val>
            <c:numRef>
              <c:f>KG!$G$3:$G$10</c:f>
              <c:numCache>
                <c:formatCode>General</c:formatCode>
                <c:ptCount val="7"/>
                <c:pt idx="0">
                  <c:v>500</c:v>
                </c:pt>
                <c:pt idx="1">
                  <c:v>100</c:v>
                </c:pt>
                <c:pt idx="5">
                  <c:v>500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5-4B4D-8E3A-376495AF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16</xdr:row>
      <xdr:rowOff>90487</xdr:rowOff>
    </xdr:from>
    <xdr:to>
      <xdr:col>16</xdr:col>
      <xdr:colOff>590550</xdr:colOff>
      <xdr:row>38</xdr:row>
      <xdr:rowOff>166687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C55A90-31B2-4B0F-8BAA-85916419C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152400</xdr:rowOff>
    </xdr:from>
    <xdr:to>
      <xdr:col>17</xdr:col>
      <xdr:colOff>400050</xdr:colOff>
      <xdr:row>19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006EFF-5153-4A9C-9D5B-76FFD5FE4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%username%" refreshedDate="45607.338907638892" createdVersion="6" refreshedVersion="6" minRefreshableVersion="3" recordCount="20" xr:uid="{9010123E-8B58-4F85-97CD-F6FAEAAD6A3E}">
  <cacheSource type="worksheet">
    <worksheetSource ref="A1:N21" sheet="List4"/>
  </cacheSource>
  <cacheFields count="14">
    <cacheField name="Číslo výrobku" numFmtId="49">
      <sharedItems/>
    </cacheField>
    <cacheField name="název" numFmtId="0">
      <sharedItems count="7">
        <s v="triko"/>
        <s v="košile"/>
        <s v="mikina"/>
        <s v="kalhoty"/>
        <s v="svetr"/>
        <s v="nátělník"/>
        <s v="ponožky"/>
      </sharedItems>
    </cacheField>
    <cacheField name="barva" numFmtId="0">
      <sharedItems count="6">
        <s v="modrá"/>
        <s v="bílá"/>
        <s v="šedá"/>
        <s v="červená"/>
        <s v="hnědá"/>
        <s v="černá"/>
      </sharedItems>
    </cacheField>
    <cacheField name="množství na skladě" numFmtId="0">
      <sharedItems containsSemiMixedTypes="0" containsString="0" containsNumber="1" containsInteger="1" minValue="100" maxValue="500" count="5">
        <n v="100"/>
        <n v="200"/>
        <n v="400"/>
        <n v="500"/>
        <n v="300"/>
      </sharedItems>
    </cacheField>
    <cacheField name="výrobní cena" numFmtId="164">
      <sharedItems containsSemiMixedTypes="0" containsString="0" containsNumber="1" minValue="15.2" maxValue="684.2"/>
    </cacheField>
    <cacheField name="zaokrouhleno" numFmtId="164">
      <sharedItems containsSemiMixedTypes="0" containsString="0" containsNumber="1" containsInteger="1" minValue="20" maxValue="680"/>
    </cacheField>
    <cacheField name="cena s dph" numFmtId="164">
      <sharedItems containsSemiMixedTypes="0" containsString="0" containsNumber="1" containsInteger="1" minValue="36" maxValue="1224"/>
    </cacheField>
    <cacheField name="prodáno leden" numFmtId="0">
      <sharedItems containsSemiMixedTypes="0" containsString="0" containsNumber="1" containsInteger="1" minValue="2" maxValue="43"/>
    </cacheField>
    <cacheField name="prodáno únor" numFmtId="0">
      <sharedItems containsSemiMixedTypes="0" containsString="0" containsNumber="1" containsInteger="1" minValue="5" maxValue="43"/>
    </cacheField>
    <cacheField name="prodáno březen" numFmtId="0">
      <sharedItems containsSemiMixedTypes="0" containsString="0" containsNumber="1" containsInteger="1" minValue="3" maxValue="47"/>
    </cacheField>
    <cacheField name="prodáno celkem" numFmtId="0">
      <sharedItems containsSemiMixedTypes="0" containsString="0" containsNumber="1" containsInteger="1" minValue="27" maxValue="104" count="16">
        <n v="81"/>
        <n v="60"/>
        <n v="65"/>
        <n v="75"/>
        <n v="27"/>
        <n v="51"/>
        <n v="91"/>
        <n v="100"/>
        <n v="74"/>
        <n v="93"/>
        <n v="72"/>
        <n v="61"/>
        <n v="31"/>
        <n v="79"/>
        <n v="96"/>
        <n v="104"/>
      </sharedItems>
    </cacheField>
    <cacheField name="Celkem Kč" numFmtId="165">
      <sharedItems containsSemiMixedTypes="0" containsString="0" containsNumber="1" containsInteger="1" minValue="3276" maxValue="92070"/>
    </cacheField>
    <cacheField name="Pořadí" numFmtId="0">
      <sharedItems containsSemiMixedTypes="0" containsString="0" containsNumber="1" containsInteger="1" minValue="1" maxValue="20"/>
    </cacheField>
    <cacheField name="Třídění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001"/>
    <x v="0"/>
    <x v="0"/>
    <x v="0"/>
    <n v="120.3"/>
    <n v="120"/>
    <n v="216"/>
    <n v="38"/>
    <n v="22"/>
    <n v="21"/>
    <x v="0"/>
    <n v="17496"/>
    <n v="3"/>
    <s v="normální"/>
  </r>
  <r>
    <s v="002"/>
    <x v="1"/>
    <x v="1"/>
    <x v="1"/>
    <n v="250.4"/>
    <n v="250"/>
    <n v="450"/>
    <n v="31"/>
    <n v="12"/>
    <n v="17"/>
    <x v="1"/>
    <n v="27000"/>
    <n v="7"/>
    <s v="normální"/>
  </r>
  <r>
    <s v="003"/>
    <x v="2"/>
    <x v="0"/>
    <x v="2"/>
    <n v="420.9"/>
    <n v="420"/>
    <n v="756"/>
    <n v="43"/>
    <n v="19"/>
    <n v="3"/>
    <x v="2"/>
    <n v="49140"/>
    <n v="12"/>
    <s v="drahé"/>
  </r>
  <r>
    <s v="004"/>
    <x v="3"/>
    <x v="0"/>
    <x v="0"/>
    <n v="521.29999999999995"/>
    <n v="520"/>
    <n v="936"/>
    <n v="2"/>
    <n v="28"/>
    <n v="45"/>
    <x v="3"/>
    <n v="70200"/>
    <n v="15"/>
    <s v="drahé"/>
  </r>
  <r>
    <s v="005"/>
    <x v="4"/>
    <x v="2"/>
    <x v="3"/>
    <n v="547.6"/>
    <n v="550"/>
    <n v="990"/>
    <n v="7"/>
    <n v="5"/>
    <n v="15"/>
    <x v="4"/>
    <n v="26730"/>
    <n v="18"/>
    <s v="drahé"/>
  </r>
  <r>
    <s v="006"/>
    <x v="0"/>
    <x v="3"/>
    <x v="1"/>
    <n v="265.39999999999998"/>
    <n v="270"/>
    <n v="486"/>
    <n v="43"/>
    <n v="6"/>
    <n v="32"/>
    <x v="0"/>
    <n v="39366"/>
    <n v="8"/>
    <s v="normální"/>
  </r>
  <r>
    <s v="007"/>
    <x v="1"/>
    <x v="4"/>
    <x v="0"/>
    <n v="541.29999999999995"/>
    <n v="540"/>
    <n v="972"/>
    <n v="8"/>
    <n v="26"/>
    <n v="17"/>
    <x v="5"/>
    <n v="49572"/>
    <n v="17"/>
    <s v="drahé"/>
  </r>
  <r>
    <s v="008"/>
    <x v="5"/>
    <x v="1"/>
    <x v="0"/>
    <n v="24.3"/>
    <n v="20"/>
    <n v="36"/>
    <n v="20"/>
    <n v="38"/>
    <n v="33"/>
    <x v="6"/>
    <n v="3276"/>
    <n v="1"/>
    <s v="levné"/>
  </r>
  <r>
    <s v="009"/>
    <x v="6"/>
    <x v="4"/>
    <x v="1"/>
    <n v="15.2"/>
    <n v="20"/>
    <n v="36"/>
    <n v="34"/>
    <n v="19"/>
    <n v="47"/>
    <x v="7"/>
    <n v="3600"/>
    <n v="1"/>
    <s v="levné"/>
  </r>
  <r>
    <s v="010"/>
    <x v="0"/>
    <x v="5"/>
    <x v="4"/>
    <n v="341.2"/>
    <n v="340"/>
    <n v="612"/>
    <n v="26"/>
    <n v="16"/>
    <n v="23"/>
    <x v="2"/>
    <n v="39780"/>
    <n v="9"/>
    <s v="drahé"/>
  </r>
  <r>
    <s v="011"/>
    <x v="1"/>
    <x v="5"/>
    <x v="1"/>
    <n v="524.29999999999995"/>
    <n v="520"/>
    <n v="936"/>
    <n v="35"/>
    <n v="12"/>
    <n v="27"/>
    <x v="8"/>
    <n v="69264"/>
    <n v="15"/>
    <s v="drahé"/>
  </r>
  <r>
    <s v="012"/>
    <x v="1"/>
    <x v="0"/>
    <x v="0"/>
    <n v="369.1"/>
    <n v="370"/>
    <n v="666"/>
    <n v="38"/>
    <n v="17"/>
    <n v="38"/>
    <x v="9"/>
    <n v="61938"/>
    <n v="11"/>
    <s v="drahé"/>
  </r>
  <r>
    <s v="013"/>
    <x v="2"/>
    <x v="4"/>
    <x v="4"/>
    <n v="124.3"/>
    <n v="120"/>
    <n v="216"/>
    <n v="9"/>
    <n v="43"/>
    <n v="20"/>
    <x v="10"/>
    <n v="15552"/>
    <n v="3"/>
    <s v="normální"/>
  </r>
  <r>
    <s v="014"/>
    <x v="0"/>
    <x v="3"/>
    <x v="1"/>
    <n v="145.30000000000001"/>
    <n v="150"/>
    <n v="270"/>
    <n v="24"/>
    <n v="5"/>
    <n v="32"/>
    <x v="11"/>
    <n v="16470"/>
    <n v="6"/>
    <s v="normální"/>
  </r>
  <r>
    <s v="015"/>
    <x v="4"/>
    <x v="4"/>
    <x v="0"/>
    <n v="684.2"/>
    <n v="680"/>
    <n v="1224"/>
    <n v="2"/>
    <n v="26"/>
    <n v="3"/>
    <x v="12"/>
    <n v="37944"/>
    <n v="20"/>
    <s v="drahé"/>
  </r>
  <r>
    <s v="016"/>
    <x v="3"/>
    <x v="2"/>
    <x v="3"/>
    <n v="546.6"/>
    <n v="550"/>
    <n v="990"/>
    <n v="25"/>
    <n v="23"/>
    <n v="45"/>
    <x v="9"/>
    <n v="92070"/>
    <n v="18"/>
    <s v="drahé"/>
  </r>
  <r>
    <s v="017"/>
    <x v="0"/>
    <x v="2"/>
    <x v="1"/>
    <n v="342.1"/>
    <n v="340"/>
    <n v="612"/>
    <n v="25"/>
    <n v="12"/>
    <n v="42"/>
    <x v="13"/>
    <n v="48348"/>
    <n v="9"/>
    <s v="drahé"/>
  </r>
  <r>
    <s v="018"/>
    <x v="1"/>
    <x v="2"/>
    <x v="0"/>
    <n v="125.3"/>
    <n v="130"/>
    <n v="234"/>
    <n v="30"/>
    <n v="30"/>
    <n v="36"/>
    <x v="14"/>
    <n v="22464"/>
    <n v="5"/>
    <s v="normální"/>
  </r>
  <r>
    <s v="019"/>
    <x v="2"/>
    <x v="4"/>
    <x v="0"/>
    <n v="454.3"/>
    <n v="450"/>
    <n v="810"/>
    <n v="9"/>
    <n v="24"/>
    <n v="18"/>
    <x v="5"/>
    <n v="41310"/>
    <n v="14"/>
    <s v="drahé"/>
  </r>
  <r>
    <s v="020"/>
    <x v="3"/>
    <x v="4"/>
    <x v="1"/>
    <n v="425.3"/>
    <n v="430"/>
    <n v="774"/>
    <n v="27"/>
    <n v="42"/>
    <n v="35"/>
    <x v="15"/>
    <n v="80496"/>
    <n v="13"/>
    <s v="drah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D8336-DC97-4A01-A412-C4BDAD6E577C}" name="Kontingenční tabul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gridDropZones="1" multipleFieldFilters="0">
  <location ref="A3:D30" firstHeaderRow="1" firstDataRow="2" firstDataCol="2"/>
  <pivotFields count="14">
    <pivotField compact="0" outline="0" showAll="0"/>
    <pivotField axis="axisRow" compact="0" outline="0" showAll="0">
      <items count="8">
        <item x="3"/>
        <item x="1"/>
        <item x="2"/>
        <item x="5"/>
        <item x="6"/>
        <item x="4"/>
        <item x="0"/>
        <item t="default"/>
      </items>
    </pivotField>
    <pivotField axis="axisRow" compact="0" outline="0" showAll="0">
      <items count="7">
        <item x="1"/>
        <item x="5"/>
        <item x="3"/>
        <item x="4"/>
        <item x="0"/>
        <item x="2"/>
        <item t="default"/>
      </items>
    </pivotField>
    <pivotField dataField="1" compact="0" outline="0" showAll="0">
      <items count="6">
        <item x="0"/>
        <item x="1"/>
        <item x="4"/>
        <item x="2"/>
        <item x="3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4"/>
        <item x="12"/>
        <item x="5"/>
        <item x="1"/>
        <item x="11"/>
        <item x="2"/>
        <item x="10"/>
        <item x="8"/>
        <item x="3"/>
        <item x="13"/>
        <item x="0"/>
        <item x="6"/>
        <item x="9"/>
        <item x="14"/>
        <item x="7"/>
        <item x="15"/>
        <item t="default"/>
      </items>
    </pivotField>
    <pivotField compact="0" numFmtId="165" outline="0" showAll="0"/>
    <pivotField compact="0" outline="0" showAll="0"/>
    <pivotField compact="0" outline="0" showAll="0"/>
  </pivotFields>
  <rowFields count="2">
    <field x="1"/>
    <field x="2"/>
  </rowFields>
  <rowItems count="26">
    <i>
      <x/>
      <x v="3"/>
    </i>
    <i r="1">
      <x v="4"/>
    </i>
    <i r="1">
      <x v="5"/>
    </i>
    <i t="default">
      <x/>
    </i>
    <i>
      <x v="1"/>
      <x/>
    </i>
    <i r="1">
      <x v="1"/>
    </i>
    <i r="1">
      <x v="3"/>
    </i>
    <i r="1">
      <x v="4"/>
    </i>
    <i r="1">
      <x v="5"/>
    </i>
    <i t="default">
      <x v="1"/>
    </i>
    <i>
      <x v="2"/>
      <x v="3"/>
    </i>
    <i r="1">
      <x v="4"/>
    </i>
    <i t="default">
      <x v="2"/>
    </i>
    <i>
      <x v="3"/>
      <x/>
    </i>
    <i t="default">
      <x v="3"/>
    </i>
    <i>
      <x v="4"/>
      <x v="3"/>
    </i>
    <i t="default">
      <x v="4"/>
    </i>
    <i>
      <x v="5"/>
      <x v="3"/>
    </i>
    <i r="1">
      <x v="5"/>
    </i>
    <i t="default">
      <x v="5"/>
    </i>
    <i>
      <x v="6"/>
      <x v="1"/>
    </i>
    <i r="1">
      <x v="2"/>
    </i>
    <i r="1">
      <x v="4"/>
    </i>
    <i r="1">
      <x v="5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množství na skladě" fld="3" baseField="0" baseItem="0"/>
    <dataField name="Součet z prodáno celke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E58E4-1A23-4AF1-AA71-BC124F147A92}" name="Kontingenční tabulka4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gridDropZones="1" multipleFieldFilters="0" chartFormat="1">
  <location ref="A1:H10" firstHeaderRow="1" firstDataRow="2" firstDataCol="1"/>
  <pivotFields count="14">
    <pivotField compact="0" outline="0" showAll="0"/>
    <pivotField axis="axisRow" compact="0" outline="0" showAll="0">
      <items count="8">
        <item x="3"/>
        <item x="1"/>
        <item x="2"/>
        <item x="5"/>
        <item x="6"/>
        <item x="4"/>
        <item x="0"/>
        <item t="default"/>
      </items>
    </pivotField>
    <pivotField axis="axisCol" compact="0" outline="0" showAll="0">
      <items count="7">
        <item x="1"/>
        <item x="5"/>
        <item x="3"/>
        <item x="4"/>
        <item x="0"/>
        <item x="2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učet z množství na skladě" fld="3" baseField="0" baseItem="0"/>
  </dataFields>
  <chartFormats count="5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1"/>
  <sheetViews>
    <sheetView workbookViewId="0">
      <pane ySplit="6" topLeftCell="A7" activePane="bottomLeft" state="frozen"/>
      <selection pane="bottomLeft" activeCell="O26" sqref="O26"/>
    </sheetView>
  </sheetViews>
  <sheetFormatPr defaultRowHeight="15" x14ac:dyDescent="0.25"/>
  <cols>
    <col min="7" max="7" width="11" customWidth="1"/>
    <col min="12" max="12" width="11.42578125" bestFit="1" customWidth="1"/>
    <col min="14" max="14" width="9.42578125" bestFit="1" customWidth="1"/>
  </cols>
  <sheetData>
    <row r="1" spans="1:15" ht="45" x14ac:dyDescent="0.25">
      <c r="A1" s="1" t="s">
        <v>46</v>
      </c>
      <c r="B1" s="1" t="s">
        <v>0</v>
      </c>
      <c r="C1" s="1" t="s">
        <v>6</v>
      </c>
      <c r="D1" s="1" t="s">
        <v>8</v>
      </c>
      <c r="E1" s="1" t="s">
        <v>1</v>
      </c>
      <c r="F1" s="1" t="s">
        <v>22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  <c r="N1" s="1" t="s">
        <v>25</v>
      </c>
    </row>
    <row r="2" spans="1:15" hidden="1" x14ac:dyDescent="0.25">
      <c r="A2" s="5" t="s">
        <v>26</v>
      </c>
      <c r="B2" t="s">
        <v>7</v>
      </c>
      <c r="C2" t="s">
        <v>9</v>
      </c>
      <c r="D2">
        <v>100</v>
      </c>
      <c r="E2" s="2">
        <v>120.3</v>
      </c>
      <c r="F2" s="2">
        <f>ROUND(E2,-1)</f>
        <v>120</v>
      </c>
      <c r="G2" s="2">
        <f t="shared" ref="G2:G21" si="0">F2+F2*0.8</f>
        <v>216</v>
      </c>
      <c r="H2">
        <v>38</v>
      </c>
      <c r="I2">
        <v>22</v>
      </c>
      <c r="J2">
        <v>21</v>
      </c>
      <c r="K2">
        <f>SUM(H2:J2)</f>
        <v>81</v>
      </c>
      <c r="L2" s="4">
        <f>K2*G2</f>
        <v>17496</v>
      </c>
      <c r="M2">
        <f>RANK(G2,$G$2:$G$21,1)</f>
        <v>3</v>
      </c>
      <c r="N2" t="str">
        <f>IF(G2&lt;200,"levné",IF(G2&lt;600,"normální","drahé"))</f>
        <v>normální</v>
      </c>
    </row>
    <row r="3" spans="1:15" hidden="1" x14ac:dyDescent="0.25">
      <c r="A3" s="5" t="s">
        <v>27</v>
      </c>
      <c r="B3" t="s">
        <v>10</v>
      </c>
      <c r="C3" t="s">
        <v>16</v>
      </c>
      <c r="D3">
        <v>200</v>
      </c>
      <c r="E3" s="2">
        <v>250.4</v>
      </c>
      <c r="F3" s="2">
        <f t="shared" ref="F3:F21" si="1">ROUND(E3,-1)</f>
        <v>250</v>
      </c>
      <c r="G3" s="2">
        <f t="shared" si="0"/>
        <v>450</v>
      </c>
      <c r="H3">
        <v>31</v>
      </c>
      <c r="I3">
        <v>12</v>
      </c>
      <c r="J3">
        <v>17</v>
      </c>
      <c r="K3">
        <f t="shared" ref="K3:K21" si="2">SUM(H3:J3)</f>
        <v>60</v>
      </c>
      <c r="L3" s="4">
        <f t="shared" ref="L3:L21" si="3">K3*G3</f>
        <v>27000</v>
      </c>
      <c r="M3">
        <f t="shared" ref="M3:M21" si="4">RANK(G3,$G$2:$G$21,1)</f>
        <v>7</v>
      </c>
      <c r="N3" t="str">
        <f t="shared" ref="N3:N21" si="5">IF(G3&lt;200,"levné",IF(G3&lt;600,"normální","drahé"))</f>
        <v>normální</v>
      </c>
      <c r="O3" s="3"/>
    </row>
    <row r="4" spans="1:15" hidden="1" x14ac:dyDescent="0.25">
      <c r="A4" s="5" t="s">
        <v>28</v>
      </c>
      <c r="B4" t="s">
        <v>11</v>
      </c>
      <c r="C4" t="s">
        <v>9</v>
      </c>
      <c r="D4">
        <v>400</v>
      </c>
      <c r="E4" s="2">
        <v>420.9</v>
      </c>
      <c r="F4" s="2">
        <f t="shared" si="1"/>
        <v>420</v>
      </c>
      <c r="G4" s="2">
        <f t="shared" si="0"/>
        <v>756</v>
      </c>
      <c r="H4">
        <v>43</v>
      </c>
      <c r="I4">
        <v>19</v>
      </c>
      <c r="J4">
        <v>3</v>
      </c>
      <c r="K4">
        <f t="shared" si="2"/>
        <v>65</v>
      </c>
      <c r="L4" s="4">
        <f t="shared" si="3"/>
        <v>49140</v>
      </c>
      <c r="M4">
        <f t="shared" si="4"/>
        <v>12</v>
      </c>
      <c r="N4" t="str">
        <f t="shared" si="5"/>
        <v>drahé</v>
      </c>
    </row>
    <row r="5" spans="1:15" hidden="1" x14ac:dyDescent="0.25">
      <c r="A5" s="5" t="s">
        <v>29</v>
      </c>
      <c r="B5" t="s">
        <v>12</v>
      </c>
      <c r="C5" t="s">
        <v>9</v>
      </c>
      <c r="D5">
        <v>100</v>
      </c>
      <c r="E5" s="2">
        <v>521.29999999999995</v>
      </c>
      <c r="F5" s="2">
        <f t="shared" si="1"/>
        <v>520</v>
      </c>
      <c r="G5" s="2">
        <f t="shared" si="0"/>
        <v>936</v>
      </c>
      <c r="H5">
        <v>2</v>
      </c>
      <c r="I5">
        <v>28</v>
      </c>
      <c r="J5">
        <v>45</v>
      </c>
      <c r="K5">
        <f t="shared" si="2"/>
        <v>75</v>
      </c>
      <c r="L5" s="4">
        <f t="shared" si="3"/>
        <v>70200</v>
      </c>
      <c r="M5">
        <f t="shared" si="4"/>
        <v>15</v>
      </c>
      <c r="N5" t="str">
        <f t="shared" si="5"/>
        <v>drahé</v>
      </c>
    </row>
    <row r="6" spans="1:15" hidden="1" x14ac:dyDescent="0.25">
      <c r="A6" s="5" t="s">
        <v>30</v>
      </c>
      <c r="B6" t="s">
        <v>13</v>
      </c>
      <c r="C6" t="s">
        <v>17</v>
      </c>
      <c r="D6">
        <v>500</v>
      </c>
      <c r="E6" s="2">
        <v>547.6</v>
      </c>
      <c r="F6" s="2">
        <f t="shared" si="1"/>
        <v>550</v>
      </c>
      <c r="G6" s="2">
        <f t="shared" si="0"/>
        <v>990</v>
      </c>
      <c r="H6">
        <v>7</v>
      </c>
      <c r="I6">
        <v>5</v>
      </c>
      <c r="J6">
        <v>15</v>
      </c>
      <c r="K6">
        <f t="shared" si="2"/>
        <v>27</v>
      </c>
      <c r="L6" s="4">
        <f t="shared" si="3"/>
        <v>26730</v>
      </c>
      <c r="M6">
        <f t="shared" si="4"/>
        <v>18</v>
      </c>
      <c r="N6" t="str">
        <f t="shared" si="5"/>
        <v>drahé</v>
      </c>
    </row>
    <row r="7" spans="1:15" x14ac:dyDescent="0.25">
      <c r="A7" s="5" t="s">
        <v>31</v>
      </c>
      <c r="B7" t="s">
        <v>7</v>
      </c>
      <c r="C7" t="s">
        <v>18</v>
      </c>
      <c r="D7">
        <v>200</v>
      </c>
      <c r="E7" s="2">
        <v>265.39999999999998</v>
      </c>
      <c r="F7" s="2">
        <f t="shared" si="1"/>
        <v>270</v>
      </c>
      <c r="G7" s="2">
        <f t="shared" si="0"/>
        <v>486</v>
      </c>
      <c r="H7">
        <v>43</v>
      </c>
      <c r="I7">
        <v>6</v>
      </c>
      <c r="J7">
        <v>32</v>
      </c>
      <c r="K7">
        <f t="shared" si="2"/>
        <v>81</v>
      </c>
      <c r="L7" s="4">
        <f t="shared" si="3"/>
        <v>39366</v>
      </c>
      <c r="M7">
        <f t="shared" si="4"/>
        <v>8</v>
      </c>
      <c r="N7" t="str">
        <f t="shared" si="5"/>
        <v>normální</v>
      </c>
    </row>
    <row r="8" spans="1:15" hidden="1" x14ac:dyDescent="0.25">
      <c r="A8" s="5" t="s">
        <v>32</v>
      </c>
      <c r="B8" t="s">
        <v>10</v>
      </c>
      <c r="C8" t="s">
        <v>19</v>
      </c>
      <c r="D8">
        <v>100</v>
      </c>
      <c r="E8" s="2">
        <v>541.29999999999995</v>
      </c>
      <c r="F8" s="2">
        <f t="shared" si="1"/>
        <v>540</v>
      </c>
      <c r="G8" s="2">
        <f t="shared" si="0"/>
        <v>972</v>
      </c>
      <c r="H8">
        <v>8</v>
      </c>
      <c r="I8">
        <v>26</v>
      </c>
      <c r="J8">
        <v>17</v>
      </c>
      <c r="K8">
        <f t="shared" si="2"/>
        <v>51</v>
      </c>
      <c r="L8" s="4">
        <f t="shared" si="3"/>
        <v>49572</v>
      </c>
      <c r="M8">
        <f t="shared" si="4"/>
        <v>17</v>
      </c>
      <c r="N8" t="str">
        <f t="shared" si="5"/>
        <v>drahé</v>
      </c>
    </row>
    <row r="9" spans="1:15" hidden="1" x14ac:dyDescent="0.25">
      <c r="A9" s="5" t="s">
        <v>33</v>
      </c>
      <c r="B9" t="s">
        <v>14</v>
      </c>
      <c r="C9" t="s">
        <v>16</v>
      </c>
      <c r="D9">
        <v>100</v>
      </c>
      <c r="E9" s="2">
        <v>24.3</v>
      </c>
      <c r="F9" s="2">
        <f t="shared" si="1"/>
        <v>20</v>
      </c>
      <c r="G9" s="2">
        <f t="shared" si="0"/>
        <v>36</v>
      </c>
      <c r="H9">
        <v>20</v>
      </c>
      <c r="I9">
        <v>38</v>
      </c>
      <c r="J9">
        <v>33</v>
      </c>
      <c r="K9">
        <f t="shared" si="2"/>
        <v>91</v>
      </c>
      <c r="L9" s="4">
        <f t="shared" si="3"/>
        <v>3276</v>
      </c>
      <c r="M9">
        <f t="shared" si="4"/>
        <v>1</v>
      </c>
      <c r="N9" t="str">
        <f t="shared" si="5"/>
        <v>levné</v>
      </c>
    </row>
    <row r="10" spans="1:15" hidden="1" x14ac:dyDescent="0.25">
      <c r="A10" s="5" t="s">
        <v>34</v>
      </c>
      <c r="B10" t="s">
        <v>15</v>
      </c>
      <c r="C10" t="s">
        <v>19</v>
      </c>
      <c r="D10">
        <v>200</v>
      </c>
      <c r="E10" s="2">
        <v>15.2</v>
      </c>
      <c r="F10" s="2">
        <f t="shared" si="1"/>
        <v>20</v>
      </c>
      <c r="G10" s="2">
        <f t="shared" si="0"/>
        <v>36</v>
      </c>
      <c r="H10">
        <v>34</v>
      </c>
      <c r="I10">
        <v>19</v>
      </c>
      <c r="J10">
        <v>47</v>
      </c>
      <c r="K10">
        <f t="shared" si="2"/>
        <v>100</v>
      </c>
      <c r="L10" s="4">
        <f t="shared" si="3"/>
        <v>3600</v>
      </c>
      <c r="M10">
        <f t="shared" si="4"/>
        <v>1</v>
      </c>
      <c r="N10" t="str">
        <f t="shared" si="5"/>
        <v>levné</v>
      </c>
    </row>
    <row r="11" spans="1:15" x14ac:dyDescent="0.25">
      <c r="A11" s="5" t="s">
        <v>35</v>
      </c>
      <c r="B11" t="s">
        <v>7</v>
      </c>
      <c r="C11" t="s">
        <v>20</v>
      </c>
      <c r="D11">
        <v>300</v>
      </c>
      <c r="E11" s="2">
        <v>341.2</v>
      </c>
      <c r="F11" s="2">
        <f t="shared" si="1"/>
        <v>340</v>
      </c>
      <c r="G11" s="2">
        <f t="shared" si="0"/>
        <v>612</v>
      </c>
      <c r="H11">
        <v>26</v>
      </c>
      <c r="I11">
        <v>16</v>
      </c>
      <c r="J11">
        <v>23</v>
      </c>
      <c r="K11">
        <f t="shared" si="2"/>
        <v>65</v>
      </c>
      <c r="L11" s="4">
        <f t="shared" si="3"/>
        <v>39780</v>
      </c>
      <c r="M11">
        <f t="shared" si="4"/>
        <v>9</v>
      </c>
      <c r="N11" t="str">
        <f t="shared" si="5"/>
        <v>drahé</v>
      </c>
    </row>
    <row r="12" spans="1:15" hidden="1" x14ac:dyDescent="0.25">
      <c r="A12" s="5" t="s">
        <v>36</v>
      </c>
      <c r="B12" t="s">
        <v>10</v>
      </c>
      <c r="C12" t="s">
        <v>20</v>
      </c>
      <c r="D12">
        <v>200</v>
      </c>
      <c r="E12" s="2">
        <v>524.29999999999995</v>
      </c>
      <c r="F12" s="2">
        <f t="shared" si="1"/>
        <v>520</v>
      </c>
      <c r="G12" s="2">
        <f t="shared" si="0"/>
        <v>936</v>
      </c>
      <c r="H12">
        <v>35</v>
      </c>
      <c r="I12">
        <v>12</v>
      </c>
      <c r="J12">
        <v>27</v>
      </c>
      <c r="K12">
        <f t="shared" si="2"/>
        <v>74</v>
      </c>
      <c r="L12" s="4">
        <f t="shared" si="3"/>
        <v>69264</v>
      </c>
      <c r="M12">
        <f t="shared" si="4"/>
        <v>15</v>
      </c>
      <c r="N12" t="str">
        <f t="shared" si="5"/>
        <v>drahé</v>
      </c>
    </row>
    <row r="13" spans="1:15" hidden="1" x14ac:dyDescent="0.25">
      <c r="A13" s="5" t="s">
        <v>37</v>
      </c>
      <c r="B13" t="s">
        <v>10</v>
      </c>
      <c r="C13" t="s">
        <v>9</v>
      </c>
      <c r="D13">
        <v>100</v>
      </c>
      <c r="E13" s="2">
        <v>369.1</v>
      </c>
      <c r="F13" s="2">
        <f t="shared" si="1"/>
        <v>370</v>
      </c>
      <c r="G13" s="2">
        <f t="shared" si="0"/>
        <v>666</v>
      </c>
      <c r="H13">
        <v>38</v>
      </c>
      <c r="I13">
        <v>17</v>
      </c>
      <c r="J13">
        <v>38</v>
      </c>
      <c r="K13">
        <f t="shared" si="2"/>
        <v>93</v>
      </c>
      <c r="L13" s="4">
        <f t="shared" si="3"/>
        <v>61938</v>
      </c>
      <c r="M13">
        <f t="shared" si="4"/>
        <v>11</v>
      </c>
      <c r="N13" t="str">
        <f t="shared" si="5"/>
        <v>drahé</v>
      </c>
    </row>
    <row r="14" spans="1:15" hidden="1" x14ac:dyDescent="0.25">
      <c r="A14" s="5" t="s">
        <v>38</v>
      </c>
      <c r="B14" t="s">
        <v>11</v>
      </c>
      <c r="C14" t="s">
        <v>19</v>
      </c>
      <c r="D14">
        <v>300</v>
      </c>
      <c r="E14" s="2">
        <v>124.3</v>
      </c>
      <c r="F14" s="2">
        <f t="shared" si="1"/>
        <v>120</v>
      </c>
      <c r="G14" s="2">
        <f t="shared" si="0"/>
        <v>216</v>
      </c>
      <c r="H14">
        <v>9</v>
      </c>
      <c r="I14">
        <v>43</v>
      </c>
      <c r="J14">
        <v>20</v>
      </c>
      <c r="K14">
        <f t="shared" si="2"/>
        <v>72</v>
      </c>
      <c r="L14" s="4">
        <f t="shared" si="3"/>
        <v>15552</v>
      </c>
      <c r="M14">
        <f t="shared" si="4"/>
        <v>3</v>
      </c>
      <c r="N14" t="str">
        <f t="shared" si="5"/>
        <v>normální</v>
      </c>
    </row>
    <row r="15" spans="1:15" x14ac:dyDescent="0.25">
      <c r="A15" s="5" t="s">
        <v>39</v>
      </c>
      <c r="B15" t="s">
        <v>7</v>
      </c>
      <c r="C15" t="s">
        <v>18</v>
      </c>
      <c r="D15">
        <v>200</v>
      </c>
      <c r="E15" s="2">
        <v>145.30000000000001</v>
      </c>
      <c r="F15" s="2">
        <f t="shared" si="1"/>
        <v>150</v>
      </c>
      <c r="G15" s="2">
        <f t="shared" si="0"/>
        <v>270</v>
      </c>
      <c r="H15">
        <v>24</v>
      </c>
      <c r="I15">
        <v>5</v>
      </c>
      <c r="J15">
        <v>32</v>
      </c>
      <c r="K15">
        <f t="shared" si="2"/>
        <v>61</v>
      </c>
      <c r="L15" s="4">
        <f t="shared" si="3"/>
        <v>16470</v>
      </c>
      <c r="M15">
        <f t="shared" si="4"/>
        <v>6</v>
      </c>
      <c r="N15" t="str">
        <f t="shared" si="5"/>
        <v>normální</v>
      </c>
    </row>
    <row r="16" spans="1:15" hidden="1" x14ac:dyDescent="0.25">
      <c r="A16" s="5" t="s">
        <v>40</v>
      </c>
      <c r="B16" t="s">
        <v>13</v>
      </c>
      <c r="C16" t="s">
        <v>19</v>
      </c>
      <c r="D16">
        <v>100</v>
      </c>
      <c r="E16" s="2">
        <v>684.2</v>
      </c>
      <c r="F16" s="2">
        <f t="shared" si="1"/>
        <v>680</v>
      </c>
      <c r="G16" s="2">
        <f t="shared" si="0"/>
        <v>1224</v>
      </c>
      <c r="H16">
        <v>2</v>
      </c>
      <c r="I16">
        <v>26</v>
      </c>
      <c r="J16">
        <v>3</v>
      </c>
      <c r="K16">
        <f t="shared" si="2"/>
        <v>31</v>
      </c>
      <c r="L16" s="4">
        <f t="shared" si="3"/>
        <v>37944</v>
      </c>
      <c r="M16">
        <f t="shared" si="4"/>
        <v>20</v>
      </c>
      <c r="N16" t="str">
        <f t="shared" si="5"/>
        <v>drahé</v>
      </c>
    </row>
    <row r="17" spans="1:14" hidden="1" x14ac:dyDescent="0.25">
      <c r="A17" s="5" t="s">
        <v>41</v>
      </c>
      <c r="B17" t="s">
        <v>12</v>
      </c>
      <c r="C17" t="s">
        <v>17</v>
      </c>
      <c r="D17">
        <v>500</v>
      </c>
      <c r="E17" s="2">
        <v>546.6</v>
      </c>
      <c r="F17" s="2">
        <f t="shared" si="1"/>
        <v>550</v>
      </c>
      <c r="G17" s="2">
        <f t="shared" si="0"/>
        <v>990</v>
      </c>
      <c r="H17">
        <v>25</v>
      </c>
      <c r="I17">
        <v>23</v>
      </c>
      <c r="J17">
        <v>45</v>
      </c>
      <c r="K17">
        <f t="shared" si="2"/>
        <v>93</v>
      </c>
      <c r="L17" s="4">
        <f t="shared" si="3"/>
        <v>92070</v>
      </c>
      <c r="M17">
        <f t="shared" si="4"/>
        <v>18</v>
      </c>
      <c r="N17" t="str">
        <f t="shared" si="5"/>
        <v>drahé</v>
      </c>
    </row>
    <row r="18" spans="1:14" x14ac:dyDescent="0.25">
      <c r="A18" s="5" t="s">
        <v>42</v>
      </c>
      <c r="B18" t="s">
        <v>7</v>
      </c>
      <c r="C18" t="s">
        <v>17</v>
      </c>
      <c r="D18">
        <v>200</v>
      </c>
      <c r="E18" s="2">
        <v>342.1</v>
      </c>
      <c r="F18" s="2">
        <f t="shared" si="1"/>
        <v>340</v>
      </c>
      <c r="G18" s="2">
        <f t="shared" si="0"/>
        <v>612</v>
      </c>
      <c r="H18">
        <v>25</v>
      </c>
      <c r="I18">
        <v>12</v>
      </c>
      <c r="J18">
        <v>42</v>
      </c>
      <c r="K18">
        <f t="shared" si="2"/>
        <v>79</v>
      </c>
      <c r="L18" s="4">
        <f t="shared" si="3"/>
        <v>48348</v>
      </c>
      <c r="M18">
        <f t="shared" si="4"/>
        <v>9</v>
      </c>
      <c r="N18" t="str">
        <f t="shared" si="5"/>
        <v>drahé</v>
      </c>
    </row>
    <row r="19" spans="1:14" hidden="1" x14ac:dyDescent="0.25">
      <c r="A19" s="5" t="s">
        <v>43</v>
      </c>
      <c r="B19" t="s">
        <v>10</v>
      </c>
      <c r="C19" t="s">
        <v>17</v>
      </c>
      <c r="D19">
        <v>100</v>
      </c>
      <c r="E19" s="2">
        <v>125.3</v>
      </c>
      <c r="F19" s="2">
        <f t="shared" si="1"/>
        <v>130</v>
      </c>
      <c r="G19" s="2">
        <f t="shared" si="0"/>
        <v>234</v>
      </c>
      <c r="H19">
        <v>30</v>
      </c>
      <c r="I19">
        <v>30</v>
      </c>
      <c r="J19">
        <v>36</v>
      </c>
      <c r="K19">
        <f t="shared" si="2"/>
        <v>96</v>
      </c>
      <c r="L19" s="4">
        <f t="shared" si="3"/>
        <v>22464</v>
      </c>
      <c r="M19">
        <f t="shared" si="4"/>
        <v>5</v>
      </c>
      <c r="N19" t="str">
        <f t="shared" si="5"/>
        <v>normální</v>
      </c>
    </row>
    <row r="20" spans="1:14" hidden="1" x14ac:dyDescent="0.25">
      <c r="A20" s="5" t="s">
        <v>44</v>
      </c>
      <c r="B20" t="s">
        <v>11</v>
      </c>
      <c r="C20" t="s">
        <v>19</v>
      </c>
      <c r="D20">
        <v>100</v>
      </c>
      <c r="E20" s="2">
        <v>454.3</v>
      </c>
      <c r="F20" s="2">
        <f t="shared" si="1"/>
        <v>450</v>
      </c>
      <c r="G20" s="2">
        <f t="shared" si="0"/>
        <v>810</v>
      </c>
      <c r="H20">
        <v>9</v>
      </c>
      <c r="I20">
        <v>24</v>
      </c>
      <c r="J20">
        <v>18</v>
      </c>
      <c r="K20">
        <f t="shared" si="2"/>
        <v>51</v>
      </c>
      <c r="L20" s="4">
        <f t="shared" si="3"/>
        <v>41310</v>
      </c>
      <c r="M20">
        <f t="shared" si="4"/>
        <v>14</v>
      </c>
      <c r="N20" t="str">
        <f t="shared" si="5"/>
        <v>drahé</v>
      </c>
    </row>
    <row r="21" spans="1:14" hidden="1" x14ac:dyDescent="0.25">
      <c r="A21" s="5" t="s">
        <v>45</v>
      </c>
      <c r="B21" t="s">
        <v>12</v>
      </c>
      <c r="C21" t="s">
        <v>19</v>
      </c>
      <c r="D21">
        <v>200</v>
      </c>
      <c r="E21" s="2">
        <v>425.3</v>
      </c>
      <c r="F21" s="2">
        <f t="shared" si="1"/>
        <v>430</v>
      </c>
      <c r="G21" s="2">
        <f t="shared" si="0"/>
        <v>774</v>
      </c>
      <c r="H21">
        <v>27</v>
      </c>
      <c r="I21">
        <v>42</v>
      </c>
      <c r="J21">
        <v>35</v>
      </c>
      <c r="K21">
        <f t="shared" si="2"/>
        <v>104</v>
      </c>
      <c r="L21" s="4">
        <f t="shared" si="3"/>
        <v>80496</v>
      </c>
      <c r="M21">
        <f t="shared" si="4"/>
        <v>13</v>
      </c>
      <c r="N21" t="str">
        <f t="shared" si="5"/>
        <v>drahé</v>
      </c>
    </row>
  </sheetData>
  <autoFilter ref="A1:N21" xr:uid="{EFB6E43B-2808-45C3-AC0D-06D817FE3174}">
    <filterColumn colId="1">
      <filters>
        <filter val="triko"/>
      </filters>
    </filterColumn>
    <filterColumn colId="3">
      <customFilters>
        <customFilter operator="greaterThan" val="100"/>
      </customFilters>
    </filterColumn>
  </autoFilter>
  <conditionalFormatting sqref="E2:E21">
    <cfRule type="cellIs" dxfId="4" priority="1" operator="lessThan">
      <formula>200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76ED-5305-4433-96E4-4E74F497C5D9}">
  <sheetPr filterMode="1"/>
  <dimension ref="A1:N26"/>
  <sheetViews>
    <sheetView workbookViewId="0">
      <pane ySplit="4" topLeftCell="A5" activePane="bottomLeft" state="frozen"/>
      <selection pane="bottomLeft" activeCell="J34" sqref="J34"/>
    </sheetView>
  </sheetViews>
  <sheetFormatPr defaultRowHeight="15" x14ac:dyDescent="0.25"/>
  <cols>
    <col min="7" max="7" width="10.42578125" bestFit="1" customWidth="1"/>
  </cols>
  <sheetData>
    <row r="1" spans="1:14" ht="45" x14ac:dyDescent="0.25">
      <c r="A1" s="1" t="s">
        <v>46</v>
      </c>
      <c r="B1" s="1" t="s">
        <v>0</v>
      </c>
      <c r="C1" s="1" t="s">
        <v>6</v>
      </c>
      <c r="D1" s="1" t="s">
        <v>8</v>
      </c>
      <c r="E1" s="1" t="s">
        <v>1</v>
      </c>
      <c r="F1" s="1" t="s">
        <v>22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  <c r="N1" s="1" t="s">
        <v>25</v>
      </c>
    </row>
    <row r="2" spans="1:14" hidden="1" x14ac:dyDescent="0.25">
      <c r="A2" s="5" t="s">
        <v>26</v>
      </c>
      <c r="B2" t="s">
        <v>7</v>
      </c>
      <c r="C2" t="s">
        <v>9</v>
      </c>
      <c r="D2">
        <v>100</v>
      </c>
      <c r="E2" s="2">
        <v>120.3</v>
      </c>
      <c r="F2" s="2">
        <f>ROUND(E2,-1)</f>
        <v>120</v>
      </c>
      <c r="G2" s="2">
        <f t="shared" ref="G2:G21" si="0">F2+F2*0.8</f>
        <v>216</v>
      </c>
      <c r="H2">
        <v>38</v>
      </c>
      <c r="I2">
        <v>22</v>
      </c>
      <c r="J2">
        <v>21</v>
      </c>
      <c r="K2">
        <f>SUM(H2:J2)</f>
        <v>81</v>
      </c>
      <c r="L2" s="4">
        <f>K2*G2</f>
        <v>17496</v>
      </c>
      <c r="M2">
        <f>RANK(G2,$G$2:$G$21,1)</f>
        <v>3</v>
      </c>
      <c r="N2" t="str">
        <f>IF(G2&lt;200,"levné",IF(G2&lt;600,"normální","drahé"))</f>
        <v>normální</v>
      </c>
    </row>
    <row r="3" spans="1:14" hidden="1" x14ac:dyDescent="0.25">
      <c r="A3" s="5" t="s">
        <v>27</v>
      </c>
      <c r="B3" t="s">
        <v>10</v>
      </c>
      <c r="C3" t="s">
        <v>16</v>
      </c>
      <c r="D3">
        <v>200</v>
      </c>
      <c r="E3" s="2">
        <v>250.4</v>
      </c>
      <c r="F3" s="2">
        <f t="shared" ref="F3:F21" si="1">ROUND(E3,-1)</f>
        <v>250</v>
      </c>
      <c r="G3" s="2">
        <f t="shared" si="0"/>
        <v>450</v>
      </c>
      <c r="H3">
        <v>31</v>
      </c>
      <c r="I3">
        <v>12</v>
      </c>
      <c r="J3">
        <v>17</v>
      </c>
      <c r="K3">
        <f t="shared" ref="K3:K21" si="2">SUM(H3:J3)</f>
        <v>60</v>
      </c>
      <c r="L3" s="4">
        <f t="shared" ref="L3:L21" si="3">K3*G3</f>
        <v>27000</v>
      </c>
      <c r="M3">
        <f t="shared" ref="M3:M21" si="4">RANK(G3,$G$2:$G$21,1)</f>
        <v>7</v>
      </c>
      <c r="N3" t="str">
        <f t="shared" ref="N3:N21" si="5">IF(G3&lt;200,"levné",IF(G3&lt;600,"normální","drahé"))</f>
        <v>normální</v>
      </c>
    </row>
    <row r="4" spans="1:14" hidden="1" x14ac:dyDescent="0.25">
      <c r="A4" s="5" t="s">
        <v>28</v>
      </c>
      <c r="B4" t="s">
        <v>11</v>
      </c>
      <c r="C4" t="s">
        <v>9</v>
      </c>
      <c r="D4">
        <v>400</v>
      </c>
      <c r="E4" s="2">
        <v>420.9</v>
      </c>
      <c r="F4" s="2">
        <f t="shared" si="1"/>
        <v>420</v>
      </c>
      <c r="G4" s="2">
        <f t="shared" si="0"/>
        <v>756</v>
      </c>
      <c r="H4">
        <v>43</v>
      </c>
      <c r="I4">
        <v>19</v>
      </c>
      <c r="J4">
        <v>3</v>
      </c>
      <c r="K4">
        <f t="shared" si="2"/>
        <v>65</v>
      </c>
      <c r="L4" s="4">
        <f t="shared" si="3"/>
        <v>49140</v>
      </c>
      <c r="M4">
        <f t="shared" si="4"/>
        <v>12</v>
      </c>
      <c r="N4" t="str">
        <f t="shared" si="5"/>
        <v>drahé</v>
      </c>
    </row>
    <row r="5" spans="1:14" hidden="1" x14ac:dyDescent="0.25">
      <c r="A5" s="5" t="s">
        <v>29</v>
      </c>
      <c r="B5" t="s">
        <v>12</v>
      </c>
      <c r="C5" t="s">
        <v>9</v>
      </c>
      <c r="D5">
        <v>100</v>
      </c>
      <c r="E5" s="2">
        <v>521.29999999999995</v>
      </c>
      <c r="F5" s="2">
        <f t="shared" si="1"/>
        <v>520</v>
      </c>
      <c r="G5" s="2">
        <f t="shared" si="0"/>
        <v>936</v>
      </c>
      <c r="H5">
        <v>2</v>
      </c>
      <c r="I5">
        <v>28</v>
      </c>
      <c r="J5">
        <v>45</v>
      </c>
      <c r="K5">
        <f t="shared" si="2"/>
        <v>75</v>
      </c>
      <c r="L5" s="4">
        <f t="shared" si="3"/>
        <v>70200</v>
      </c>
      <c r="M5">
        <f t="shared" si="4"/>
        <v>15</v>
      </c>
      <c r="N5" t="str">
        <f t="shared" si="5"/>
        <v>drahé</v>
      </c>
    </row>
    <row r="6" spans="1:14" hidden="1" x14ac:dyDescent="0.25">
      <c r="A6" s="5" t="s">
        <v>30</v>
      </c>
      <c r="B6" t="s">
        <v>13</v>
      </c>
      <c r="C6" t="s">
        <v>17</v>
      </c>
      <c r="D6">
        <v>500</v>
      </c>
      <c r="E6" s="2">
        <v>547.6</v>
      </c>
      <c r="F6" s="2">
        <f t="shared" si="1"/>
        <v>550</v>
      </c>
      <c r="G6" s="2">
        <f t="shared" si="0"/>
        <v>990</v>
      </c>
      <c r="H6">
        <v>7</v>
      </c>
      <c r="I6">
        <v>5</v>
      </c>
      <c r="J6">
        <v>15</v>
      </c>
      <c r="K6">
        <f t="shared" si="2"/>
        <v>27</v>
      </c>
      <c r="L6" s="4">
        <f t="shared" si="3"/>
        <v>26730</v>
      </c>
      <c r="M6">
        <f t="shared" si="4"/>
        <v>18</v>
      </c>
      <c r="N6" t="str">
        <f t="shared" si="5"/>
        <v>drahé</v>
      </c>
    </row>
    <row r="7" spans="1:14" x14ac:dyDescent="0.25">
      <c r="A7" s="5" t="s">
        <v>31</v>
      </c>
      <c r="B7" t="s">
        <v>7</v>
      </c>
      <c r="C7" t="s">
        <v>18</v>
      </c>
      <c r="D7">
        <v>200</v>
      </c>
      <c r="E7" s="2">
        <v>265.39999999999998</v>
      </c>
      <c r="F7" s="2">
        <f t="shared" si="1"/>
        <v>270</v>
      </c>
      <c r="G7" s="2">
        <f t="shared" si="0"/>
        <v>486</v>
      </c>
      <c r="H7">
        <v>43</v>
      </c>
      <c r="I7">
        <v>6</v>
      </c>
      <c r="J7">
        <v>32</v>
      </c>
      <c r="K7">
        <f t="shared" si="2"/>
        <v>81</v>
      </c>
      <c r="L7" s="4">
        <f t="shared" si="3"/>
        <v>39366</v>
      </c>
      <c r="M7">
        <f t="shared" si="4"/>
        <v>8</v>
      </c>
      <c r="N7" t="str">
        <f t="shared" si="5"/>
        <v>normální</v>
      </c>
    </row>
    <row r="8" spans="1:14" hidden="1" x14ac:dyDescent="0.25">
      <c r="A8" s="5" t="s">
        <v>32</v>
      </c>
      <c r="B8" t="s">
        <v>10</v>
      </c>
      <c r="C8" t="s">
        <v>19</v>
      </c>
      <c r="D8">
        <v>100</v>
      </c>
      <c r="E8" s="2">
        <v>541.29999999999995</v>
      </c>
      <c r="F8" s="2">
        <f t="shared" si="1"/>
        <v>540</v>
      </c>
      <c r="G8" s="2">
        <f t="shared" si="0"/>
        <v>972</v>
      </c>
      <c r="H8">
        <v>8</v>
      </c>
      <c r="I8">
        <v>26</v>
      </c>
      <c r="J8">
        <v>17</v>
      </c>
      <c r="K8">
        <f t="shared" si="2"/>
        <v>51</v>
      </c>
      <c r="L8" s="4">
        <f t="shared" si="3"/>
        <v>49572</v>
      </c>
      <c r="M8">
        <f t="shared" si="4"/>
        <v>17</v>
      </c>
      <c r="N8" t="str">
        <f t="shared" si="5"/>
        <v>drahé</v>
      </c>
    </row>
    <row r="9" spans="1:14" hidden="1" x14ac:dyDescent="0.25">
      <c r="A9" s="5" t="s">
        <v>33</v>
      </c>
      <c r="B9" t="s">
        <v>14</v>
      </c>
      <c r="C9" t="s">
        <v>16</v>
      </c>
      <c r="D9">
        <v>100</v>
      </c>
      <c r="E9" s="2">
        <v>24.3</v>
      </c>
      <c r="F9" s="2">
        <f t="shared" si="1"/>
        <v>20</v>
      </c>
      <c r="G9" s="2">
        <f t="shared" si="0"/>
        <v>36</v>
      </c>
      <c r="H9">
        <v>20</v>
      </c>
      <c r="I9">
        <v>38</v>
      </c>
      <c r="J9">
        <v>33</v>
      </c>
      <c r="K9">
        <f t="shared" si="2"/>
        <v>91</v>
      </c>
      <c r="L9" s="4">
        <f t="shared" si="3"/>
        <v>3276</v>
      </c>
      <c r="M9">
        <f t="shared" si="4"/>
        <v>1</v>
      </c>
      <c r="N9" t="str">
        <f t="shared" si="5"/>
        <v>levné</v>
      </c>
    </row>
    <row r="10" spans="1:14" hidden="1" x14ac:dyDescent="0.25">
      <c r="A10" s="5" t="s">
        <v>34</v>
      </c>
      <c r="B10" t="s">
        <v>15</v>
      </c>
      <c r="C10" t="s">
        <v>19</v>
      </c>
      <c r="D10">
        <v>200</v>
      </c>
      <c r="E10" s="2">
        <v>15.2</v>
      </c>
      <c r="F10" s="2">
        <f t="shared" si="1"/>
        <v>20</v>
      </c>
      <c r="G10" s="2">
        <f t="shared" si="0"/>
        <v>36</v>
      </c>
      <c r="H10">
        <v>34</v>
      </c>
      <c r="I10">
        <v>19</v>
      </c>
      <c r="J10">
        <v>47</v>
      </c>
      <c r="K10">
        <f t="shared" si="2"/>
        <v>100</v>
      </c>
      <c r="L10" s="4">
        <f t="shared" si="3"/>
        <v>3600</v>
      </c>
      <c r="M10">
        <f t="shared" si="4"/>
        <v>1</v>
      </c>
      <c r="N10" t="str">
        <f t="shared" si="5"/>
        <v>levné</v>
      </c>
    </row>
    <row r="11" spans="1:14" x14ac:dyDescent="0.25">
      <c r="A11" s="5" t="s">
        <v>35</v>
      </c>
      <c r="B11" t="s">
        <v>7</v>
      </c>
      <c r="C11" t="s">
        <v>20</v>
      </c>
      <c r="D11">
        <v>300</v>
      </c>
      <c r="E11" s="2">
        <v>341.2</v>
      </c>
      <c r="F11" s="2">
        <f t="shared" si="1"/>
        <v>340</v>
      </c>
      <c r="G11" s="2">
        <f t="shared" si="0"/>
        <v>612</v>
      </c>
      <c r="H11">
        <v>26</v>
      </c>
      <c r="I11">
        <v>16</v>
      </c>
      <c r="J11">
        <v>23</v>
      </c>
      <c r="K11">
        <f t="shared" si="2"/>
        <v>65</v>
      </c>
      <c r="L11" s="4">
        <f t="shared" si="3"/>
        <v>39780</v>
      </c>
      <c r="M11">
        <f t="shared" si="4"/>
        <v>9</v>
      </c>
      <c r="N11" t="str">
        <f t="shared" si="5"/>
        <v>drahé</v>
      </c>
    </row>
    <row r="12" spans="1:14" hidden="1" x14ac:dyDescent="0.25">
      <c r="A12" s="5" t="s">
        <v>36</v>
      </c>
      <c r="B12" t="s">
        <v>10</v>
      </c>
      <c r="C12" t="s">
        <v>20</v>
      </c>
      <c r="D12">
        <v>200</v>
      </c>
      <c r="E12" s="2">
        <v>524.29999999999995</v>
      </c>
      <c r="F12" s="2">
        <f t="shared" si="1"/>
        <v>520</v>
      </c>
      <c r="G12" s="2">
        <f t="shared" si="0"/>
        <v>936</v>
      </c>
      <c r="H12">
        <v>35</v>
      </c>
      <c r="I12">
        <v>12</v>
      </c>
      <c r="J12">
        <v>27</v>
      </c>
      <c r="K12">
        <f t="shared" si="2"/>
        <v>74</v>
      </c>
      <c r="L12" s="4">
        <f t="shared" si="3"/>
        <v>69264</v>
      </c>
      <c r="M12">
        <f t="shared" si="4"/>
        <v>15</v>
      </c>
      <c r="N12" t="str">
        <f t="shared" si="5"/>
        <v>drahé</v>
      </c>
    </row>
    <row r="13" spans="1:14" hidden="1" x14ac:dyDescent="0.25">
      <c r="A13" s="5" t="s">
        <v>37</v>
      </c>
      <c r="B13" t="s">
        <v>10</v>
      </c>
      <c r="C13" t="s">
        <v>9</v>
      </c>
      <c r="D13">
        <v>100</v>
      </c>
      <c r="E13" s="2">
        <v>369.1</v>
      </c>
      <c r="F13" s="2">
        <f t="shared" si="1"/>
        <v>370</v>
      </c>
      <c r="G13" s="2">
        <f t="shared" si="0"/>
        <v>666</v>
      </c>
      <c r="H13">
        <v>38</v>
      </c>
      <c r="I13">
        <v>17</v>
      </c>
      <c r="J13">
        <v>38</v>
      </c>
      <c r="K13">
        <f t="shared" si="2"/>
        <v>93</v>
      </c>
      <c r="L13" s="4">
        <f t="shared" si="3"/>
        <v>61938</v>
      </c>
      <c r="M13">
        <f t="shared" si="4"/>
        <v>11</v>
      </c>
      <c r="N13" t="str">
        <f t="shared" si="5"/>
        <v>drahé</v>
      </c>
    </row>
    <row r="14" spans="1:14" hidden="1" x14ac:dyDescent="0.25">
      <c r="A14" s="5" t="s">
        <v>38</v>
      </c>
      <c r="B14" t="s">
        <v>11</v>
      </c>
      <c r="C14" t="s">
        <v>19</v>
      </c>
      <c r="D14">
        <v>300</v>
      </c>
      <c r="E14" s="2">
        <v>124.3</v>
      </c>
      <c r="F14" s="2">
        <f t="shared" si="1"/>
        <v>120</v>
      </c>
      <c r="G14" s="2">
        <f t="shared" si="0"/>
        <v>216</v>
      </c>
      <c r="H14">
        <v>9</v>
      </c>
      <c r="I14">
        <v>43</v>
      </c>
      <c r="J14">
        <v>20</v>
      </c>
      <c r="K14">
        <f t="shared" si="2"/>
        <v>72</v>
      </c>
      <c r="L14" s="4">
        <f t="shared" si="3"/>
        <v>15552</v>
      </c>
      <c r="M14">
        <f t="shared" si="4"/>
        <v>3</v>
      </c>
      <c r="N14" t="str">
        <f t="shared" si="5"/>
        <v>normální</v>
      </c>
    </row>
    <row r="15" spans="1:14" x14ac:dyDescent="0.25">
      <c r="A15" s="5" t="s">
        <v>39</v>
      </c>
      <c r="B15" t="s">
        <v>7</v>
      </c>
      <c r="C15" t="s">
        <v>18</v>
      </c>
      <c r="D15">
        <v>200</v>
      </c>
      <c r="E15" s="2">
        <v>145.30000000000001</v>
      </c>
      <c r="F15" s="2">
        <f t="shared" si="1"/>
        <v>150</v>
      </c>
      <c r="G15" s="2">
        <f t="shared" si="0"/>
        <v>270</v>
      </c>
      <c r="H15">
        <v>24</v>
      </c>
      <c r="I15">
        <v>5</v>
      </c>
      <c r="J15">
        <v>32</v>
      </c>
      <c r="K15">
        <f t="shared" si="2"/>
        <v>61</v>
      </c>
      <c r="L15" s="4">
        <f t="shared" si="3"/>
        <v>16470</v>
      </c>
      <c r="M15">
        <f t="shared" si="4"/>
        <v>6</v>
      </c>
      <c r="N15" t="str">
        <f t="shared" si="5"/>
        <v>normální</v>
      </c>
    </row>
    <row r="16" spans="1:14" hidden="1" x14ac:dyDescent="0.25">
      <c r="A16" s="5" t="s">
        <v>40</v>
      </c>
      <c r="B16" t="s">
        <v>13</v>
      </c>
      <c r="C16" t="s">
        <v>19</v>
      </c>
      <c r="D16">
        <v>100</v>
      </c>
      <c r="E16" s="2">
        <v>684.2</v>
      </c>
      <c r="F16" s="2">
        <f t="shared" si="1"/>
        <v>680</v>
      </c>
      <c r="G16" s="2">
        <f t="shared" si="0"/>
        <v>1224</v>
      </c>
      <c r="H16">
        <v>2</v>
      </c>
      <c r="I16">
        <v>26</v>
      </c>
      <c r="J16">
        <v>3</v>
      </c>
      <c r="K16">
        <f t="shared" si="2"/>
        <v>31</v>
      </c>
      <c r="L16" s="4">
        <f t="shared" si="3"/>
        <v>37944</v>
      </c>
      <c r="M16">
        <f t="shared" si="4"/>
        <v>20</v>
      </c>
      <c r="N16" t="str">
        <f t="shared" si="5"/>
        <v>drahé</v>
      </c>
    </row>
    <row r="17" spans="1:14" hidden="1" x14ac:dyDescent="0.25">
      <c r="A17" s="5" t="s">
        <v>41</v>
      </c>
      <c r="B17" t="s">
        <v>12</v>
      </c>
      <c r="C17" t="s">
        <v>17</v>
      </c>
      <c r="D17">
        <v>500</v>
      </c>
      <c r="E17" s="2">
        <v>546.6</v>
      </c>
      <c r="F17" s="2">
        <f t="shared" si="1"/>
        <v>550</v>
      </c>
      <c r="G17" s="2">
        <f t="shared" si="0"/>
        <v>990</v>
      </c>
      <c r="H17">
        <v>25</v>
      </c>
      <c r="I17">
        <v>23</v>
      </c>
      <c r="J17">
        <v>45</v>
      </c>
      <c r="K17">
        <f t="shared" si="2"/>
        <v>93</v>
      </c>
      <c r="L17" s="4">
        <f t="shared" si="3"/>
        <v>92070</v>
      </c>
      <c r="M17">
        <f t="shared" si="4"/>
        <v>18</v>
      </c>
      <c r="N17" t="str">
        <f t="shared" si="5"/>
        <v>drahé</v>
      </c>
    </row>
    <row r="18" spans="1:14" x14ac:dyDescent="0.25">
      <c r="A18" s="5" t="s">
        <v>42</v>
      </c>
      <c r="B18" t="s">
        <v>7</v>
      </c>
      <c r="C18" t="s">
        <v>17</v>
      </c>
      <c r="D18">
        <v>200</v>
      </c>
      <c r="E18" s="2">
        <v>342.1</v>
      </c>
      <c r="F18" s="2">
        <f t="shared" si="1"/>
        <v>340</v>
      </c>
      <c r="G18" s="2">
        <f t="shared" si="0"/>
        <v>612</v>
      </c>
      <c r="H18">
        <v>25</v>
      </c>
      <c r="I18">
        <v>12</v>
      </c>
      <c r="J18">
        <v>42</v>
      </c>
      <c r="K18">
        <f t="shared" si="2"/>
        <v>79</v>
      </c>
      <c r="L18" s="4">
        <f t="shared" si="3"/>
        <v>48348</v>
      </c>
      <c r="M18">
        <f t="shared" si="4"/>
        <v>9</v>
      </c>
      <c r="N18" t="str">
        <f t="shared" si="5"/>
        <v>drahé</v>
      </c>
    </row>
    <row r="19" spans="1:14" hidden="1" x14ac:dyDescent="0.25">
      <c r="A19" s="5" t="s">
        <v>43</v>
      </c>
      <c r="B19" t="s">
        <v>10</v>
      </c>
      <c r="C19" t="s">
        <v>17</v>
      </c>
      <c r="D19">
        <v>100</v>
      </c>
      <c r="E19" s="2">
        <v>125.3</v>
      </c>
      <c r="F19" s="2">
        <f t="shared" si="1"/>
        <v>130</v>
      </c>
      <c r="G19" s="2">
        <f t="shared" si="0"/>
        <v>234</v>
      </c>
      <c r="H19">
        <v>30</v>
      </c>
      <c r="I19">
        <v>30</v>
      </c>
      <c r="J19">
        <v>36</v>
      </c>
      <c r="K19">
        <f t="shared" si="2"/>
        <v>96</v>
      </c>
      <c r="L19" s="4">
        <f t="shared" si="3"/>
        <v>22464</v>
      </c>
      <c r="M19">
        <f t="shared" si="4"/>
        <v>5</v>
      </c>
      <c r="N19" t="str">
        <f t="shared" si="5"/>
        <v>normální</v>
      </c>
    </row>
    <row r="20" spans="1:14" hidden="1" x14ac:dyDescent="0.25">
      <c r="A20" s="5" t="s">
        <v>44</v>
      </c>
      <c r="B20" t="s">
        <v>11</v>
      </c>
      <c r="C20" t="s">
        <v>19</v>
      </c>
      <c r="D20">
        <v>100</v>
      </c>
      <c r="E20" s="2">
        <v>454.3</v>
      </c>
      <c r="F20" s="2">
        <f t="shared" si="1"/>
        <v>450</v>
      </c>
      <c r="G20" s="2">
        <f t="shared" si="0"/>
        <v>810</v>
      </c>
      <c r="H20">
        <v>9</v>
      </c>
      <c r="I20">
        <v>24</v>
      </c>
      <c r="J20">
        <v>18</v>
      </c>
      <c r="K20">
        <f t="shared" si="2"/>
        <v>51</v>
      </c>
      <c r="L20" s="4">
        <f t="shared" si="3"/>
        <v>41310</v>
      </c>
      <c r="M20">
        <f t="shared" si="4"/>
        <v>14</v>
      </c>
      <c r="N20" t="str">
        <f t="shared" si="5"/>
        <v>drahé</v>
      </c>
    </row>
    <row r="21" spans="1:14" hidden="1" x14ac:dyDescent="0.25">
      <c r="A21" s="5" t="s">
        <v>45</v>
      </c>
      <c r="B21" t="s">
        <v>12</v>
      </c>
      <c r="C21" t="s">
        <v>19</v>
      </c>
      <c r="D21">
        <v>200</v>
      </c>
      <c r="E21" s="2">
        <v>425.3</v>
      </c>
      <c r="F21" s="2">
        <f t="shared" si="1"/>
        <v>430</v>
      </c>
      <c r="G21" s="2">
        <f t="shared" si="0"/>
        <v>774</v>
      </c>
      <c r="H21">
        <v>27</v>
      </c>
      <c r="I21">
        <v>42</v>
      </c>
      <c r="J21">
        <v>35</v>
      </c>
      <c r="K21">
        <f t="shared" si="2"/>
        <v>104</v>
      </c>
      <c r="L21" s="4">
        <f t="shared" si="3"/>
        <v>80496</v>
      </c>
      <c r="M21">
        <f t="shared" si="4"/>
        <v>13</v>
      </c>
      <c r="N21" t="str">
        <f t="shared" si="5"/>
        <v>drahé</v>
      </c>
    </row>
    <row r="24" spans="1:14" ht="45" x14ac:dyDescent="0.25">
      <c r="A24" s="1" t="s">
        <v>46</v>
      </c>
      <c r="B24" s="1" t="s">
        <v>0</v>
      </c>
      <c r="C24" s="1" t="s">
        <v>6</v>
      </c>
      <c r="D24" s="1" t="s">
        <v>8</v>
      </c>
      <c r="E24" s="1" t="s">
        <v>1</v>
      </c>
      <c r="F24" s="1" t="s">
        <v>22</v>
      </c>
      <c r="G24" s="1" t="s">
        <v>21</v>
      </c>
      <c r="H24" s="1" t="s">
        <v>2</v>
      </c>
      <c r="I24" s="1" t="s">
        <v>3</v>
      </c>
      <c r="J24" s="1" t="s">
        <v>4</v>
      </c>
      <c r="K24" s="1" t="s">
        <v>5</v>
      </c>
      <c r="L24" s="1" t="s">
        <v>23</v>
      </c>
      <c r="M24" s="1" t="s">
        <v>24</v>
      </c>
      <c r="N24" s="1" t="s">
        <v>25</v>
      </c>
    </row>
    <row r="25" spans="1:14" x14ac:dyDescent="0.25">
      <c r="B25" t="s">
        <v>7</v>
      </c>
      <c r="C25" t="s">
        <v>18</v>
      </c>
    </row>
    <row r="26" spans="1:14" x14ac:dyDescent="0.25">
      <c r="B26" t="s">
        <v>7</v>
      </c>
      <c r="H26" t="s">
        <v>47</v>
      </c>
    </row>
  </sheetData>
  <conditionalFormatting sqref="E2:E21">
    <cfRule type="cellIs" dxfId="3" priority="1" operator="lessThan">
      <formula>200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DDDC-5E01-403F-9F9D-FA165F365244}">
  <dimension ref="A1:Q29"/>
  <sheetViews>
    <sheetView workbookViewId="0">
      <pane ySplit="4" topLeftCell="A5" activePane="bottomLeft" state="frozen"/>
      <selection pane="bottomLeft" activeCell="R30" sqref="R30"/>
    </sheetView>
  </sheetViews>
  <sheetFormatPr defaultRowHeight="15" outlineLevelRow="2" x14ac:dyDescent="0.25"/>
  <cols>
    <col min="7" max="7" width="10.42578125" bestFit="1" customWidth="1"/>
    <col min="16" max="16" width="15.42578125" bestFit="1" customWidth="1"/>
    <col min="17" max="17" width="16.28515625" bestFit="1" customWidth="1"/>
  </cols>
  <sheetData>
    <row r="1" spans="1:17" ht="45" x14ac:dyDescent="0.25">
      <c r="A1" s="1" t="s">
        <v>46</v>
      </c>
      <c r="B1" s="1" t="s">
        <v>0</v>
      </c>
      <c r="C1" s="1" t="s">
        <v>6</v>
      </c>
      <c r="D1" s="1" t="s">
        <v>8</v>
      </c>
      <c r="E1" s="1" t="s">
        <v>1</v>
      </c>
      <c r="F1" s="1" t="s">
        <v>22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  <c r="N1" s="1" t="s">
        <v>25</v>
      </c>
    </row>
    <row r="2" spans="1:17" hidden="1" outlineLevel="2" x14ac:dyDescent="0.25">
      <c r="A2" s="5" t="s">
        <v>29</v>
      </c>
      <c r="B2" t="s">
        <v>12</v>
      </c>
      <c r="C2" t="s">
        <v>9</v>
      </c>
      <c r="D2">
        <v>100</v>
      </c>
      <c r="E2" s="2">
        <v>521.29999999999995</v>
      </c>
      <c r="F2" s="2">
        <f>ROUND(E2,-1)</f>
        <v>520</v>
      </c>
      <c r="G2" s="2">
        <f>F2+F2*0.8</f>
        <v>936</v>
      </c>
      <c r="H2">
        <v>2</v>
      </c>
      <c r="I2">
        <v>28</v>
      </c>
      <c r="J2">
        <v>45</v>
      </c>
      <c r="K2">
        <f>SUM(H2:J2)</f>
        <v>75</v>
      </c>
      <c r="L2" s="4">
        <f>K2*G2</f>
        <v>70200</v>
      </c>
      <c r="M2">
        <f>RANK(G2,$G$2:$G$27,1)</f>
        <v>20</v>
      </c>
      <c r="N2" t="str">
        <f>IF(G2&lt;200,"levné",IF(G2&lt;600,"normální","drahé"))</f>
        <v>drahé</v>
      </c>
    </row>
    <row r="3" spans="1:17" hidden="1" outlineLevel="2" x14ac:dyDescent="0.25">
      <c r="A3" s="5" t="s">
        <v>41</v>
      </c>
      <c r="B3" t="s">
        <v>12</v>
      </c>
      <c r="C3" t="s">
        <v>17</v>
      </c>
      <c r="D3">
        <v>500</v>
      </c>
      <c r="E3" s="2">
        <v>546.6</v>
      </c>
      <c r="F3" s="2">
        <f>ROUND(E3,-1)</f>
        <v>550</v>
      </c>
      <c r="G3" s="2">
        <f>F3+F3*0.8</f>
        <v>990</v>
      </c>
      <c r="H3">
        <v>25</v>
      </c>
      <c r="I3">
        <v>23</v>
      </c>
      <c r="J3">
        <v>45</v>
      </c>
      <c r="K3">
        <f>SUM(H3:J3)</f>
        <v>93</v>
      </c>
      <c r="L3" s="4">
        <f>K3*G3</f>
        <v>92070</v>
      </c>
      <c r="M3">
        <f>RANK(G3,$G$2:$G$27,1)</f>
        <v>23</v>
      </c>
      <c r="N3" t="str">
        <f>IF(G3&lt;200,"levné",IF(G3&lt;600,"normální","drahé"))</f>
        <v>drahé</v>
      </c>
    </row>
    <row r="4" spans="1:17" hidden="1" outlineLevel="2" x14ac:dyDescent="0.25">
      <c r="A4" s="5" t="s">
        <v>45</v>
      </c>
      <c r="B4" t="s">
        <v>12</v>
      </c>
      <c r="C4" t="s">
        <v>19</v>
      </c>
      <c r="D4">
        <v>200</v>
      </c>
      <c r="E4" s="2">
        <v>425.3</v>
      </c>
      <c r="F4" s="2">
        <f>ROUND(E4,-1)</f>
        <v>430</v>
      </c>
      <c r="G4" s="2">
        <f>F4+F4*0.8</f>
        <v>774</v>
      </c>
      <c r="H4">
        <v>27</v>
      </c>
      <c r="I4">
        <v>42</v>
      </c>
      <c r="J4">
        <v>35</v>
      </c>
      <c r="K4">
        <f>SUM(H4:J4)</f>
        <v>104</v>
      </c>
      <c r="L4" s="4">
        <f>K4*G4</f>
        <v>80496</v>
      </c>
      <c r="M4">
        <f>RANK(G4,$G$2:$G$27,1)</f>
        <v>17</v>
      </c>
      <c r="N4" t="str">
        <f>IF(G4&lt;200,"levné",IF(G4&lt;600,"normální","drahé"))</f>
        <v>drahé</v>
      </c>
    </row>
    <row r="5" spans="1:17" outlineLevel="1" collapsed="1" x14ac:dyDescent="0.25">
      <c r="A5" s="5"/>
      <c r="B5" s="6" t="s">
        <v>48</v>
      </c>
      <c r="E5" s="2"/>
      <c r="F5" s="2"/>
      <c r="G5" s="2">
        <f>SUBTOTAL(1,G2:G4)</f>
        <v>900</v>
      </c>
      <c r="L5" s="4"/>
      <c r="P5" s="6"/>
      <c r="Q5" s="3"/>
    </row>
    <row r="6" spans="1:17" hidden="1" outlineLevel="2" x14ac:dyDescent="0.25">
      <c r="A6" s="5" t="s">
        <v>27</v>
      </c>
      <c r="B6" t="s">
        <v>10</v>
      </c>
      <c r="C6" t="s">
        <v>16</v>
      </c>
      <c r="D6">
        <v>200</v>
      </c>
      <c r="E6" s="2">
        <v>250.4</v>
      </c>
      <c r="F6" s="2">
        <f>ROUND(E6,-1)</f>
        <v>250</v>
      </c>
      <c r="G6" s="2">
        <f>F6+F6*0.8</f>
        <v>450</v>
      </c>
      <c r="H6">
        <v>31</v>
      </c>
      <c r="I6">
        <v>12</v>
      </c>
      <c r="J6">
        <v>17</v>
      </c>
      <c r="K6">
        <f>SUM(H6:J6)</f>
        <v>60</v>
      </c>
      <c r="L6" s="4">
        <f>K6*G6</f>
        <v>27000</v>
      </c>
      <c r="M6">
        <f>RANK(G6,$G$2:$G$27,1)</f>
        <v>9</v>
      </c>
      <c r="N6" t="str">
        <f>IF(G6&lt;200,"levné",IF(G6&lt;600,"normální","drahé"))</f>
        <v>normální</v>
      </c>
      <c r="P6" s="6"/>
      <c r="Q6" s="3"/>
    </row>
    <row r="7" spans="1:17" hidden="1" outlineLevel="2" x14ac:dyDescent="0.25">
      <c r="A7" s="5" t="s">
        <v>32</v>
      </c>
      <c r="B7" t="s">
        <v>10</v>
      </c>
      <c r="C7" t="s">
        <v>19</v>
      </c>
      <c r="D7">
        <v>100</v>
      </c>
      <c r="E7" s="2">
        <v>541.29999999999995</v>
      </c>
      <c r="F7" s="2">
        <f>ROUND(E7,-1)</f>
        <v>540</v>
      </c>
      <c r="G7" s="2">
        <f>F7+F7*0.8</f>
        <v>972</v>
      </c>
      <c r="H7">
        <v>8</v>
      </c>
      <c r="I7">
        <v>26</v>
      </c>
      <c r="J7">
        <v>17</v>
      </c>
      <c r="K7">
        <f>SUM(H7:J7)</f>
        <v>51</v>
      </c>
      <c r="L7" s="4">
        <f>K7*G7</f>
        <v>49572</v>
      </c>
      <c r="M7">
        <f>RANK(G7,$G$2:$G$27,1)</f>
        <v>22</v>
      </c>
      <c r="N7" t="str">
        <f>IF(G7&lt;200,"levné",IF(G7&lt;600,"normální","drahé"))</f>
        <v>drahé</v>
      </c>
      <c r="P7" s="6"/>
      <c r="Q7" s="3"/>
    </row>
    <row r="8" spans="1:17" hidden="1" outlineLevel="2" x14ac:dyDescent="0.25">
      <c r="A8" s="5" t="s">
        <v>36</v>
      </c>
      <c r="B8" t="s">
        <v>10</v>
      </c>
      <c r="C8" t="s">
        <v>20</v>
      </c>
      <c r="D8">
        <v>200</v>
      </c>
      <c r="E8" s="2">
        <v>524.29999999999995</v>
      </c>
      <c r="F8" s="2">
        <f>ROUND(E8,-1)</f>
        <v>520</v>
      </c>
      <c r="G8" s="2">
        <f>F8+F8*0.8</f>
        <v>936</v>
      </c>
      <c r="H8">
        <v>35</v>
      </c>
      <c r="I8">
        <v>12</v>
      </c>
      <c r="J8">
        <v>27</v>
      </c>
      <c r="K8">
        <f>SUM(H8:J8)</f>
        <v>74</v>
      </c>
      <c r="L8" s="4">
        <f>K8*G8</f>
        <v>69264</v>
      </c>
      <c r="M8">
        <f>RANK(G8,$G$2:$G$27,1)</f>
        <v>20</v>
      </c>
      <c r="N8" t="str">
        <f>IF(G8&lt;200,"levné",IF(G8&lt;600,"normální","drahé"))</f>
        <v>drahé</v>
      </c>
      <c r="P8" s="6"/>
      <c r="Q8" s="3"/>
    </row>
    <row r="9" spans="1:17" hidden="1" outlineLevel="2" x14ac:dyDescent="0.25">
      <c r="A9" s="5" t="s">
        <v>37</v>
      </c>
      <c r="B9" t="s">
        <v>10</v>
      </c>
      <c r="C9" t="s">
        <v>9</v>
      </c>
      <c r="D9">
        <v>100</v>
      </c>
      <c r="E9" s="2">
        <v>369.1</v>
      </c>
      <c r="F9" s="2">
        <f>ROUND(E9,-1)</f>
        <v>370</v>
      </c>
      <c r="G9" s="2">
        <f>F9+F9*0.8</f>
        <v>666</v>
      </c>
      <c r="H9">
        <v>38</v>
      </c>
      <c r="I9">
        <v>17</v>
      </c>
      <c r="J9">
        <v>38</v>
      </c>
      <c r="K9">
        <f>SUM(H9:J9)</f>
        <v>93</v>
      </c>
      <c r="L9" s="4">
        <f>K9*G9</f>
        <v>61938</v>
      </c>
      <c r="M9">
        <f>RANK(G9,$G$2:$G$27,1)</f>
        <v>15</v>
      </c>
      <c r="N9" t="str">
        <f>IF(G9&lt;200,"levné",IF(G9&lt;600,"normální","drahé"))</f>
        <v>drahé</v>
      </c>
      <c r="P9" s="6"/>
      <c r="Q9" s="3"/>
    </row>
    <row r="10" spans="1:17" hidden="1" outlineLevel="2" x14ac:dyDescent="0.25">
      <c r="A10" s="5" t="s">
        <v>43</v>
      </c>
      <c r="B10" t="s">
        <v>10</v>
      </c>
      <c r="C10" t="s">
        <v>17</v>
      </c>
      <c r="D10">
        <v>100</v>
      </c>
      <c r="E10" s="2">
        <v>125.3</v>
      </c>
      <c r="F10" s="2">
        <f>ROUND(E10,-1)</f>
        <v>130</v>
      </c>
      <c r="G10" s="2">
        <f>F10+F10*0.8</f>
        <v>234</v>
      </c>
      <c r="H10">
        <v>30</v>
      </c>
      <c r="I10">
        <v>30</v>
      </c>
      <c r="J10">
        <v>36</v>
      </c>
      <c r="K10">
        <f>SUM(H10:J10)</f>
        <v>96</v>
      </c>
      <c r="L10" s="4">
        <f>K10*G10</f>
        <v>22464</v>
      </c>
      <c r="M10">
        <f>RANK(G10,$G$2:$G$27,1)</f>
        <v>7</v>
      </c>
      <c r="N10" t="str">
        <f>IF(G10&lt;200,"levné",IF(G10&lt;600,"normální","drahé"))</f>
        <v>normální</v>
      </c>
      <c r="P10" s="6"/>
      <c r="Q10" s="3"/>
    </row>
    <row r="11" spans="1:17" outlineLevel="1" collapsed="1" x14ac:dyDescent="0.25">
      <c r="A11" s="5"/>
      <c r="B11" s="6" t="s">
        <v>49</v>
      </c>
      <c r="E11" s="2"/>
      <c r="F11" s="2"/>
      <c r="G11" s="2">
        <f>SUBTOTAL(1,G6:G10)</f>
        <v>651.6</v>
      </c>
      <c r="L11" s="4"/>
      <c r="P11" s="6"/>
      <c r="Q11" s="3"/>
    </row>
    <row r="12" spans="1:17" hidden="1" outlineLevel="2" x14ac:dyDescent="0.25">
      <c r="A12" s="5" t="s">
        <v>28</v>
      </c>
      <c r="B12" t="s">
        <v>11</v>
      </c>
      <c r="C12" t="s">
        <v>9</v>
      </c>
      <c r="D12">
        <v>400</v>
      </c>
      <c r="E12" s="2">
        <v>420.9</v>
      </c>
      <c r="F12" s="2">
        <f>ROUND(E12,-1)</f>
        <v>420</v>
      </c>
      <c r="G12" s="2">
        <f>F12+F12*0.8</f>
        <v>756</v>
      </c>
      <c r="H12">
        <v>43</v>
      </c>
      <c r="I12">
        <v>19</v>
      </c>
      <c r="J12">
        <v>3</v>
      </c>
      <c r="K12">
        <f>SUM(H12:J12)</f>
        <v>65</v>
      </c>
      <c r="L12" s="4">
        <f>K12*G12</f>
        <v>49140</v>
      </c>
      <c r="M12">
        <f>RANK(G12,$G$2:$G$27,1)</f>
        <v>16</v>
      </c>
      <c r="N12" t="str">
        <f>IF(G12&lt;200,"levné",IF(G12&lt;600,"normální","drahé"))</f>
        <v>drahé</v>
      </c>
    </row>
    <row r="13" spans="1:17" hidden="1" outlineLevel="2" x14ac:dyDescent="0.25">
      <c r="A13" s="5" t="s">
        <v>38</v>
      </c>
      <c r="B13" t="s">
        <v>11</v>
      </c>
      <c r="C13" t="s">
        <v>19</v>
      </c>
      <c r="D13">
        <v>300</v>
      </c>
      <c r="E13" s="2">
        <v>124.3</v>
      </c>
      <c r="F13" s="2">
        <f>ROUND(E13,-1)</f>
        <v>120</v>
      </c>
      <c r="G13" s="2">
        <f>F13+F13*0.8</f>
        <v>216</v>
      </c>
      <c r="H13">
        <v>9</v>
      </c>
      <c r="I13">
        <v>43</v>
      </c>
      <c r="J13">
        <v>20</v>
      </c>
      <c r="K13">
        <f>SUM(H13:J13)</f>
        <v>72</v>
      </c>
      <c r="L13" s="4">
        <f>K13*G13</f>
        <v>15552</v>
      </c>
      <c r="M13">
        <f>RANK(G13,$G$2:$G$27,1)</f>
        <v>5</v>
      </c>
      <c r="N13" t="str">
        <f>IF(G13&lt;200,"levné",IF(G13&lt;600,"normální","drahé"))</f>
        <v>normální</v>
      </c>
    </row>
    <row r="14" spans="1:17" hidden="1" outlineLevel="2" x14ac:dyDescent="0.25">
      <c r="A14" s="5" t="s">
        <v>44</v>
      </c>
      <c r="B14" t="s">
        <v>11</v>
      </c>
      <c r="C14" t="s">
        <v>19</v>
      </c>
      <c r="D14">
        <v>100</v>
      </c>
      <c r="E14" s="2">
        <v>454.3</v>
      </c>
      <c r="F14" s="2">
        <f>ROUND(E14,-1)</f>
        <v>450</v>
      </c>
      <c r="G14" s="2">
        <f>F14+F14*0.8</f>
        <v>810</v>
      </c>
      <c r="H14">
        <v>9</v>
      </c>
      <c r="I14">
        <v>24</v>
      </c>
      <c r="J14">
        <v>18</v>
      </c>
      <c r="K14">
        <f>SUM(H14:J14)</f>
        <v>51</v>
      </c>
      <c r="L14" s="4">
        <f>K14*G14</f>
        <v>41310</v>
      </c>
      <c r="M14">
        <f>RANK(G14,$G$2:$G$27,1)</f>
        <v>18</v>
      </c>
      <c r="N14" t="str">
        <f>IF(G14&lt;200,"levné",IF(G14&lt;600,"normální","drahé"))</f>
        <v>drahé</v>
      </c>
    </row>
    <row r="15" spans="1:17" outlineLevel="1" collapsed="1" x14ac:dyDescent="0.25">
      <c r="A15" s="5"/>
      <c r="B15" s="6" t="s">
        <v>50</v>
      </c>
      <c r="E15" s="2"/>
      <c r="F15" s="2"/>
      <c r="G15" s="2">
        <f>SUBTOTAL(1,G12:G14)</f>
        <v>594</v>
      </c>
      <c r="L15" s="4"/>
    </row>
    <row r="16" spans="1:17" hidden="1" outlineLevel="2" x14ac:dyDescent="0.25">
      <c r="A16" s="5" t="s">
        <v>33</v>
      </c>
      <c r="B16" t="s">
        <v>14</v>
      </c>
      <c r="C16" t="s">
        <v>16</v>
      </c>
      <c r="D16">
        <v>100</v>
      </c>
      <c r="E16" s="2">
        <v>24.3</v>
      </c>
      <c r="F16" s="2">
        <f>ROUND(E16,-1)</f>
        <v>20</v>
      </c>
      <c r="G16" s="2">
        <f>F16+F16*0.8</f>
        <v>36</v>
      </c>
      <c r="H16">
        <v>20</v>
      </c>
      <c r="I16">
        <v>38</v>
      </c>
      <c r="J16">
        <v>33</v>
      </c>
      <c r="K16">
        <f>SUM(H16:J16)</f>
        <v>91</v>
      </c>
      <c r="L16" s="4">
        <f>K16*G16</f>
        <v>3276</v>
      </c>
      <c r="M16">
        <f>RANK(G16,$G$2:$G$27,1)</f>
        <v>1</v>
      </c>
      <c r="N16" t="str">
        <f>IF(G16&lt;200,"levné",IF(G16&lt;600,"normální","drahé"))</f>
        <v>levné</v>
      </c>
    </row>
    <row r="17" spans="1:14" outlineLevel="1" collapsed="1" x14ac:dyDescent="0.25">
      <c r="A17" s="5"/>
      <c r="B17" s="6" t="s">
        <v>51</v>
      </c>
      <c r="E17" s="2"/>
      <c r="F17" s="2"/>
      <c r="G17" s="2">
        <f>SUBTOTAL(1,G16:G16)</f>
        <v>36</v>
      </c>
      <c r="L17" s="4"/>
    </row>
    <row r="18" spans="1:14" hidden="1" outlineLevel="2" x14ac:dyDescent="0.25">
      <c r="A18" s="5" t="s">
        <v>34</v>
      </c>
      <c r="B18" t="s">
        <v>15</v>
      </c>
      <c r="C18" t="s">
        <v>19</v>
      </c>
      <c r="D18">
        <v>200</v>
      </c>
      <c r="E18" s="2">
        <v>15.2</v>
      </c>
      <c r="F18" s="2">
        <f>ROUND(E18,-1)</f>
        <v>20</v>
      </c>
      <c r="G18" s="2">
        <f>F18+F18*0.8</f>
        <v>36</v>
      </c>
      <c r="H18">
        <v>34</v>
      </c>
      <c r="I18">
        <v>19</v>
      </c>
      <c r="J18">
        <v>47</v>
      </c>
      <c r="K18">
        <f>SUM(H18:J18)</f>
        <v>100</v>
      </c>
      <c r="L18" s="4">
        <f>K18*G18</f>
        <v>3600</v>
      </c>
      <c r="M18">
        <f>RANK(G18,$G$2:$G$27,1)</f>
        <v>1</v>
      </c>
      <c r="N18" t="str">
        <f>IF(G18&lt;200,"levné",IF(G18&lt;600,"normální","drahé"))</f>
        <v>levné</v>
      </c>
    </row>
    <row r="19" spans="1:14" outlineLevel="1" collapsed="1" x14ac:dyDescent="0.25">
      <c r="A19" s="5"/>
      <c r="B19" s="6" t="s">
        <v>52</v>
      </c>
      <c r="E19" s="2"/>
      <c r="F19" s="2"/>
      <c r="G19" s="2">
        <f>SUBTOTAL(1,G18:G18)</f>
        <v>36</v>
      </c>
      <c r="L19" s="4"/>
    </row>
    <row r="20" spans="1:14" hidden="1" outlineLevel="2" x14ac:dyDescent="0.25">
      <c r="A20" s="5" t="s">
        <v>30</v>
      </c>
      <c r="B20" t="s">
        <v>13</v>
      </c>
      <c r="C20" t="s">
        <v>17</v>
      </c>
      <c r="D20">
        <v>500</v>
      </c>
      <c r="E20" s="2">
        <v>547.6</v>
      </c>
      <c r="F20" s="2">
        <f>ROUND(E20,-1)</f>
        <v>550</v>
      </c>
      <c r="G20" s="2">
        <f>F20+F20*0.8</f>
        <v>990</v>
      </c>
      <c r="H20">
        <v>7</v>
      </c>
      <c r="I20">
        <v>5</v>
      </c>
      <c r="J20">
        <v>15</v>
      </c>
      <c r="K20">
        <f>SUM(H20:J20)</f>
        <v>27</v>
      </c>
      <c r="L20" s="4">
        <f>K20*G20</f>
        <v>26730</v>
      </c>
      <c r="M20">
        <f>RANK(G20,$G$2:$G$27,1)</f>
        <v>23</v>
      </c>
      <c r="N20" t="str">
        <f>IF(G20&lt;200,"levné",IF(G20&lt;600,"normální","drahé"))</f>
        <v>drahé</v>
      </c>
    </row>
    <row r="21" spans="1:14" hidden="1" outlineLevel="2" x14ac:dyDescent="0.25">
      <c r="A21" s="5" t="s">
        <v>40</v>
      </c>
      <c r="B21" t="s">
        <v>13</v>
      </c>
      <c r="C21" t="s">
        <v>19</v>
      </c>
      <c r="D21">
        <v>100</v>
      </c>
      <c r="E21" s="2">
        <v>684.2</v>
      </c>
      <c r="F21" s="2">
        <f>ROUND(E21,-1)</f>
        <v>680</v>
      </c>
      <c r="G21" s="2">
        <f>F21+F21*0.8</f>
        <v>1224</v>
      </c>
      <c r="H21">
        <v>2</v>
      </c>
      <c r="I21">
        <v>26</v>
      </c>
      <c r="J21">
        <v>3</v>
      </c>
      <c r="K21">
        <f>SUM(H21:J21)</f>
        <v>31</v>
      </c>
      <c r="L21" s="4">
        <f>K21*G21</f>
        <v>37944</v>
      </c>
      <c r="M21">
        <f>RANK(G21,$G$2:$G$27,1)</f>
        <v>26</v>
      </c>
      <c r="N21" t="str">
        <f>IF(G21&lt;200,"levné",IF(G21&lt;600,"normální","drahé"))</f>
        <v>drahé</v>
      </c>
    </row>
    <row r="22" spans="1:14" outlineLevel="1" collapsed="1" x14ac:dyDescent="0.25">
      <c r="A22" s="5"/>
      <c r="B22" s="6" t="s">
        <v>53</v>
      </c>
      <c r="E22" s="2"/>
      <c r="F22" s="2"/>
      <c r="G22" s="2">
        <f>SUBTOTAL(1,G20:G21)</f>
        <v>1107</v>
      </c>
      <c r="L22" s="4"/>
    </row>
    <row r="23" spans="1:14" hidden="1" outlineLevel="2" x14ac:dyDescent="0.25">
      <c r="A23" s="5" t="s">
        <v>26</v>
      </c>
      <c r="B23" t="s">
        <v>7</v>
      </c>
      <c r="C23" t="s">
        <v>9</v>
      </c>
      <c r="D23">
        <v>100</v>
      </c>
      <c r="E23" s="2">
        <v>120.3</v>
      </c>
      <c r="F23" s="2">
        <f>ROUND(E23,-1)</f>
        <v>120</v>
      </c>
      <c r="G23" s="2">
        <f>F23+F23*0.8</f>
        <v>216</v>
      </c>
      <c r="H23">
        <v>38</v>
      </c>
      <c r="I23">
        <v>22</v>
      </c>
      <c r="J23">
        <v>21</v>
      </c>
      <c r="K23">
        <f>SUM(H23:J23)</f>
        <v>81</v>
      </c>
      <c r="L23" s="4">
        <f>K23*G23</f>
        <v>17496</v>
      </c>
      <c r="M23">
        <f>RANK(G23,$G$2:$G$27,1)</f>
        <v>5</v>
      </c>
      <c r="N23" t="str">
        <f>IF(G23&lt;200,"levné",IF(G23&lt;600,"normální","drahé"))</f>
        <v>normální</v>
      </c>
    </row>
    <row r="24" spans="1:14" hidden="1" outlineLevel="2" x14ac:dyDescent="0.25">
      <c r="A24" s="5" t="s">
        <v>31</v>
      </c>
      <c r="B24" t="s">
        <v>7</v>
      </c>
      <c r="C24" t="s">
        <v>18</v>
      </c>
      <c r="D24">
        <v>200</v>
      </c>
      <c r="E24" s="2">
        <v>265.39999999999998</v>
      </c>
      <c r="F24" s="2">
        <f>ROUND(E24,-1)</f>
        <v>270</v>
      </c>
      <c r="G24" s="2">
        <f>F24+F24*0.8</f>
        <v>486</v>
      </c>
      <c r="H24">
        <v>43</v>
      </c>
      <c r="I24">
        <v>6</v>
      </c>
      <c r="J24">
        <v>32</v>
      </c>
      <c r="K24">
        <f>SUM(H24:J24)</f>
        <v>81</v>
      </c>
      <c r="L24" s="4">
        <f>K24*G24</f>
        <v>39366</v>
      </c>
      <c r="M24">
        <f>RANK(G24,$G$2:$G$27,1)</f>
        <v>10</v>
      </c>
      <c r="N24" t="str">
        <f>IF(G24&lt;200,"levné",IF(G24&lt;600,"normální","drahé"))</f>
        <v>normální</v>
      </c>
    </row>
    <row r="25" spans="1:14" hidden="1" outlineLevel="2" x14ac:dyDescent="0.25">
      <c r="A25" s="5" t="s">
        <v>35</v>
      </c>
      <c r="B25" t="s">
        <v>7</v>
      </c>
      <c r="C25" t="s">
        <v>20</v>
      </c>
      <c r="D25">
        <v>300</v>
      </c>
      <c r="E25" s="2">
        <v>341.2</v>
      </c>
      <c r="F25" s="2">
        <f>ROUND(E25,-1)</f>
        <v>340</v>
      </c>
      <c r="G25" s="2">
        <f>F25+F25*0.8</f>
        <v>612</v>
      </c>
      <c r="H25">
        <v>26</v>
      </c>
      <c r="I25">
        <v>16</v>
      </c>
      <c r="J25">
        <v>23</v>
      </c>
      <c r="K25">
        <f>SUM(H25:J25)</f>
        <v>65</v>
      </c>
      <c r="L25" s="4">
        <f>K25*G25</f>
        <v>39780</v>
      </c>
      <c r="M25">
        <f>RANK(G25,$G$2:$G$27,1)</f>
        <v>12</v>
      </c>
      <c r="N25" t="str">
        <f>IF(G25&lt;200,"levné",IF(G25&lt;600,"normální","drahé"))</f>
        <v>drahé</v>
      </c>
    </row>
    <row r="26" spans="1:14" hidden="1" outlineLevel="2" x14ac:dyDescent="0.25">
      <c r="A26" s="5" t="s">
        <v>39</v>
      </c>
      <c r="B26" t="s">
        <v>7</v>
      </c>
      <c r="C26" t="s">
        <v>18</v>
      </c>
      <c r="D26">
        <v>200</v>
      </c>
      <c r="E26" s="2">
        <v>145.30000000000001</v>
      </c>
      <c r="F26" s="2">
        <f>ROUND(E26,-1)</f>
        <v>150</v>
      </c>
      <c r="G26" s="2">
        <f>F26+F26*0.8</f>
        <v>270</v>
      </c>
      <c r="H26">
        <v>24</v>
      </c>
      <c r="I26">
        <v>5</v>
      </c>
      <c r="J26">
        <v>32</v>
      </c>
      <c r="K26">
        <f>SUM(H26:J26)</f>
        <v>61</v>
      </c>
      <c r="L26" s="4">
        <f>K26*G26</f>
        <v>16470</v>
      </c>
      <c r="M26">
        <f>RANK(G26,$G$2:$G$27,1)</f>
        <v>8</v>
      </c>
      <c r="N26" t="str">
        <f>IF(G26&lt;200,"levné",IF(G26&lt;600,"normální","drahé"))</f>
        <v>normální</v>
      </c>
    </row>
    <row r="27" spans="1:14" hidden="1" outlineLevel="2" x14ac:dyDescent="0.25">
      <c r="A27" s="5" t="s">
        <v>42</v>
      </c>
      <c r="B27" t="s">
        <v>7</v>
      </c>
      <c r="C27" t="s">
        <v>17</v>
      </c>
      <c r="D27">
        <v>200</v>
      </c>
      <c r="E27" s="2">
        <v>342.1</v>
      </c>
      <c r="F27" s="2">
        <f>ROUND(E27,-1)</f>
        <v>340</v>
      </c>
      <c r="G27" s="2">
        <f>F27+F27*0.8</f>
        <v>612</v>
      </c>
      <c r="H27">
        <v>25</v>
      </c>
      <c r="I27">
        <v>12</v>
      </c>
      <c r="J27">
        <v>42</v>
      </c>
      <c r="K27">
        <f>SUM(H27:J27)</f>
        <v>79</v>
      </c>
      <c r="L27" s="4">
        <f>K27*G27</f>
        <v>48348</v>
      </c>
      <c r="M27">
        <f>RANK(G27,$G$2:$G$27,1)</f>
        <v>12</v>
      </c>
      <c r="N27" t="str">
        <f>IF(G27&lt;200,"levné",IF(G27&lt;600,"normální","drahé"))</f>
        <v>drahé</v>
      </c>
    </row>
    <row r="28" spans="1:14" outlineLevel="1" collapsed="1" x14ac:dyDescent="0.25">
      <c r="A28" s="5"/>
      <c r="B28" s="6" t="s">
        <v>54</v>
      </c>
      <c r="E28" s="2"/>
      <c r="F28" s="2"/>
      <c r="G28" s="2">
        <f>SUBTOTAL(1,G23:G27)</f>
        <v>439.2</v>
      </c>
      <c r="L28" s="4"/>
    </row>
    <row r="29" spans="1:14" x14ac:dyDescent="0.25">
      <c r="A29" s="5"/>
      <c r="B29" s="6" t="s">
        <v>55</v>
      </c>
      <c r="E29" s="2"/>
      <c r="F29" s="2"/>
      <c r="G29" s="2">
        <f>SUBTOTAL(1,G2:G27)</f>
        <v>611.1</v>
      </c>
      <c r="L29" s="4"/>
    </row>
  </sheetData>
  <sortState ref="A2:N27">
    <sortCondition ref="B2"/>
  </sortState>
  <conditionalFormatting sqref="E2:E29">
    <cfRule type="cellIs" dxfId="2" priority="1" operator="lessThan">
      <formula>200</formula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9D27-BED0-47D5-B97D-0983D7D9F0CE}">
  <dimension ref="A3:D30"/>
  <sheetViews>
    <sheetView workbookViewId="0">
      <selection activeCell="G33" sqref="G33"/>
    </sheetView>
  </sheetViews>
  <sheetFormatPr defaultRowHeight="15" x14ac:dyDescent="0.25"/>
  <cols>
    <col min="1" max="1" width="14.42578125" bestFit="1" customWidth="1"/>
    <col min="2" max="2" width="8.140625" bestFit="1" customWidth="1"/>
    <col min="3" max="3" width="26" bestFit="1" customWidth="1"/>
    <col min="4" max="4" width="23.42578125" bestFit="1" customWidth="1"/>
    <col min="5" max="7" width="8.140625" bestFit="1" customWidth="1"/>
    <col min="8" max="8" width="14.42578125" bestFit="1" customWidth="1"/>
  </cols>
  <sheetData>
    <row r="3" spans="1:4" x14ac:dyDescent="0.25">
      <c r="C3" s="7" t="s">
        <v>65</v>
      </c>
    </row>
    <row r="4" spans="1:4" x14ac:dyDescent="0.25">
      <c r="A4" s="7" t="s">
        <v>0</v>
      </c>
      <c r="B4" s="7" t="s">
        <v>6</v>
      </c>
      <c r="C4" t="s">
        <v>64</v>
      </c>
      <c r="D4" t="s">
        <v>66</v>
      </c>
    </row>
    <row r="5" spans="1:4" x14ac:dyDescent="0.25">
      <c r="A5" t="s">
        <v>12</v>
      </c>
      <c r="B5" t="s">
        <v>19</v>
      </c>
      <c r="C5" s="8">
        <v>200</v>
      </c>
      <c r="D5" s="8">
        <v>104</v>
      </c>
    </row>
    <row r="6" spans="1:4" x14ac:dyDescent="0.25">
      <c r="B6" t="s">
        <v>9</v>
      </c>
      <c r="C6" s="8">
        <v>100</v>
      </c>
      <c r="D6" s="8">
        <v>75</v>
      </c>
    </row>
    <row r="7" spans="1:4" x14ac:dyDescent="0.25">
      <c r="B7" t="s">
        <v>17</v>
      </c>
      <c r="C7" s="8">
        <v>500</v>
      </c>
      <c r="D7" s="8">
        <v>93</v>
      </c>
    </row>
    <row r="8" spans="1:4" x14ac:dyDescent="0.25">
      <c r="A8" t="s">
        <v>57</v>
      </c>
      <c r="C8" s="8">
        <v>800</v>
      </c>
      <c r="D8" s="8">
        <v>272</v>
      </c>
    </row>
    <row r="9" spans="1:4" x14ac:dyDescent="0.25">
      <c r="A9" t="s">
        <v>10</v>
      </c>
      <c r="B9" t="s">
        <v>16</v>
      </c>
      <c r="C9" s="8">
        <v>200</v>
      </c>
      <c r="D9" s="8">
        <v>60</v>
      </c>
    </row>
    <row r="10" spans="1:4" x14ac:dyDescent="0.25">
      <c r="B10" t="s">
        <v>20</v>
      </c>
      <c r="C10" s="8">
        <v>200</v>
      </c>
      <c r="D10" s="8">
        <v>74</v>
      </c>
    </row>
    <row r="11" spans="1:4" x14ac:dyDescent="0.25">
      <c r="B11" t="s">
        <v>19</v>
      </c>
      <c r="C11" s="8">
        <v>100</v>
      </c>
      <c r="D11" s="8">
        <v>51</v>
      </c>
    </row>
    <row r="12" spans="1:4" x14ac:dyDescent="0.25">
      <c r="B12" t="s">
        <v>9</v>
      </c>
      <c r="C12" s="8">
        <v>100</v>
      </c>
      <c r="D12" s="8">
        <v>93</v>
      </c>
    </row>
    <row r="13" spans="1:4" x14ac:dyDescent="0.25">
      <c r="B13" t="s">
        <v>17</v>
      </c>
      <c r="C13" s="8">
        <v>100</v>
      </c>
      <c r="D13" s="8">
        <v>96</v>
      </c>
    </row>
    <row r="14" spans="1:4" x14ac:dyDescent="0.25">
      <c r="A14" t="s">
        <v>58</v>
      </c>
      <c r="C14" s="8">
        <v>700</v>
      </c>
      <c r="D14" s="8">
        <v>374</v>
      </c>
    </row>
    <row r="15" spans="1:4" x14ac:dyDescent="0.25">
      <c r="A15" t="s">
        <v>11</v>
      </c>
      <c r="B15" t="s">
        <v>19</v>
      </c>
      <c r="C15" s="8">
        <v>400</v>
      </c>
      <c r="D15" s="8">
        <v>123</v>
      </c>
    </row>
    <row r="16" spans="1:4" x14ac:dyDescent="0.25">
      <c r="B16" t="s">
        <v>9</v>
      </c>
      <c r="C16" s="8">
        <v>400</v>
      </c>
      <c r="D16" s="8">
        <v>65</v>
      </c>
    </row>
    <row r="17" spans="1:4" x14ac:dyDescent="0.25">
      <c r="A17" t="s">
        <v>59</v>
      </c>
      <c r="C17" s="8">
        <v>800</v>
      </c>
      <c r="D17" s="8">
        <v>188</v>
      </c>
    </row>
    <row r="18" spans="1:4" x14ac:dyDescent="0.25">
      <c r="A18" t="s">
        <v>14</v>
      </c>
      <c r="B18" t="s">
        <v>16</v>
      </c>
      <c r="C18" s="8">
        <v>100</v>
      </c>
      <c r="D18" s="8">
        <v>91</v>
      </c>
    </row>
    <row r="19" spans="1:4" x14ac:dyDescent="0.25">
      <c r="A19" t="s">
        <v>60</v>
      </c>
      <c r="C19" s="8">
        <v>100</v>
      </c>
      <c r="D19" s="8">
        <v>91</v>
      </c>
    </row>
    <row r="20" spans="1:4" x14ac:dyDescent="0.25">
      <c r="A20" t="s">
        <v>15</v>
      </c>
      <c r="B20" t="s">
        <v>19</v>
      </c>
      <c r="C20" s="8">
        <v>200</v>
      </c>
      <c r="D20" s="8">
        <v>100</v>
      </c>
    </row>
    <row r="21" spans="1:4" x14ac:dyDescent="0.25">
      <c r="A21" t="s">
        <v>61</v>
      </c>
      <c r="C21" s="8">
        <v>200</v>
      </c>
      <c r="D21" s="8">
        <v>100</v>
      </c>
    </row>
    <row r="22" spans="1:4" x14ac:dyDescent="0.25">
      <c r="A22" t="s">
        <v>13</v>
      </c>
      <c r="B22" t="s">
        <v>19</v>
      </c>
      <c r="C22" s="8">
        <v>100</v>
      </c>
      <c r="D22" s="8">
        <v>31</v>
      </c>
    </row>
    <row r="23" spans="1:4" x14ac:dyDescent="0.25">
      <c r="B23" t="s">
        <v>17</v>
      </c>
      <c r="C23" s="8">
        <v>500</v>
      </c>
      <c r="D23" s="8">
        <v>27</v>
      </c>
    </row>
    <row r="24" spans="1:4" x14ac:dyDescent="0.25">
      <c r="A24" t="s">
        <v>62</v>
      </c>
      <c r="C24" s="8">
        <v>600</v>
      </c>
      <c r="D24" s="8">
        <v>58</v>
      </c>
    </row>
    <row r="25" spans="1:4" x14ac:dyDescent="0.25">
      <c r="A25" t="s">
        <v>7</v>
      </c>
      <c r="B25" t="s">
        <v>20</v>
      </c>
      <c r="C25" s="8">
        <v>300</v>
      </c>
      <c r="D25" s="8">
        <v>65</v>
      </c>
    </row>
    <row r="26" spans="1:4" x14ac:dyDescent="0.25">
      <c r="B26" t="s">
        <v>18</v>
      </c>
      <c r="C26" s="8">
        <v>400</v>
      </c>
      <c r="D26" s="8">
        <v>142</v>
      </c>
    </row>
    <row r="27" spans="1:4" x14ac:dyDescent="0.25">
      <c r="B27" t="s">
        <v>9</v>
      </c>
      <c r="C27" s="8">
        <v>100</v>
      </c>
      <c r="D27" s="8">
        <v>81</v>
      </c>
    </row>
    <row r="28" spans="1:4" x14ac:dyDescent="0.25">
      <c r="B28" t="s">
        <v>17</v>
      </c>
      <c r="C28" s="8">
        <v>200</v>
      </c>
      <c r="D28" s="8">
        <v>79</v>
      </c>
    </row>
    <row r="29" spans="1:4" x14ac:dyDescent="0.25">
      <c r="A29" t="s">
        <v>63</v>
      </c>
      <c r="C29" s="8">
        <v>1000</v>
      </c>
      <c r="D29" s="8">
        <v>367</v>
      </c>
    </row>
    <row r="30" spans="1:4" x14ac:dyDescent="0.25">
      <c r="A30" t="s">
        <v>56</v>
      </c>
      <c r="C30" s="8">
        <v>4200</v>
      </c>
      <c r="D30" s="8">
        <v>1450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3C7-E296-42DD-9B6F-56420189F1B2}">
  <dimension ref="A1:H10"/>
  <sheetViews>
    <sheetView workbookViewId="0">
      <selection activeCell="J24" sqref="J24"/>
    </sheetView>
  </sheetViews>
  <sheetFormatPr defaultRowHeight="15" x14ac:dyDescent="0.25"/>
  <cols>
    <col min="1" max="1" width="26" bestFit="1" customWidth="1"/>
    <col min="2" max="7" width="8.140625" bestFit="1" customWidth="1"/>
    <col min="8" max="8" width="14.42578125" bestFit="1" customWidth="1"/>
  </cols>
  <sheetData>
    <row r="1" spans="1:8" x14ac:dyDescent="0.25">
      <c r="A1" s="7" t="s">
        <v>64</v>
      </c>
      <c r="B1" s="7" t="s">
        <v>6</v>
      </c>
    </row>
    <row r="2" spans="1:8" x14ac:dyDescent="0.25">
      <c r="A2" s="7" t="s">
        <v>0</v>
      </c>
      <c r="B2" t="s">
        <v>16</v>
      </c>
      <c r="C2" t="s">
        <v>20</v>
      </c>
      <c r="D2" t="s">
        <v>18</v>
      </c>
      <c r="E2" t="s">
        <v>19</v>
      </c>
      <c r="F2" t="s">
        <v>9</v>
      </c>
      <c r="G2" t="s">
        <v>17</v>
      </c>
      <c r="H2" t="s">
        <v>56</v>
      </c>
    </row>
    <row r="3" spans="1:8" x14ac:dyDescent="0.25">
      <c r="A3" t="s">
        <v>12</v>
      </c>
      <c r="B3" s="8"/>
      <c r="C3" s="8"/>
      <c r="D3" s="8"/>
      <c r="E3" s="8">
        <v>200</v>
      </c>
      <c r="F3" s="8">
        <v>100</v>
      </c>
      <c r="G3" s="8">
        <v>500</v>
      </c>
      <c r="H3" s="8">
        <v>800</v>
      </c>
    </row>
    <row r="4" spans="1:8" x14ac:dyDescent="0.25">
      <c r="A4" t="s">
        <v>10</v>
      </c>
      <c r="B4" s="8">
        <v>200</v>
      </c>
      <c r="C4" s="8">
        <v>200</v>
      </c>
      <c r="D4" s="8"/>
      <c r="E4" s="8">
        <v>100</v>
      </c>
      <c r="F4" s="8">
        <v>100</v>
      </c>
      <c r="G4" s="8">
        <v>100</v>
      </c>
      <c r="H4" s="8">
        <v>700</v>
      </c>
    </row>
    <row r="5" spans="1:8" x14ac:dyDescent="0.25">
      <c r="A5" t="s">
        <v>11</v>
      </c>
      <c r="B5" s="8"/>
      <c r="C5" s="8"/>
      <c r="D5" s="8"/>
      <c r="E5" s="8">
        <v>400</v>
      </c>
      <c r="F5" s="8">
        <v>400</v>
      </c>
      <c r="G5" s="8"/>
      <c r="H5" s="8">
        <v>800</v>
      </c>
    </row>
    <row r="6" spans="1:8" x14ac:dyDescent="0.25">
      <c r="A6" t="s">
        <v>14</v>
      </c>
      <c r="B6" s="8">
        <v>100</v>
      </c>
      <c r="C6" s="8"/>
      <c r="D6" s="8"/>
      <c r="E6" s="8"/>
      <c r="F6" s="8"/>
      <c r="G6" s="8"/>
      <c r="H6" s="8">
        <v>100</v>
      </c>
    </row>
    <row r="7" spans="1:8" x14ac:dyDescent="0.25">
      <c r="A7" t="s">
        <v>15</v>
      </c>
      <c r="B7" s="8"/>
      <c r="C7" s="8"/>
      <c r="D7" s="8"/>
      <c r="E7" s="8">
        <v>200</v>
      </c>
      <c r="F7" s="8"/>
      <c r="G7" s="8"/>
      <c r="H7" s="8">
        <v>200</v>
      </c>
    </row>
    <row r="8" spans="1:8" x14ac:dyDescent="0.25">
      <c r="A8" t="s">
        <v>13</v>
      </c>
      <c r="B8" s="8"/>
      <c r="C8" s="8"/>
      <c r="D8" s="8"/>
      <c r="E8" s="8">
        <v>100</v>
      </c>
      <c r="F8" s="8"/>
      <c r="G8" s="8">
        <v>500</v>
      </c>
      <c r="H8" s="8">
        <v>600</v>
      </c>
    </row>
    <row r="9" spans="1:8" x14ac:dyDescent="0.25">
      <c r="A9" t="s">
        <v>7</v>
      </c>
      <c r="B9" s="8"/>
      <c r="C9" s="8">
        <v>300</v>
      </c>
      <c r="D9" s="8">
        <v>400</v>
      </c>
      <c r="E9" s="8"/>
      <c r="F9" s="8">
        <v>100</v>
      </c>
      <c r="G9" s="8">
        <v>200</v>
      </c>
      <c r="H9" s="8">
        <v>1000</v>
      </c>
    </row>
    <row r="10" spans="1:8" x14ac:dyDescent="0.25">
      <c r="A10" t="s">
        <v>56</v>
      </c>
      <c r="B10" s="8">
        <v>300</v>
      </c>
      <c r="C10" s="8">
        <v>500</v>
      </c>
      <c r="D10" s="8">
        <v>400</v>
      </c>
      <c r="E10" s="8">
        <v>1000</v>
      </c>
      <c r="F10" s="8">
        <v>700</v>
      </c>
      <c r="G10" s="8">
        <v>1300</v>
      </c>
      <c r="H10" s="8">
        <v>4200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DF5C-7E52-45D8-89CE-79B102DF7B14}">
  <dimension ref="A1:Q33"/>
  <sheetViews>
    <sheetView tabSelected="1" workbookViewId="0">
      <pane ySplit="1" topLeftCell="A2" activePane="bottomLeft" state="frozen"/>
      <selection pane="bottomLeft" activeCell="R17" sqref="R17"/>
    </sheetView>
  </sheetViews>
  <sheetFormatPr defaultRowHeight="15" x14ac:dyDescent="0.25"/>
  <cols>
    <col min="7" max="7" width="10.42578125" bestFit="1" customWidth="1"/>
    <col min="17" max="17" width="18.5703125" bestFit="1" customWidth="1"/>
  </cols>
  <sheetData>
    <row r="1" spans="1:17" ht="45" x14ac:dyDescent="0.25">
      <c r="A1" s="1" t="s">
        <v>46</v>
      </c>
      <c r="B1" s="1" t="s">
        <v>0</v>
      </c>
      <c r="C1" s="1" t="s">
        <v>6</v>
      </c>
      <c r="D1" s="1" t="s">
        <v>8</v>
      </c>
      <c r="E1" s="1" t="s">
        <v>1</v>
      </c>
      <c r="F1" s="1" t="s">
        <v>22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  <c r="N1" s="1" t="s">
        <v>25</v>
      </c>
    </row>
    <row r="2" spans="1:17" x14ac:dyDescent="0.25">
      <c r="A2" s="5" t="s">
        <v>26</v>
      </c>
      <c r="B2" t="s">
        <v>7</v>
      </c>
      <c r="C2" t="s">
        <v>9</v>
      </c>
      <c r="D2">
        <v>100</v>
      </c>
      <c r="E2" s="2">
        <v>120.3</v>
      </c>
      <c r="F2" s="2">
        <f>ROUND(E2,-1)</f>
        <v>120</v>
      </c>
      <c r="G2" s="2">
        <f t="shared" ref="G2:G21" si="0">F2+F2*0.8</f>
        <v>216</v>
      </c>
      <c r="H2">
        <v>38</v>
      </c>
      <c r="I2">
        <v>22</v>
      </c>
      <c r="J2">
        <v>21</v>
      </c>
      <c r="K2">
        <f>SUM(H2:J2)</f>
        <v>81</v>
      </c>
      <c r="L2" s="4">
        <f>K2*G2</f>
        <v>17496</v>
      </c>
      <c r="M2">
        <f>RANK(G2,$G$2:$G$21,1)</f>
        <v>3</v>
      </c>
      <c r="N2" t="str">
        <f>IF(G2&lt;200,"levné",IF(G2&lt;600,"normální","drahé"))</f>
        <v>normální</v>
      </c>
    </row>
    <row r="3" spans="1:17" x14ac:dyDescent="0.25">
      <c r="A3" s="5" t="s">
        <v>27</v>
      </c>
      <c r="B3" t="s">
        <v>10</v>
      </c>
      <c r="C3" t="s">
        <v>16</v>
      </c>
      <c r="D3">
        <v>200</v>
      </c>
      <c r="E3" s="2">
        <v>250.4</v>
      </c>
      <c r="F3" s="2">
        <f t="shared" ref="F3:F21" si="1">ROUND(E3,-1)</f>
        <v>250</v>
      </c>
      <c r="G3" s="2">
        <f t="shared" si="0"/>
        <v>450</v>
      </c>
      <c r="H3">
        <v>31</v>
      </c>
      <c r="I3">
        <v>12</v>
      </c>
      <c r="J3">
        <v>17</v>
      </c>
      <c r="K3">
        <f t="shared" ref="K3:K21" si="2">SUM(H3:J3)</f>
        <v>60</v>
      </c>
      <c r="L3" s="4">
        <f t="shared" ref="L3:L21" si="3">K3*G3</f>
        <v>27000</v>
      </c>
      <c r="M3">
        <f t="shared" ref="M3:M21" si="4">RANK(G3,$G$2:$G$21,1)</f>
        <v>7</v>
      </c>
      <c r="N3" t="str">
        <f t="shared" ref="N3:N21" si="5">IF(G3&lt;200,"levné",IF(G3&lt;600,"normální","drahé"))</f>
        <v>normální</v>
      </c>
    </row>
    <row r="4" spans="1:17" x14ac:dyDescent="0.25">
      <c r="A4" s="5" t="s">
        <v>28</v>
      </c>
      <c r="B4" t="s">
        <v>11</v>
      </c>
      <c r="C4" t="s">
        <v>9</v>
      </c>
      <c r="D4">
        <v>400</v>
      </c>
      <c r="E4" s="2">
        <v>420.9</v>
      </c>
      <c r="F4" s="2">
        <f t="shared" si="1"/>
        <v>420</v>
      </c>
      <c r="G4" s="2">
        <f t="shared" si="0"/>
        <v>756</v>
      </c>
      <c r="H4">
        <v>43</v>
      </c>
      <c r="I4">
        <v>19</v>
      </c>
      <c r="J4">
        <v>3</v>
      </c>
      <c r="K4">
        <f t="shared" si="2"/>
        <v>65</v>
      </c>
      <c r="L4" s="4">
        <f t="shared" si="3"/>
        <v>49140</v>
      </c>
      <c r="M4">
        <f t="shared" si="4"/>
        <v>12</v>
      </c>
      <c r="N4" t="str">
        <f t="shared" si="5"/>
        <v>drahé</v>
      </c>
      <c r="P4" s="5" t="s">
        <v>67</v>
      </c>
    </row>
    <row r="5" spans="1:17" x14ac:dyDescent="0.25">
      <c r="A5" s="5" t="s">
        <v>29</v>
      </c>
      <c r="B5" t="s">
        <v>12</v>
      </c>
      <c r="C5" t="s">
        <v>9</v>
      </c>
      <c r="D5">
        <v>100</v>
      </c>
      <c r="E5" s="2">
        <v>521.29999999999995</v>
      </c>
      <c r="F5" s="2">
        <f t="shared" si="1"/>
        <v>520</v>
      </c>
      <c r="G5" s="2">
        <f t="shared" si="0"/>
        <v>936</v>
      </c>
      <c r="H5">
        <v>2</v>
      </c>
      <c r="I5">
        <v>28</v>
      </c>
      <c r="J5">
        <v>45</v>
      </c>
      <c r="K5">
        <f t="shared" si="2"/>
        <v>75</v>
      </c>
      <c r="L5" s="4">
        <f t="shared" si="3"/>
        <v>70200</v>
      </c>
      <c r="M5">
        <f t="shared" si="4"/>
        <v>15</v>
      </c>
      <c r="N5" t="str">
        <f t="shared" si="5"/>
        <v>drahé</v>
      </c>
      <c r="P5" s="5" t="s">
        <v>68</v>
      </c>
      <c r="Q5">
        <f>SUMIF(B2:B21,B7,D2:D21)</f>
        <v>1000</v>
      </c>
    </row>
    <row r="6" spans="1:17" x14ac:dyDescent="0.25">
      <c r="A6" s="5" t="s">
        <v>30</v>
      </c>
      <c r="B6" t="s">
        <v>13</v>
      </c>
      <c r="C6" t="s">
        <v>17</v>
      </c>
      <c r="D6">
        <v>500</v>
      </c>
      <c r="E6" s="2">
        <v>547.6</v>
      </c>
      <c r="F6" s="2">
        <f t="shared" si="1"/>
        <v>550</v>
      </c>
      <c r="G6" s="2">
        <f t="shared" si="0"/>
        <v>990</v>
      </c>
      <c r="H6">
        <v>7</v>
      </c>
      <c r="I6">
        <v>5</v>
      </c>
      <c r="J6">
        <v>15</v>
      </c>
      <c r="K6">
        <f t="shared" si="2"/>
        <v>27</v>
      </c>
      <c r="L6" s="4">
        <f t="shared" si="3"/>
        <v>26730</v>
      </c>
      <c r="M6">
        <f t="shared" si="4"/>
        <v>18</v>
      </c>
      <c r="N6" t="str">
        <f t="shared" si="5"/>
        <v>drahé</v>
      </c>
      <c r="P6" s="5" t="s">
        <v>69</v>
      </c>
      <c r="Q6">
        <f>COUNTIF(B2:B21,B3)</f>
        <v>5</v>
      </c>
    </row>
    <row r="7" spans="1:17" x14ac:dyDescent="0.25">
      <c r="A7" s="5" t="s">
        <v>31</v>
      </c>
      <c r="B7" t="s">
        <v>7</v>
      </c>
      <c r="C7" t="s">
        <v>18</v>
      </c>
      <c r="D7">
        <v>200</v>
      </c>
      <c r="E7" s="2">
        <v>265.39999999999998</v>
      </c>
      <c r="F7" s="2">
        <f t="shared" si="1"/>
        <v>270</v>
      </c>
      <c r="G7" s="2">
        <f t="shared" si="0"/>
        <v>486</v>
      </c>
      <c r="H7">
        <v>43</v>
      </c>
      <c r="I7">
        <v>6</v>
      </c>
      <c r="J7">
        <v>32</v>
      </c>
      <c r="K7">
        <f t="shared" si="2"/>
        <v>81</v>
      </c>
      <c r="L7" s="4">
        <f t="shared" si="3"/>
        <v>39366</v>
      </c>
      <c r="M7">
        <f t="shared" si="4"/>
        <v>8</v>
      </c>
      <c r="N7" t="str">
        <f t="shared" si="5"/>
        <v>normální</v>
      </c>
      <c r="P7" s="5" t="s">
        <v>70</v>
      </c>
      <c r="Q7" s="9">
        <f>DAVERAGE(tabulka,G1,A25:N26)</f>
        <v>513</v>
      </c>
    </row>
    <row r="8" spans="1:17" x14ac:dyDescent="0.25">
      <c r="A8" s="5" t="s">
        <v>32</v>
      </c>
      <c r="B8" t="s">
        <v>10</v>
      </c>
      <c r="C8" t="s">
        <v>19</v>
      </c>
      <c r="D8">
        <v>100</v>
      </c>
      <c r="E8" s="2">
        <v>541.29999999999995</v>
      </c>
      <c r="F8" s="2">
        <f t="shared" si="1"/>
        <v>540</v>
      </c>
      <c r="G8" s="2">
        <f t="shared" si="0"/>
        <v>972</v>
      </c>
      <c r="H8">
        <v>8</v>
      </c>
      <c r="I8">
        <v>26</v>
      </c>
      <c r="J8">
        <v>17</v>
      </c>
      <c r="K8">
        <f t="shared" si="2"/>
        <v>51</v>
      </c>
      <c r="L8" s="4">
        <f t="shared" si="3"/>
        <v>49572</v>
      </c>
      <c r="M8">
        <f t="shared" si="4"/>
        <v>17</v>
      </c>
      <c r="N8" t="str">
        <f t="shared" si="5"/>
        <v>drahé</v>
      </c>
      <c r="P8" s="5" t="s">
        <v>71</v>
      </c>
      <c r="Q8" s="9">
        <f>DMAX(tabulka,G1,A29:N30)</f>
        <v>612</v>
      </c>
    </row>
    <row r="9" spans="1:17" x14ac:dyDescent="0.25">
      <c r="A9" s="5" t="s">
        <v>33</v>
      </c>
      <c r="B9" t="s">
        <v>14</v>
      </c>
      <c r="C9" t="s">
        <v>16</v>
      </c>
      <c r="D9">
        <v>100</v>
      </c>
      <c r="E9" s="2">
        <v>24.3</v>
      </c>
      <c r="F9" s="2">
        <f t="shared" si="1"/>
        <v>20</v>
      </c>
      <c r="G9" s="2">
        <f t="shared" si="0"/>
        <v>36</v>
      </c>
      <c r="H9">
        <v>20</v>
      </c>
      <c r="I9">
        <v>38</v>
      </c>
      <c r="J9">
        <v>33</v>
      </c>
      <c r="K9">
        <f t="shared" si="2"/>
        <v>91</v>
      </c>
      <c r="L9" s="4">
        <f t="shared" si="3"/>
        <v>3276</v>
      </c>
      <c r="M9">
        <f t="shared" si="4"/>
        <v>1</v>
      </c>
      <c r="N9" t="str">
        <f t="shared" si="5"/>
        <v>levné</v>
      </c>
      <c r="P9" s="5" t="s">
        <v>72</v>
      </c>
      <c r="Q9" t="str">
        <f>DGET(tabulka,B1,A32:N33)</f>
        <v>ponožky</v>
      </c>
    </row>
    <row r="10" spans="1:17" x14ac:dyDescent="0.25">
      <c r="A10" s="5" t="s">
        <v>34</v>
      </c>
      <c r="B10" t="s">
        <v>15</v>
      </c>
      <c r="C10" t="s">
        <v>19</v>
      </c>
      <c r="D10">
        <v>200</v>
      </c>
      <c r="E10" s="2">
        <v>15.2</v>
      </c>
      <c r="F10" s="2">
        <f t="shared" si="1"/>
        <v>20</v>
      </c>
      <c r="G10" s="2">
        <f t="shared" si="0"/>
        <v>36</v>
      </c>
      <c r="H10">
        <v>34</v>
      </c>
      <c r="I10">
        <v>19</v>
      </c>
      <c r="J10">
        <v>47</v>
      </c>
      <c r="K10">
        <f t="shared" si="2"/>
        <v>100</v>
      </c>
      <c r="L10" s="4">
        <f t="shared" si="3"/>
        <v>3600</v>
      </c>
      <c r="M10">
        <f t="shared" si="4"/>
        <v>1</v>
      </c>
      <c r="N10" t="str">
        <f t="shared" si="5"/>
        <v>levné</v>
      </c>
      <c r="P10" s="5" t="s">
        <v>73</v>
      </c>
      <c r="Q10" t="s">
        <v>74</v>
      </c>
    </row>
    <row r="11" spans="1:17" x14ac:dyDescent="0.25">
      <c r="A11" s="5" t="s">
        <v>35</v>
      </c>
      <c r="B11" t="s">
        <v>7</v>
      </c>
      <c r="C11" t="s">
        <v>20</v>
      </c>
      <c r="D11">
        <v>300</v>
      </c>
      <c r="E11" s="2">
        <v>341.2</v>
      </c>
      <c r="F11" s="2">
        <f t="shared" si="1"/>
        <v>340</v>
      </c>
      <c r="G11" s="2">
        <f t="shared" si="0"/>
        <v>612</v>
      </c>
      <c r="H11">
        <v>26</v>
      </c>
      <c r="I11">
        <v>16</v>
      </c>
      <c r="J11">
        <v>23</v>
      </c>
      <c r="K11">
        <f t="shared" si="2"/>
        <v>65</v>
      </c>
      <c r="L11" s="4">
        <f t="shared" si="3"/>
        <v>39780</v>
      </c>
      <c r="M11">
        <f t="shared" si="4"/>
        <v>9</v>
      </c>
      <c r="N11" t="str">
        <f t="shared" si="5"/>
        <v>drahé</v>
      </c>
    </row>
    <row r="12" spans="1:17" x14ac:dyDescent="0.25">
      <c r="A12" s="5" t="s">
        <v>36</v>
      </c>
      <c r="B12" t="s">
        <v>10</v>
      </c>
      <c r="C12" t="s">
        <v>20</v>
      </c>
      <c r="D12">
        <v>200</v>
      </c>
      <c r="E12" s="2">
        <v>524.29999999999995</v>
      </c>
      <c r="F12" s="2">
        <f t="shared" si="1"/>
        <v>520</v>
      </c>
      <c r="G12" s="2">
        <f t="shared" si="0"/>
        <v>936</v>
      </c>
      <c r="H12">
        <v>35</v>
      </c>
      <c r="I12">
        <v>12</v>
      </c>
      <c r="J12">
        <v>27</v>
      </c>
      <c r="K12">
        <f t="shared" si="2"/>
        <v>74</v>
      </c>
      <c r="L12" s="4">
        <f t="shared" si="3"/>
        <v>69264</v>
      </c>
      <c r="M12">
        <f t="shared" si="4"/>
        <v>15</v>
      </c>
      <c r="N12" t="str">
        <f t="shared" si="5"/>
        <v>drahé</v>
      </c>
    </row>
    <row r="13" spans="1:17" x14ac:dyDescent="0.25">
      <c r="A13" s="5" t="s">
        <v>37</v>
      </c>
      <c r="B13" t="s">
        <v>10</v>
      </c>
      <c r="C13" t="s">
        <v>9</v>
      </c>
      <c r="D13">
        <v>100</v>
      </c>
      <c r="E13" s="2">
        <v>369.1</v>
      </c>
      <c r="F13" s="2">
        <f t="shared" si="1"/>
        <v>370</v>
      </c>
      <c r="G13" s="2">
        <f t="shared" si="0"/>
        <v>666</v>
      </c>
      <c r="H13">
        <v>38</v>
      </c>
      <c r="I13">
        <v>17</v>
      </c>
      <c r="J13">
        <v>38</v>
      </c>
      <c r="K13">
        <f t="shared" si="2"/>
        <v>93</v>
      </c>
      <c r="L13" s="4">
        <f t="shared" si="3"/>
        <v>61938</v>
      </c>
      <c r="M13">
        <f t="shared" si="4"/>
        <v>11</v>
      </c>
      <c r="N13" t="str">
        <f t="shared" si="5"/>
        <v>drahé</v>
      </c>
    </row>
    <row r="14" spans="1:17" x14ac:dyDescent="0.25">
      <c r="A14" s="5" t="s">
        <v>38</v>
      </c>
      <c r="B14" t="s">
        <v>11</v>
      </c>
      <c r="C14" t="s">
        <v>19</v>
      </c>
      <c r="D14">
        <v>300</v>
      </c>
      <c r="E14" s="2">
        <v>124.3</v>
      </c>
      <c r="F14" s="2">
        <f t="shared" si="1"/>
        <v>120</v>
      </c>
      <c r="G14" s="2">
        <f t="shared" si="0"/>
        <v>216</v>
      </c>
      <c r="H14">
        <v>9</v>
      </c>
      <c r="I14">
        <v>43</v>
      </c>
      <c r="J14">
        <v>20</v>
      </c>
      <c r="K14">
        <f t="shared" si="2"/>
        <v>72</v>
      </c>
      <c r="L14" s="4">
        <f t="shared" si="3"/>
        <v>15552</v>
      </c>
      <c r="M14">
        <f t="shared" si="4"/>
        <v>3</v>
      </c>
      <c r="N14" t="str">
        <f t="shared" si="5"/>
        <v>normální</v>
      </c>
    </row>
    <row r="15" spans="1:17" x14ac:dyDescent="0.25">
      <c r="A15" s="5" t="s">
        <v>39</v>
      </c>
      <c r="B15" t="s">
        <v>7</v>
      </c>
      <c r="C15" t="s">
        <v>18</v>
      </c>
      <c r="D15">
        <v>200</v>
      </c>
      <c r="E15" s="2">
        <v>145.30000000000001</v>
      </c>
      <c r="F15" s="2">
        <f t="shared" si="1"/>
        <v>150</v>
      </c>
      <c r="G15" s="2">
        <f t="shared" si="0"/>
        <v>270</v>
      </c>
      <c r="H15">
        <v>24</v>
      </c>
      <c r="I15">
        <v>5</v>
      </c>
      <c r="J15">
        <v>32</v>
      </c>
      <c r="K15">
        <f t="shared" si="2"/>
        <v>61</v>
      </c>
      <c r="L15" s="4">
        <f t="shared" si="3"/>
        <v>16470</v>
      </c>
      <c r="M15">
        <f t="shared" si="4"/>
        <v>6</v>
      </c>
      <c r="N15" t="str">
        <f t="shared" si="5"/>
        <v>normální</v>
      </c>
    </row>
    <row r="16" spans="1:17" x14ac:dyDescent="0.25">
      <c r="A16" s="5" t="s">
        <v>40</v>
      </c>
      <c r="B16" t="s">
        <v>13</v>
      </c>
      <c r="C16" t="s">
        <v>19</v>
      </c>
      <c r="D16">
        <v>100</v>
      </c>
      <c r="E16" s="2">
        <v>684.2</v>
      </c>
      <c r="F16" s="2">
        <f t="shared" si="1"/>
        <v>680</v>
      </c>
      <c r="G16" s="2">
        <f t="shared" si="0"/>
        <v>1224</v>
      </c>
      <c r="H16">
        <v>2</v>
      </c>
      <c r="I16">
        <v>26</v>
      </c>
      <c r="J16">
        <v>3</v>
      </c>
      <c r="K16">
        <f t="shared" si="2"/>
        <v>31</v>
      </c>
      <c r="L16" s="4">
        <f t="shared" si="3"/>
        <v>37944</v>
      </c>
      <c r="M16">
        <f t="shared" si="4"/>
        <v>20</v>
      </c>
      <c r="N16" t="str">
        <f t="shared" si="5"/>
        <v>drahé</v>
      </c>
    </row>
    <row r="17" spans="1:14" x14ac:dyDescent="0.25">
      <c r="A17" s="5" t="s">
        <v>41</v>
      </c>
      <c r="B17" t="s">
        <v>12</v>
      </c>
      <c r="C17" t="s">
        <v>17</v>
      </c>
      <c r="D17">
        <v>500</v>
      </c>
      <c r="E17" s="2">
        <v>546.6</v>
      </c>
      <c r="F17" s="2">
        <f t="shared" si="1"/>
        <v>550</v>
      </c>
      <c r="G17" s="2">
        <f t="shared" si="0"/>
        <v>990</v>
      </c>
      <c r="H17">
        <v>25</v>
      </c>
      <c r="I17">
        <v>23</v>
      </c>
      <c r="J17">
        <v>45</v>
      </c>
      <c r="K17">
        <f t="shared" si="2"/>
        <v>93</v>
      </c>
      <c r="L17" s="4">
        <f t="shared" si="3"/>
        <v>92070</v>
      </c>
      <c r="M17">
        <f t="shared" si="4"/>
        <v>18</v>
      </c>
      <c r="N17" t="str">
        <f t="shared" si="5"/>
        <v>drahé</v>
      </c>
    </row>
    <row r="18" spans="1:14" x14ac:dyDescent="0.25">
      <c r="A18" s="5" t="s">
        <v>42</v>
      </c>
      <c r="B18" t="s">
        <v>7</v>
      </c>
      <c r="C18" t="s">
        <v>17</v>
      </c>
      <c r="D18">
        <v>200</v>
      </c>
      <c r="E18" s="2">
        <v>342.1</v>
      </c>
      <c r="F18" s="2">
        <f t="shared" si="1"/>
        <v>340</v>
      </c>
      <c r="G18" s="2">
        <f t="shared" si="0"/>
        <v>612</v>
      </c>
      <c r="H18">
        <v>25</v>
      </c>
      <c r="I18">
        <v>12</v>
      </c>
      <c r="J18">
        <v>42</v>
      </c>
      <c r="K18">
        <f t="shared" si="2"/>
        <v>79</v>
      </c>
      <c r="L18" s="4">
        <f t="shared" si="3"/>
        <v>48348</v>
      </c>
      <c r="M18">
        <f t="shared" si="4"/>
        <v>9</v>
      </c>
      <c r="N18" t="str">
        <f t="shared" si="5"/>
        <v>drahé</v>
      </c>
    </row>
    <row r="19" spans="1:14" x14ac:dyDescent="0.25">
      <c r="A19" s="5" t="s">
        <v>43</v>
      </c>
      <c r="B19" t="s">
        <v>10</v>
      </c>
      <c r="C19" t="s">
        <v>17</v>
      </c>
      <c r="D19">
        <v>100</v>
      </c>
      <c r="E19" s="2">
        <v>125.3</v>
      </c>
      <c r="F19" s="2">
        <f t="shared" si="1"/>
        <v>130</v>
      </c>
      <c r="G19" s="2">
        <f t="shared" si="0"/>
        <v>234</v>
      </c>
      <c r="H19">
        <v>30</v>
      </c>
      <c r="I19">
        <v>30</v>
      </c>
      <c r="J19">
        <v>36</v>
      </c>
      <c r="K19">
        <f t="shared" si="2"/>
        <v>96</v>
      </c>
      <c r="L19" s="4">
        <f t="shared" si="3"/>
        <v>22464</v>
      </c>
      <c r="M19">
        <f t="shared" si="4"/>
        <v>5</v>
      </c>
      <c r="N19" t="str">
        <f t="shared" si="5"/>
        <v>normální</v>
      </c>
    </row>
    <row r="20" spans="1:14" x14ac:dyDescent="0.25">
      <c r="A20" s="5" t="s">
        <v>44</v>
      </c>
      <c r="B20" t="s">
        <v>11</v>
      </c>
      <c r="C20" t="s">
        <v>19</v>
      </c>
      <c r="D20">
        <v>100</v>
      </c>
      <c r="E20" s="2">
        <v>454.3</v>
      </c>
      <c r="F20" s="2">
        <f t="shared" si="1"/>
        <v>450</v>
      </c>
      <c r="G20" s="2">
        <f t="shared" si="0"/>
        <v>810</v>
      </c>
      <c r="H20">
        <v>9</v>
      </c>
      <c r="I20">
        <v>24</v>
      </c>
      <c r="J20">
        <v>18</v>
      </c>
      <c r="K20">
        <f t="shared" si="2"/>
        <v>51</v>
      </c>
      <c r="L20" s="4">
        <f t="shared" si="3"/>
        <v>41310</v>
      </c>
      <c r="M20">
        <f t="shared" si="4"/>
        <v>14</v>
      </c>
      <c r="N20" t="str">
        <f t="shared" si="5"/>
        <v>drahé</v>
      </c>
    </row>
    <row r="21" spans="1:14" x14ac:dyDescent="0.25">
      <c r="A21" s="5" t="s">
        <v>45</v>
      </c>
      <c r="B21" t="s">
        <v>12</v>
      </c>
      <c r="C21" t="s">
        <v>19</v>
      </c>
      <c r="D21">
        <v>200</v>
      </c>
      <c r="E21" s="2">
        <v>425.3</v>
      </c>
      <c r="F21" s="2">
        <f t="shared" si="1"/>
        <v>430</v>
      </c>
      <c r="G21" s="2">
        <f t="shared" si="0"/>
        <v>774</v>
      </c>
      <c r="H21">
        <v>27</v>
      </c>
      <c r="I21">
        <v>42</v>
      </c>
      <c r="J21">
        <v>35</v>
      </c>
      <c r="K21">
        <f t="shared" si="2"/>
        <v>104</v>
      </c>
      <c r="L21" s="4">
        <f t="shared" si="3"/>
        <v>80496</v>
      </c>
      <c r="M21">
        <f t="shared" si="4"/>
        <v>13</v>
      </c>
      <c r="N21" t="str">
        <f t="shared" si="5"/>
        <v>drahé</v>
      </c>
    </row>
    <row r="25" spans="1:14" ht="45" x14ac:dyDescent="0.25">
      <c r="A25" s="1" t="s">
        <v>46</v>
      </c>
      <c r="B25" s="1" t="s">
        <v>0</v>
      </c>
      <c r="C25" s="1" t="s">
        <v>6</v>
      </c>
      <c r="D25" s="1" t="s">
        <v>8</v>
      </c>
      <c r="E25" s="1" t="s">
        <v>1</v>
      </c>
      <c r="F25" s="1" t="s">
        <v>22</v>
      </c>
      <c r="G25" s="1" t="s">
        <v>21</v>
      </c>
      <c r="H25" s="1" t="s">
        <v>2</v>
      </c>
      <c r="I25" s="1" t="s">
        <v>3</v>
      </c>
      <c r="J25" s="1" t="s">
        <v>4</v>
      </c>
      <c r="K25" s="1" t="s">
        <v>5</v>
      </c>
      <c r="L25" s="1" t="s">
        <v>23</v>
      </c>
      <c r="M25" s="1" t="s">
        <v>24</v>
      </c>
      <c r="N25" s="1" t="s">
        <v>25</v>
      </c>
    </row>
    <row r="26" spans="1:14" x14ac:dyDescent="0.25">
      <c r="B26" t="s">
        <v>11</v>
      </c>
      <c r="C26" t="s">
        <v>19</v>
      </c>
    </row>
    <row r="29" spans="1:14" ht="45" x14ac:dyDescent="0.25">
      <c r="A29" s="1" t="s">
        <v>46</v>
      </c>
      <c r="B29" s="1" t="s">
        <v>0</v>
      </c>
      <c r="C29" s="1" t="s">
        <v>6</v>
      </c>
      <c r="D29" s="1" t="s">
        <v>8</v>
      </c>
      <c r="E29" s="1" t="s">
        <v>1</v>
      </c>
      <c r="F29" s="1" t="s">
        <v>22</v>
      </c>
      <c r="G29" s="1" t="s">
        <v>21</v>
      </c>
      <c r="H29" s="1" t="s">
        <v>2</v>
      </c>
      <c r="I29" s="1" t="s">
        <v>3</v>
      </c>
      <c r="J29" s="1" t="s">
        <v>4</v>
      </c>
      <c r="K29" s="1" t="s">
        <v>5</v>
      </c>
      <c r="L29" s="1" t="s">
        <v>23</v>
      </c>
      <c r="M29" s="1" t="s">
        <v>24</v>
      </c>
      <c r="N29" s="1" t="s">
        <v>25</v>
      </c>
    </row>
    <row r="30" spans="1:14" x14ac:dyDescent="0.25">
      <c r="B30" t="s">
        <v>7</v>
      </c>
      <c r="D30">
        <v>200</v>
      </c>
    </row>
    <row r="32" spans="1:14" ht="45" x14ac:dyDescent="0.25">
      <c r="A32" s="1" t="s">
        <v>46</v>
      </c>
      <c r="B32" s="1" t="s">
        <v>0</v>
      </c>
      <c r="C32" s="1" t="s">
        <v>6</v>
      </c>
      <c r="D32" s="1" t="s">
        <v>8</v>
      </c>
      <c r="E32" s="1" t="s">
        <v>1</v>
      </c>
      <c r="F32" s="1" t="s">
        <v>22</v>
      </c>
      <c r="G32" s="1" t="s">
        <v>21</v>
      </c>
      <c r="H32" s="1" t="s">
        <v>2</v>
      </c>
      <c r="I32" s="1" t="s">
        <v>3</v>
      </c>
      <c r="J32" s="1" t="s">
        <v>4</v>
      </c>
      <c r="K32" s="1" t="s">
        <v>5</v>
      </c>
      <c r="L32" s="1" t="s">
        <v>23</v>
      </c>
      <c r="M32" s="1" t="s">
        <v>24</v>
      </c>
      <c r="N32" s="1" t="s">
        <v>25</v>
      </c>
    </row>
    <row r="33" spans="11:11" x14ac:dyDescent="0.25">
      <c r="K33">
        <v>100</v>
      </c>
    </row>
  </sheetData>
  <conditionalFormatting sqref="E2:E21">
    <cfRule type="cellIs" dxfId="1" priority="1" operator="lessThan">
      <formula>200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7325-AC14-413A-B3EA-32C7285CCB17}">
  <dimension ref="A1:N21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7" max="7" width="10.42578125" bestFit="1" customWidth="1"/>
  </cols>
  <sheetData>
    <row r="1" spans="1:14" ht="45" x14ac:dyDescent="0.25">
      <c r="A1" s="1" t="s">
        <v>46</v>
      </c>
      <c r="B1" s="1" t="s">
        <v>0</v>
      </c>
      <c r="C1" s="1" t="s">
        <v>6</v>
      </c>
      <c r="D1" s="1" t="s">
        <v>8</v>
      </c>
      <c r="E1" s="1" t="s">
        <v>1</v>
      </c>
      <c r="F1" s="1" t="s">
        <v>22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23</v>
      </c>
      <c r="M1" s="1" t="s">
        <v>24</v>
      </c>
      <c r="N1" s="1" t="s">
        <v>25</v>
      </c>
    </row>
    <row r="2" spans="1:14" x14ac:dyDescent="0.25">
      <c r="A2" s="5" t="s">
        <v>26</v>
      </c>
      <c r="B2" t="s">
        <v>7</v>
      </c>
      <c r="C2" t="s">
        <v>9</v>
      </c>
      <c r="D2">
        <v>100</v>
      </c>
      <c r="E2" s="2">
        <v>120.3</v>
      </c>
      <c r="F2" s="2">
        <f>ROUND(E2,-1)</f>
        <v>120</v>
      </c>
      <c r="G2" s="2">
        <f t="shared" ref="G2:G21" si="0">F2+F2*0.8</f>
        <v>216</v>
      </c>
      <c r="H2">
        <v>38</v>
      </c>
      <c r="I2">
        <v>22</v>
      </c>
      <c r="J2">
        <v>21</v>
      </c>
      <c r="K2">
        <f>SUM(H2:J2)</f>
        <v>81</v>
      </c>
      <c r="L2" s="4">
        <f>K2*G2</f>
        <v>17496</v>
      </c>
      <c r="M2">
        <f>RANK(G2,$G$2:$G$21,1)</f>
        <v>3</v>
      </c>
      <c r="N2" t="str">
        <f>IF(G2&lt;200,"levné",IF(G2&lt;600,"normální","drahé"))</f>
        <v>normální</v>
      </c>
    </row>
    <row r="3" spans="1:14" x14ac:dyDescent="0.25">
      <c r="A3" s="5" t="s">
        <v>27</v>
      </c>
      <c r="B3" t="s">
        <v>10</v>
      </c>
      <c r="C3" t="s">
        <v>16</v>
      </c>
      <c r="D3">
        <v>200</v>
      </c>
      <c r="E3" s="2">
        <v>250.4</v>
      </c>
      <c r="F3" s="2">
        <f t="shared" ref="F3:F21" si="1">ROUND(E3,-1)</f>
        <v>250</v>
      </c>
      <c r="G3" s="2">
        <f t="shared" si="0"/>
        <v>450</v>
      </c>
      <c r="H3">
        <v>31</v>
      </c>
      <c r="I3">
        <v>12</v>
      </c>
      <c r="J3">
        <v>17</v>
      </c>
      <c r="K3">
        <f t="shared" ref="K3:K21" si="2">SUM(H3:J3)</f>
        <v>60</v>
      </c>
      <c r="L3" s="4">
        <f t="shared" ref="L3:L21" si="3">K3*G3</f>
        <v>27000</v>
      </c>
      <c r="M3">
        <f t="shared" ref="M3:M21" si="4">RANK(G3,$G$2:$G$21,1)</f>
        <v>7</v>
      </c>
      <c r="N3" t="str">
        <f t="shared" ref="N3:N21" si="5">IF(G3&lt;200,"levné",IF(G3&lt;600,"normální","drahé"))</f>
        <v>normální</v>
      </c>
    </row>
    <row r="4" spans="1:14" x14ac:dyDescent="0.25">
      <c r="A4" s="5" t="s">
        <v>28</v>
      </c>
      <c r="B4" t="s">
        <v>11</v>
      </c>
      <c r="C4" t="s">
        <v>9</v>
      </c>
      <c r="D4">
        <v>400</v>
      </c>
      <c r="E4" s="2">
        <v>420.9</v>
      </c>
      <c r="F4" s="2">
        <f t="shared" si="1"/>
        <v>420</v>
      </c>
      <c r="G4" s="2">
        <f t="shared" si="0"/>
        <v>756</v>
      </c>
      <c r="H4">
        <v>43</v>
      </c>
      <c r="I4">
        <v>19</v>
      </c>
      <c r="J4">
        <v>3</v>
      </c>
      <c r="K4">
        <f t="shared" si="2"/>
        <v>65</v>
      </c>
      <c r="L4" s="4">
        <f t="shared" si="3"/>
        <v>49140</v>
      </c>
      <c r="M4">
        <f t="shared" si="4"/>
        <v>12</v>
      </c>
      <c r="N4" t="str">
        <f t="shared" si="5"/>
        <v>drahé</v>
      </c>
    </row>
    <row r="5" spans="1:14" x14ac:dyDescent="0.25">
      <c r="A5" s="5" t="s">
        <v>29</v>
      </c>
      <c r="B5" t="s">
        <v>12</v>
      </c>
      <c r="C5" t="s">
        <v>9</v>
      </c>
      <c r="D5">
        <v>100</v>
      </c>
      <c r="E5" s="2">
        <v>521.29999999999995</v>
      </c>
      <c r="F5" s="2">
        <f t="shared" si="1"/>
        <v>520</v>
      </c>
      <c r="G5" s="2">
        <f t="shared" si="0"/>
        <v>936</v>
      </c>
      <c r="H5">
        <v>2</v>
      </c>
      <c r="I5">
        <v>28</v>
      </c>
      <c r="J5">
        <v>45</v>
      </c>
      <c r="K5">
        <f t="shared" si="2"/>
        <v>75</v>
      </c>
      <c r="L5" s="4">
        <f t="shared" si="3"/>
        <v>70200</v>
      </c>
      <c r="M5">
        <f t="shared" si="4"/>
        <v>15</v>
      </c>
      <c r="N5" t="str">
        <f t="shared" si="5"/>
        <v>drahé</v>
      </c>
    </row>
    <row r="6" spans="1:14" x14ac:dyDescent="0.25">
      <c r="A6" s="5" t="s">
        <v>30</v>
      </c>
      <c r="B6" t="s">
        <v>13</v>
      </c>
      <c r="C6" t="s">
        <v>17</v>
      </c>
      <c r="D6">
        <v>500</v>
      </c>
      <c r="E6" s="2">
        <v>547.6</v>
      </c>
      <c r="F6" s="2">
        <f t="shared" si="1"/>
        <v>550</v>
      </c>
      <c r="G6" s="2">
        <f t="shared" si="0"/>
        <v>990</v>
      </c>
      <c r="H6">
        <v>7</v>
      </c>
      <c r="I6">
        <v>5</v>
      </c>
      <c r="J6">
        <v>15</v>
      </c>
      <c r="K6">
        <f t="shared" si="2"/>
        <v>27</v>
      </c>
      <c r="L6" s="4">
        <f t="shared" si="3"/>
        <v>26730</v>
      </c>
      <c r="M6">
        <f t="shared" si="4"/>
        <v>18</v>
      </c>
      <c r="N6" t="str">
        <f t="shared" si="5"/>
        <v>drahé</v>
      </c>
    </row>
    <row r="7" spans="1:14" x14ac:dyDescent="0.25">
      <c r="A7" s="5" t="s">
        <v>31</v>
      </c>
      <c r="B7" t="s">
        <v>7</v>
      </c>
      <c r="C7" t="s">
        <v>18</v>
      </c>
      <c r="D7">
        <v>200</v>
      </c>
      <c r="E7" s="2">
        <v>265.39999999999998</v>
      </c>
      <c r="F7" s="2">
        <f t="shared" si="1"/>
        <v>270</v>
      </c>
      <c r="G7" s="2">
        <f t="shared" si="0"/>
        <v>486</v>
      </c>
      <c r="H7">
        <v>43</v>
      </c>
      <c r="I7">
        <v>6</v>
      </c>
      <c r="J7">
        <v>32</v>
      </c>
      <c r="K7">
        <f t="shared" si="2"/>
        <v>81</v>
      </c>
      <c r="L7" s="4">
        <f t="shared" si="3"/>
        <v>39366</v>
      </c>
      <c r="M7">
        <f t="shared" si="4"/>
        <v>8</v>
      </c>
      <c r="N7" t="str">
        <f t="shared" si="5"/>
        <v>normální</v>
      </c>
    </row>
    <row r="8" spans="1:14" x14ac:dyDescent="0.25">
      <c r="A8" s="5" t="s">
        <v>32</v>
      </c>
      <c r="B8" t="s">
        <v>10</v>
      </c>
      <c r="C8" t="s">
        <v>19</v>
      </c>
      <c r="D8">
        <v>100</v>
      </c>
      <c r="E8" s="2">
        <v>541.29999999999995</v>
      </c>
      <c r="F8" s="2">
        <f t="shared" si="1"/>
        <v>540</v>
      </c>
      <c r="G8" s="2">
        <f t="shared" si="0"/>
        <v>972</v>
      </c>
      <c r="H8">
        <v>8</v>
      </c>
      <c r="I8">
        <v>26</v>
      </c>
      <c r="J8">
        <v>17</v>
      </c>
      <c r="K8">
        <f t="shared" si="2"/>
        <v>51</v>
      </c>
      <c r="L8" s="4">
        <f t="shared" si="3"/>
        <v>49572</v>
      </c>
      <c r="M8">
        <f t="shared" si="4"/>
        <v>17</v>
      </c>
      <c r="N8" t="str">
        <f t="shared" si="5"/>
        <v>drahé</v>
      </c>
    </row>
    <row r="9" spans="1:14" x14ac:dyDescent="0.25">
      <c r="A9" s="5" t="s">
        <v>33</v>
      </c>
      <c r="B9" t="s">
        <v>14</v>
      </c>
      <c r="C9" t="s">
        <v>16</v>
      </c>
      <c r="D9">
        <v>100</v>
      </c>
      <c r="E9" s="2">
        <v>24.3</v>
      </c>
      <c r="F9" s="2">
        <f t="shared" si="1"/>
        <v>20</v>
      </c>
      <c r="G9" s="2">
        <f t="shared" si="0"/>
        <v>36</v>
      </c>
      <c r="H9">
        <v>20</v>
      </c>
      <c r="I9">
        <v>38</v>
      </c>
      <c r="J9">
        <v>33</v>
      </c>
      <c r="K9">
        <f t="shared" si="2"/>
        <v>91</v>
      </c>
      <c r="L9" s="4">
        <f t="shared" si="3"/>
        <v>3276</v>
      </c>
      <c r="M9">
        <f t="shared" si="4"/>
        <v>1</v>
      </c>
      <c r="N9" t="str">
        <f t="shared" si="5"/>
        <v>levné</v>
      </c>
    </row>
    <row r="10" spans="1:14" x14ac:dyDescent="0.25">
      <c r="A10" s="5" t="s">
        <v>34</v>
      </c>
      <c r="B10" t="s">
        <v>15</v>
      </c>
      <c r="C10" t="s">
        <v>19</v>
      </c>
      <c r="D10">
        <v>200</v>
      </c>
      <c r="E10" s="2">
        <v>15.2</v>
      </c>
      <c r="F10" s="2">
        <f t="shared" si="1"/>
        <v>20</v>
      </c>
      <c r="G10" s="2">
        <f t="shared" si="0"/>
        <v>36</v>
      </c>
      <c r="H10">
        <v>34</v>
      </c>
      <c r="I10">
        <v>19</v>
      </c>
      <c r="J10">
        <v>47</v>
      </c>
      <c r="K10">
        <f t="shared" si="2"/>
        <v>100</v>
      </c>
      <c r="L10" s="4">
        <f t="shared" si="3"/>
        <v>3600</v>
      </c>
      <c r="M10">
        <f t="shared" si="4"/>
        <v>1</v>
      </c>
      <c r="N10" t="str">
        <f t="shared" si="5"/>
        <v>levné</v>
      </c>
    </row>
    <row r="11" spans="1:14" x14ac:dyDescent="0.25">
      <c r="A11" s="5" t="s">
        <v>35</v>
      </c>
      <c r="B11" t="s">
        <v>7</v>
      </c>
      <c r="C11" t="s">
        <v>20</v>
      </c>
      <c r="D11">
        <v>300</v>
      </c>
      <c r="E11" s="2">
        <v>341.2</v>
      </c>
      <c r="F11" s="2">
        <f t="shared" si="1"/>
        <v>340</v>
      </c>
      <c r="G11" s="2">
        <f t="shared" si="0"/>
        <v>612</v>
      </c>
      <c r="H11">
        <v>26</v>
      </c>
      <c r="I11">
        <v>16</v>
      </c>
      <c r="J11">
        <v>23</v>
      </c>
      <c r="K11">
        <f t="shared" si="2"/>
        <v>65</v>
      </c>
      <c r="L11" s="4">
        <f t="shared" si="3"/>
        <v>39780</v>
      </c>
      <c r="M11">
        <f t="shared" si="4"/>
        <v>9</v>
      </c>
      <c r="N11" t="str">
        <f t="shared" si="5"/>
        <v>drahé</v>
      </c>
    </row>
    <row r="12" spans="1:14" x14ac:dyDescent="0.25">
      <c r="A12" s="5" t="s">
        <v>36</v>
      </c>
      <c r="B12" t="s">
        <v>10</v>
      </c>
      <c r="C12" t="s">
        <v>20</v>
      </c>
      <c r="D12">
        <v>200</v>
      </c>
      <c r="E12" s="2">
        <v>524.29999999999995</v>
      </c>
      <c r="F12" s="2">
        <f t="shared" si="1"/>
        <v>520</v>
      </c>
      <c r="G12" s="2">
        <f t="shared" si="0"/>
        <v>936</v>
      </c>
      <c r="H12">
        <v>35</v>
      </c>
      <c r="I12">
        <v>12</v>
      </c>
      <c r="J12">
        <v>27</v>
      </c>
      <c r="K12">
        <f t="shared" si="2"/>
        <v>74</v>
      </c>
      <c r="L12" s="4">
        <f t="shared" si="3"/>
        <v>69264</v>
      </c>
      <c r="M12">
        <f t="shared" si="4"/>
        <v>15</v>
      </c>
      <c r="N12" t="str">
        <f t="shared" si="5"/>
        <v>drahé</v>
      </c>
    </row>
    <row r="13" spans="1:14" x14ac:dyDescent="0.25">
      <c r="A13" s="5" t="s">
        <v>37</v>
      </c>
      <c r="B13" t="s">
        <v>10</v>
      </c>
      <c r="C13" t="s">
        <v>9</v>
      </c>
      <c r="D13">
        <v>100</v>
      </c>
      <c r="E13" s="2">
        <v>369.1</v>
      </c>
      <c r="F13" s="2">
        <f t="shared" si="1"/>
        <v>370</v>
      </c>
      <c r="G13" s="2">
        <f t="shared" si="0"/>
        <v>666</v>
      </c>
      <c r="H13">
        <v>38</v>
      </c>
      <c r="I13">
        <v>17</v>
      </c>
      <c r="J13">
        <v>38</v>
      </c>
      <c r="K13">
        <f t="shared" si="2"/>
        <v>93</v>
      </c>
      <c r="L13" s="4">
        <f t="shared" si="3"/>
        <v>61938</v>
      </c>
      <c r="M13">
        <f t="shared" si="4"/>
        <v>11</v>
      </c>
      <c r="N13" t="str">
        <f t="shared" si="5"/>
        <v>drahé</v>
      </c>
    </row>
    <row r="14" spans="1:14" x14ac:dyDescent="0.25">
      <c r="A14" s="5" t="s">
        <v>38</v>
      </c>
      <c r="B14" t="s">
        <v>11</v>
      </c>
      <c r="C14" t="s">
        <v>19</v>
      </c>
      <c r="D14">
        <v>300</v>
      </c>
      <c r="E14" s="2">
        <v>124.3</v>
      </c>
      <c r="F14" s="2">
        <f t="shared" si="1"/>
        <v>120</v>
      </c>
      <c r="G14" s="2">
        <f t="shared" si="0"/>
        <v>216</v>
      </c>
      <c r="H14">
        <v>9</v>
      </c>
      <c r="I14">
        <v>43</v>
      </c>
      <c r="J14">
        <v>20</v>
      </c>
      <c r="K14">
        <f t="shared" si="2"/>
        <v>72</v>
      </c>
      <c r="L14" s="4">
        <f t="shared" si="3"/>
        <v>15552</v>
      </c>
      <c r="M14">
        <f t="shared" si="4"/>
        <v>3</v>
      </c>
      <c r="N14" t="str">
        <f t="shared" si="5"/>
        <v>normální</v>
      </c>
    </row>
    <row r="15" spans="1:14" x14ac:dyDescent="0.25">
      <c r="A15" s="5" t="s">
        <v>39</v>
      </c>
      <c r="B15" t="s">
        <v>7</v>
      </c>
      <c r="C15" t="s">
        <v>18</v>
      </c>
      <c r="D15">
        <v>200</v>
      </c>
      <c r="E15" s="2">
        <v>145.30000000000001</v>
      </c>
      <c r="F15" s="2">
        <f t="shared" si="1"/>
        <v>150</v>
      </c>
      <c r="G15" s="2">
        <f t="shared" si="0"/>
        <v>270</v>
      </c>
      <c r="H15">
        <v>24</v>
      </c>
      <c r="I15">
        <v>5</v>
      </c>
      <c r="J15">
        <v>32</v>
      </c>
      <c r="K15">
        <f t="shared" si="2"/>
        <v>61</v>
      </c>
      <c r="L15" s="4">
        <f t="shared" si="3"/>
        <v>16470</v>
      </c>
      <c r="M15">
        <f t="shared" si="4"/>
        <v>6</v>
      </c>
      <c r="N15" t="str">
        <f t="shared" si="5"/>
        <v>normální</v>
      </c>
    </row>
    <row r="16" spans="1:14" x14ac:dyDescent="0.25">
      <c r="A16" s="5" t="s">
        <v>40</v>
      </c>
      <c r="B16" t="s">
        <v>13</v>
      </c>
      <c r="C16" t="s">
        <v>19</v>
      </c>
      <c r="D16">
        <v>100</v>
      </c>
      <c r="E16" s="2">
        <v>684.2</v>
      </c>
      <c r="F16" s="2">
        <f t="shared" si="1"/>
        <v>680</v>
      </c>
      <c r="G16" s="2">
        <f t="shared" si="0"/>
        <v>1224</v>
      </c>
      <c r="H16">
        <v>2</v>
      </c>
      <c r="I16">
        <v>26</v>
      </c>
      <c r="J16">
        <v>3</v>
      </c>
      <c r="K16">
        <f t="shared" si="2"/>
        <v>31</v>
      </c>
      <c r="L16" s="4">
        <f t="shared" si="3"/>
        <v>37944</v>
      </c>
      <c r="M16">
        <f t="shared" si="4"/>
        <v>20</v>
      </c>
      <c r="N16" t="str">
        <f t="shared" si="5"/>
        <v>drahé</v>
      </c>
    </row>
    <row r="17" spans="1:14" x14ac:dyDescent="0.25">
      <c r="A17" s="5" t="s">
        <v>41</v>
      </c>
      <c r="B17" t="s">
        <v>12</v>
      </c>
      <c r="C17" t="s">
        <v>17</v>
      </c>
      <c r="D17">
        <v>500</v>
      </c>
      <c r="E17" s="2">
        <v>546.6</v>
      </c>
      <c r="F17" s="2">
        <f t="shared" si="1"/>
        <v>550</v>
      </c>
      <c r="G17" s="2">
        <f t="shared" si="0"/>
        <v>990</v>
      </c>
      <c r="H17">
        <v>25</v>
      </c>
      <c r="I17">
        <v>23</v>
      </c>
      <c r="J17">
        <v>45</v>
      </c>
      <c r="K17">
        <f t="shared" si="2"/>
        <v>93</v>
      </c>
      <c r="L17" s="4">
        <f t="shared" si="3"/>
        <v>92070</v>
      </c>
      <c r="M17">
        <f t="shared" si="4"/>
        <v>18</v>
      </c>
      <c r="N17" t="str">
        <f t="shared" si="5"/>
        <v>drahé</v>
      </c>
    </row>
    <row r="18" spans="1:14" x14ac:dyDescent="0.25">
      <c r="A18" s="5" t="s">
        <v>42</v>
      </c>
      <c r="B18" t="s">
        <v>7</v>
      </c>
      <c r="C18" t="s">
        <v>17</v>
      </c>
      <c r="D18">
        <v>200</v>
      </c>
      <c r="E18" s="2">
        <v>342.1</v>
      </c>
      <c r="F18" s="2">
        <f t="shared" si="1"/>
        <v>340</v>
      </c>
      <c r="G18" s="2">
        <f t="shared" si="0"/>
        <v>612</v>
      </c>
      <c r="H18">
        <v>25</v>
      </c>
      <c r="I18">
        <v>12</v>
      </c>
      <c r="J18">
        <v>42</v>
      </c>
      <c r="K18">
        <f t="shared" si="2"/>
        <v>79</v>
      </c>
      <c r="L18" s="4">
        <f t="shared" si="3"/>
        <v>48348</v>
      </c>
      <c r="M18">
        <f t="shared" si="4"/>
        <v>9</v>
      </c>
      <c r="N18" t="str">
        <f t="shared" si="5"/>
        <v>drahé</v>
      </c>
    </row>
    <row r="19" spans="1:14" x14ac:dyDescent="0.25">
      <c r="A19" s="5" t="s">
        <v>43</v>
      </c>
      <c r="B19" t="s">
        <v>10</v>
      </c>
      <c r="C19" t="s">
        <v>17</v>
      </c>
      <c r="D19">
        <v>100</v>
      </c>
      <c r="E19" s="2">
        <v>125.3</v>
      </c>
      <c r="F19" s="2">
        <f t="shared" si="1"/>
        <v>130</v>
      </c>
      <c r="G19" s="2">
        <f t="shared" si="0"/>
        <v>234</v>
      </c>
      <c r="H19">
        <v>30</v>
      </c>
      <c r="I19">
        <v>30</v>
      </c>
      <c r="J19">
        <v>36</v>
      </c>
      <c r="K19">
        <f t="shared" si="2"/>
        <v>96</v>
      </c>
      <c r="L19" s="4">
        <f t="shared" si="3"/>
        <v>22464</v>
      </c>
      <c r="M19">
        <f t="shared" si="4"/>
        <v>5</v>
      </c>
      <c r="N19" t="str">
        <f t="shared" si="5"/>
        <v>normální</v>
      </c>
    </row>
    <row r="20" spans="1:14" x14ac:dyDescent="0.25">
      <c r="A20" s="5" t="s">
        <v>44</v>
      </c>
      <c r="B20" t="s">
        <v>11</v>
      </c>
      <c r="C20" t="s">
        <v>19</v>
      </c>
      <c r="D20">
        <v>100</v>
      </c>
      <c r="E20" s="2">
        <v>454.3</v>
      </c>
      <c r="F20" s="2">
        <f t="shared" si="1"/>
        <v>450</v>
      </c>
      <c r="G20" s="2">
        <f t="shared" si="0"/>
        <v>810</v>
      </c>
      <c r="H20">
        <v>9</v>
      </c>
      <c r="I20">
        <v>24</v>
      </c>
      <c r="J20">
        <v>18</v>
      </c>
      <c r="K20">
        <f t="shared" si="2"/>
        <v>51</v>
      </c>
      <c r="L20" s="4">
        <f t="shared" si="3"/>
        <v>41310</v>
      </c>
      <c r="M20">
        <f t="shared" si="4"/>
        <v>14</v>
      </c>
      <c r="N20" t="str">
        <f t="shared" si="5"/>
        <v>drahé</v>
      </c>
    </row>
    <row r="21" spans="1:14" x14ac:dyDescent="0.25">
      <c r="A21" s="5" t="s">
        <v>45</v>
      </c>
      <c r="B21" t="s">
        <v>12</v>
      </c>
      <c r="C21" t="s">
        <v>19</v>
      </c>
      <c r="D21">
        <v>200</v>
      </c>
      <c r="E21" s="2">
        <v>425.3</v>
      </c>
      <c r="F21" s="2">
        <f t="shared" si="1"/>
        <v>430</v>
      </c>
      <c r="G21" s="2">
        <f t="shared" si="0"/>
        <v>774</v>
      </c>
      <c r="H21">
        <v>27</v>
      </c>
      <c r="I21">
        <v>42</v>
      </c>
      <c r="J21">
        <v>35</v>
      </c>
      <c r="K21">
        <f t="shared" si="2"/>
        <v>104</v>
      </c>
      <c r="L21" s="4">
        <f t="shared" si="3"/>
        <v>80496</v>
      </c>
      <c r="M21">
        <f t="shared" si="4"/>
        <v>13</v>
      </c>
      <c r="N21" t="str">
        <f t="shared" si="5"/>
        <v>drahé</v>
      </c>
    </row>
  </sheetData>
  <conditionalFormatting sqref="E2:E21">
    <cfRule type="cellIs" dxfId="0" priority="1" operator="lessThan">
      <formula>200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2</vt:i4>
      </vt:variant>
    </vt:vector>
  </HeadingPairs>
  <TitlesOfParts>
    <vt:vector size="9" baseType="lpstr">
      <vt:lpstr>List1</vt:lpstr>
      <vt:lpstr>List2</vt:lpstr>
      <vt:lpstr>List3</vt:lpstr>
      <vt:lpstr>KT</vt:lpstr>
      <vt:lpstr>KG</vt:lpstr>
      <vt:lpstr>List4</vt:lpstr>
      <vt:lpstr>List5</vt:lpstr>
      <vt:lpstr>List2!Kriteria</vt:lpstr>
      <vt:lpstr>tabulka</vt:lpstr>
    </vt:vector>
  </TitlesOfParts>
  <Company>CZU - FAPPZ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soukup</dc:creator>
  <cp:lastModifiedBy>Cermak Filip-Viktor</cp:lastModifiedBy>
  <dcterms:created xsi:type="dcterms:W3CDTF">2019-10-06T09:25:13Z</dcterms:created>
  <dcterms:modified xsi:type="dcterms:W3CDTF">2024-11-11T07:48:34Z</dcterms:modified>
</cp:coreProperties>
</file>