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I12" i="8"/>
  <c r="F12" i="8"/>
  <c r="E12" i="8"/>
  <c r="C12" i="8"/>
  <c r="C9" i="9"/>
  <c r="O11" i="8" l="1"/>
  <c r="P11" i="8"/>
  <c r="E10" i="8"/>
  <c r="C10" i="3"/>
  <c r="E10" i="3"/>
  <c r="D10" i="3"/>
  <c r="D9" i="8" l="1"/>
  <c r="D11" i="8"/>
  <c r="C11" i="8"/>
  <c r="C9" i="8"/>
  <c r="F11" i="8"/>
  <c r="F9" i="8"/>
  <c r="O10" i="8"/>
  <c r="P10" i="8" s="1"/>
  <c r="O9" i="8"/>
  <c r="O13" i="8" s="1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<sst xmlns="http://schemas.openxmlformats.org/spreadsheetml/2006/main" count="263" uniqueCount="185">
  <si>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</si>
  <si>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</si>
  <si>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</si>
  <si>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</si>
  <si>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</si>
  <si>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</si>
  <si>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</si>
  <si>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</si>
  <si>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</si>
  <si>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</si>
  <si>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</si>
  <si>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</si>
  <si>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</si>
  <si>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</si>
  <si>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</si>
  <si>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</si>
  <si>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</si>
  <si>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</si>
  <si>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</si>
  <si>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</si>
  <si>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</si>
  <si>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</si>
  <si>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</si>
  <si>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</si>
  <si>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</si>
  <si>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</si>
  <si>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</si>
  <si>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</si>
  <si>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</si>
  <si>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</si>
  <si>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</si>
  <si>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</si>
  <si>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</si>
  <si>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</si>
  <si>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</si>
  <si>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</si>
  <si>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</si>
  <si>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</si>
  <si>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</si>
  <si>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</si>
  <si>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</si>
  <si>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</si>
  <si>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</si>
  <si>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</si>
  <si>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</si>
  <si>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</si>
  <si>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</si>
  <si>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</si>
  <si>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</si>
  <si>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</si>
  <si>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</si>
  <si>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</si>
  <si>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</si>
  <si>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</si>
  <si>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</si>
  <si>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</si>
  <si>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</si>
  <si>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</si>
  <si>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</si>
  <si>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</si>
  <si>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</si>
  <si>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</si>
  <si>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</si>
  <si>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</si>
  <si>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</si>
  <si>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</si>
  <si>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</si>
  <si>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</si>
  <si>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</si>
  <si>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</si>
  <si>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</si>
  <si>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</si>
  <si>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</si>
  <si>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</si>
  <si>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</si>
  <si>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</si>
  <si>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</si>
  <si>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</si>
  <si>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</si>
  <si>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</si>
  <si>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</si>
  <si>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</si>
  <si>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</si>
  <si>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</si>
  <si>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</si>
  <si>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</si>
  <si>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</si>
  <si>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</si>
  <si>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</si>
  <si>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</si>
  <si>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</si>
  <si>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</si>
  <si>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</si>
  <si>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</si>
  <si>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</si>
  <si>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</si>
  <si>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</si>
  <si>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</si>
  <si>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</si>
  <si>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</si>
  <si>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</si>
  <si>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</si>
  <si>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</si>
  <si>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</si>
  <si>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</si>
  <si>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</si>
  <si>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</si>
  <si>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</si>
  <si>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</si>
  <si>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</si>
  <si>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</si>
  <si>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</si>
  <si>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</si>
  <si>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</si>
  <si>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</si>
  <si>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</si>
  <si>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</si>
  <si>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</si>
  <si>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</si>
  <si>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</si>
  <si>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</si>
  <si>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</si>
  <si>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</si>
  <si>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</si>
  <si>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</si>
  <si>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</si>
  <si>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</si>
  <si>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</si>
  <si>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</si>
  <si>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</si>
  <si>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</si>
  <si>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</si>
  <si>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</si>
  <si>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</si>
  <si>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</si>
  <si>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</si>
  <si>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</si>
  <si>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</si>
  <si>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</si>
  <si>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</si>
  <si>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</si>
  <si>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</si>
  <si>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</si>
  <si>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</si>
  <si>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</si>
  <si>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</si>
  <si>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</si>
  <si>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</si>
  <si>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</si>
  <si>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</si>
  <si>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</si>
  <si>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</si>
  <si>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</si>
  <si>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</si>
  <si>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</si>
  <si>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</si>
  <si>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</si>
  <si>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</si>
  <si>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</si>
  <si>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</si>
  <si>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</si>
  <si>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</si>
  <si>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</si>
  <si>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</si>
  <si>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</si>
  <si>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</si>
  <si>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</si>
  <si>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</si>
  <si>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</si>
  <si>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</si>
  <si>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</si>
  <si>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Coal</t>
  </si>
  <si>
    <t>EX_PP_COAL</t>
  </si>
  <si>
    <t>Power Plant - Coal</t>
  </si>
  <si>
    <t>Power plant - coal</t>
  </si>
  <si>
    <t>MIN_COAL</t>
  </si>
  <si>
    <t>Domestic mining of coal</t>
  </si>
  <si>
    <t>ELC_LV</t>
  </si>
  <si>
    <t>Low Voltage Electricity</t>
  </si>
  <si>
    <t>PRE</t>
  </si>
  <si>
    <t>TRANS_HV_LV</t>
  </si>
  <si>
    <t>Transmission high voltege into low voltage</t>
  </si>
  <si>
    <t>Transmission High Voltage into low voltage</t>
  </si>
  <si>
    <t>\I: Transmission and distribution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</si>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</sst>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  <xf numFmtId="165" fontId="18" fillId="6" borderId="3" xfId="0" applyNumberFormat="1" applyFont="1" applyFill="1" applyBorder="1"/>
    <xf numFmtId="165" fontId="18" fillId="3" borderId="17" xfId="0" applyNumberFormat="1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4" t="s">
        <v>93</v>
      </c>
      <c r="G2" s="104"/>
      <c r="H2" s="104"/>
      <c r="I2" s="104"/>
      <c r="J2" s="104"/>
      <c r="K2" s="104"/>
      <c r="L2" s="104"/>
      <c r="M2" s="104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D12" sqref="D1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3" t="s">
        <v>1</v>
      </c>
      <c r="D5" s="54"/>
      <c r="E5" s="54"/>
      <c r="F5" s="54"/>
      <c r="G5" s="54"/>
      <c r="H5" s="54"/>
      <c r="I5" s="54"/>
      <c r="J5" s="54"/>
      <c r="K5" s="55"/>
      <c r="L5" s="34"/>
    </row>
    <row r="6" spans="2:12" ht="15.75" thickBot="1" x14ac:dyDescent="0.3">
      <c r="B6" s="29"/>
      <c r="C6" s="56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7" t="s">
        <v>8</v>
      </c>
      <c r="L6" s="34"/>
    </row>
    <row r="7" spans="2:12" ht="39" thickBot="1" x14ac:dyDescent="0.3">
      <c r="B7" s="29"/>
      <c r="C7" s="58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59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7" t="s">
        <v>15</v>
      </c>
      <c r="D9" s="20"/>
      <c r="E9" s="21" t="s">
        <v>170</v>
      </c>
      <c r="F9" s="21" t="s">
        <v>171</v>
      </c>
      <c r="G9" s="21" t="s">
        <v>58</v>
      </c>
      <c r="H9" s="21"/>
      <c r="I9" s="21" t="s">
        <v>19</v>
      </c>
      <c r="J9" s="21"/>
      <c r="K9" s="48"/>
      <c r="L9" s="34"/>
    </row>
    <row r="10" spans="2:12" ht="18.75" customHeight="1" x14ac:dyDescent="0.25">
      <c r="B10" s="29"/>
      <c r="C10" s="49" t="s">
        <v>15</v>
      </c>
      <c r="D10" s="22"/>
      <c r="E10" s="23" t="s">
        <v>16</v>
      </c>
      <c r="F10" s="23" t="s">
        <v>55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140</v>
      </c>
      <c r="D11" s="22"/>
      <c r="E11" s="23" t="s">
        <v>177</v>
      </c>
      <c r="F11" s="23" t="s">
        <v>178</v>
      </c>
      <c r="G11" s="23" t="s">
        <v>58</v>
      </c>
      <c r="H11" s="23"/>
      <c r="I11" s="23" t="s">
        <v>20</v>
      </c>
      <c r="J11" s="23"/>
      <c r="K11" s="50" t="s">
        <v>18</v>
      </c>
      <c r="L11" s="34"/>
    </row>
    <row r="12" spans="2:12" ht="18.75" customHeight="1" thickBot="1" x14ac:dyDescent="0.3">
      <c r="B12" s="29"/>
      <c r="C12" s="60" t="s">
        <v>15</v>
      </c>
      <c r="D12" s="61"/>
      <c r="E12" s="62" t="s">
        <v>17</v>
      </c>
      <c r="F12" s="62" t="s">
        <v>56</v>
      </c>
      <c r="G12" s="62" t="s">
        <v>58</v>
      </c>
      <c r="H12" s="62"/>
      <c r="I12" s="62" t="s">
        <v>20</v>
      </c>
      <c r="J12" s="62"/>
      <c r="K12" s="63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5" t="s">
        <v>136</v>
      </c>
      <c r="D16" s="105"/>
      <c r="E16" s="105"/>
    </row>
    <row r="17" spans="3:5" x14ac:dyDescent="0.25">
      <c r="C17" s="102" t="s">
        <v>142</v>
      </c>
      <c r="D17" s="106" t="s">
        <v>143</v>
      </c>
      <c r="E17" s="107"/>
    </row>
    <row r="18" spans="3:5" x14ac:dyDescent="0.25">
      <c r="C18" s="99" t="s">
        <v>15</v>
      </c>
      <c r="D18" s="110" t="s">
        <v>141</v>
      </c>
      <c r="E18" s="110"/>
    </row>
    <row r="19" spans="3:5" x14ac:dyDescent="0.25">
      <c r="C19" s="100" t="s">
        <v>139</v>
      </c>
      <c r="D19" s="109" t="s">
        <v>144</v>
      </c>
      <c r="E19" s="109"/>
    </row>
    <row r="20" spans="3:5" x14ac:dyDescent="0.25">
      <c r="C20" s="99" t="s">
        <v>140</v>
      </c>
      <c r="D20" s="110" t="s">
        <v>145</v>
      </c>
      <c r="E20" s="110"/>
    </row>
    <row r="21" spans="3:5" x14ac:dyDescent="0.25">
      <c r="C21" s="100" t="s">
        <v>146</v>
      </c>
      <c r="D21" s="109" t="s">
        <v>148</v>
      </c>
      <c r="E21" s="109"/>
    </row>
    <row r="22" spans="3:5" ht="15.75" thickBot="1" x14ac:dyDescent="0.3">
      <c r="C22" s="101" t="s">
        <v>147</v>
      </c>
      <c r="D22" s="108" t="s">
        <v>149</v>
      </c>
      <c r="E22" s="108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Normal="100" workbookViewId="0">
      <selection activeCell="H19" sqref="H19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175</v>
      </c>
      <c r="F10" s="21" t="s">
        <v>176</v>
      </c>
      <c r="G10" s="21" t="s">
        <v>58</v>
      </c>
      <c r="H10" s="21" t="s">
        <v>64</v>
      </c>
      <c r="I10" s="21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21"/>
      <c r="K14" s="48"/>
      <c r="L14" s="34"/>
    </row>
    <row r="15" spans="2:12" ht="18.75" customHeight="1" x14ac:dyDescent="0.25">
      <c r="B15" s="29"/>
      <c r="C15" s="47" t="s">
        <v>41</v>
      </c>
      <c r="D15" s="21"/>
      <c r="E15" s="21" t="s">
        <v>172</v>
      </c>
      <c r="F15" s="21" t="s">
        <v>174</v>
      </c>
      <c r="G15" s="21" t="s">
        <v>58</v>
      </c>
      <c r="H15" s="21" t="s">
        <v>71</v>
      </c>
      <c r="I15" s="21" t="s">
        <v>20</v>
      </c>
      <c r="J15" s="21"/>
      <c r="K15" s="48"/>
      <c r="L15" s="34"/>
    </row>
    <row r="16" spans="2:12" ht="18.75" customHeight="1" x14ac:dyDescent="0.25">
      <c r="B16" s="29"/>
      <c r="C16" s="45" t="s">
        <v>183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x14ac:dyDescent="0.25">
      <c r="B17" s="29"/>
      <c r="C17" s="47" t="s">
        <v>179</v>
      </c>
      <c r="D17" s="21"/>
      <c r="E17" s="21" t="s">
        <v>180</v>
      </c>
      <c r="F17" s="21" t="s">
        <v>181</v>
      </c>
      <c r="G17" s="21" t="s">
        <v>58</v>
      </c>
      <c r="H17" s="21" t="s">
        <v>64</v>
      </c>
      <c r="I17" s="21" t="s">
        <v>20</v>
      </c>
      <c r="J17" s="21"/>
      <c r="K17" s="48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05" t="s">
        <v>168</v>
      </c>
      <c r="D21" s="105"/>
      <c r="E21" s="105"/>
    </row>
    <row r="22" spans="2:12" ht="14.45" customHeight="1" x14ac:dyDescent="0.25">
      <c r="C22" s="24" t="s">
        <v>169</v>
      </c>
      <c r="D22" s="112" t="s">
        <v>143</v>
      </c>
      <c r="E22" s="113"/>
    </row>
    <row r="23" spans="2:12" x14ac:dyDescent="0.25">
      <c r="C23" s="103" t="s">
        <v>150</v>
      </c>
      <c r="D23" s="116" t="s">
        <v>166</v>
      </c>
      <c r="E23" s="116"/>
    </row>
    <row r="24" spans="2:12" x14ac:dyDescent="0.25">
      <c r="C24" s="100" t="s">
        <v>156</v>
      </c>
      <c r="D24" s="114" t="s">
        <v>164</v>
      </c>
      <c r="E24" s="114"/>
    </row>
    <row r="25" spans="2:12" x14ac:dyDescent="0.25">
      <c r="C25" s="99" t="s">
        <v>154</v>
      </c>
      <c r="D25" s="115" t="s">
        <v>162</v>
      </c>
      <c r="E25" s="115"/>
    </row>
    <row r="26" spans="2:12" x14ac:dyDescent="0.25">
      <c r="C26" s="100" t="s">
        <v>153</v>
      </c>
      <c r="D26" s="114" t="s">
        <v>161</v>
      </c>
      <c r="E26" s="114"/>
    </row>
    <row r="27" spans="2:12" x14ac:dyDescent="0.25">
      <c r="C27" s="99" t="s">
        <v>152</v>
      </c>
      <c r="D27" s="115" t="s">
        <v>160</v>
      </c>
      <c r="E27" s="115"/>
    </row>
    <row r="28" spans="2:12" x14ac:dyDescent="0.25">
      <c r="C28" s="100" t="s">
        <v>159</v>
      </c>
      <c r="D28" s="114" t="s">
        <v>167</v>
      </c>
      <c r="E28" s="114"/>
    </row>
    <row r="29" spans="2:12" x14ac:dyDescent="0.25">
      <c r="C29" s="99" t="s">
        <v>155</v>
      </c>
      <c r="D29" s="115" t="s">
        <v>163</v>
      </c>
      <c r="E29" s="115"/>
    </row>
    <row r="30" spans="2:12" x14ac:dyDescent="0.25">
      <c r="C30" s="100" t="s">
        <v>151</v>
      </c>
      <c r="D30" s="114" t="s">
        <v>158</v>
      </c>
      <c r="E30" s="114"/>
    </row>
    <row r="31" spans="2:12" ht="15.75" thickBot="1" x14ac:dyDescent="0.3">
      <c r="C31" s="101" t="s">
        <v>157</v>
      </c>
      <c r="D31" s="111" t="s">
        <v>165</v>
      </c>
      <c r="E31" s="111"/>
    </row>
    <row r="32" spans="2:12" x14ac:dyDescent="0.25">
      <c r="D32" s="98"/>
      <c r="E32" s="98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H13" sqref="H13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6"/>
      <c r="D4" s="77"/>
      <c r="E4" s="78"/>
      <c r="F4" s="37"/>
      <c r="G4" s="37"/>
      <c r="H4" s="33"/>
    </row>
    <row r="5" spans="2:8" ht="18.75" customHeight="1" thickBot="1" x14ac:dyDescent="0.3">
      <c r="B5" s="29"/>
      <c r="C5" s="53"/>
      <c r="D5" s="54"/>
      <c r="E5" s="64" t="s">
        <v>43</v>
      </c>
      <c r="F5" s="54"/>
      <c r="G5" s="55"/>
      <c r="H5" s="34"/>
    </row>
    <row r="6" spans="2:8" ht="15.75" thickBot="1" x14ac:dyDescent="0.3">
      <c r="B6" s="29"/>
      <c r="C6" s="65" t="s">
        <v>24</v>
      </c>
      <c r="D6" s="12" t="s">
        <v>138</v>
      </c>
      <c r="E6" s="12" t="s">
        <v>44</v>
      </c>
      <c r="F6" s="12" t="s">
        <v>48</v>
      </c>
      <c r="G6" s="66" t="s">
        <v>49</v>
      </c>
      <c r="H6" s="34"/>
    </row>
    <row r="7" spans="2:8" ht="38.25" x14ac:dyDescent="0.25">
      <c r="B7" s="29"/>
      <c r="C7" s="67" t="s">
        <v>45</v>
      </c>
      <c r="D7" s="14" t="s">
        <v>34</v>
      </c>
      <c r="E7" s="14" t="s">
        <v>46</v>
      </c>
      <c r="F7" s="14" t="s">
        <v>50</v>
      </c>
      <c r="G7" s="68" t="s">
        <v>51</v>
      </c>
      <c r="H7" s="34"/>
    </row>
    <row r="8" spans="2:8" ht="18.75" customHeight="1" x14ac:dyDescent="0.25">
      <c r="B8" s="29"/>
      <c r="C8" s="69" t="s">
        <v>52</v>
      </c>
      <c r="D8" s="27"/>
      <c r="E8" s="27"/>
      <c r="F8" s="27" t="s">
        <v>64</v>
      </c>
      <c r="G8" s="70" t="s">
        <v>78</v>
      </c>
      <c r="H8" s="34"/>
    </row>
    <row r="9" spans="2:8" ht="18.75" customHeight="1" x14ac:dyDescent="0.25">
      <c r="B9" s="29"/>
      <c r="C9" s="71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2">
        <v>30</v>
      </c>
      <c r="H9" s="34"/>
    </row>
    <row r="10" spans="2:8" ht="18.75" customHeight="1" x14ac:dyDescent="0.25">
      <c r="B10" s="29"/>
      <c r="C10" s="71" t="str">
        <f>FI_Process!E10</f>
        <v>MIN_COAL</v>
      </c>
      <c r="D10" s="11" t="str">
        <f>FI_Process!F10</f>
        <v>Domestic mining of coal</v>
      </c>
      <c r="E10" s="11" t="str">
        <f>FI_Comm!E9</f>
        <v>COAL</v>
      </c>
      <c r="F10" s="11"/>
      <c r="G10" s="72">
        <v>30</v>
      </c>
      <c r="H10" s="34"/>
    </row>
    <row r="11" spans="2:8" ht="18.75" customHeight="1" thickBot="1" x14ac:dyDescent="0.3">
      <c r="B11" s="29"/>
      <c r="C11" s="73" t="str">
        <f>FI_Process!E11</f>
        <v>MIN_NAT_GAS</v>
      </c>
      <c r="D11" s="74" t="str">
        <f>FI_Process!F11</f>
        <v>Supply Natural Gas</v>
      </c>
      <c r="E11" s="74" t="str">
        <f>FI_Comm!E10</f>
        <v>NAT_GAS</v>
      </c>
      <c r="F11" s="74"/>
      <c r="G11" s="75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tabSelected="1" zoomScaleNormal="100" workbookViewId="0">
      <selection activeCell="J20" sqref="J20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6"/>
      <c r="D4" s="77"/>
      <c r="E4" s="77"/>
      <c r="F4" s="78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3"/>
      <c r="D5" s="54"/>
      <c r="E5" s="54"/>
      <c r="F5" s="64" t="s">
        <v>43</v>
      </c>
      <c r="G5" s="54"/>
      <c r="H5" s="54"/>
      <c r="I5" s="54"/>
      <c r="J5" s="54"/>
      <c r="K5" s="54"/>
      <c r="L5" s="55"/>
      <c r="M5" s="34"/>
    </row>
    <row r="6" spans="2:16" ht="26.25" thickBot="1" x14ac:dyDescent="0.3">
      <c r="B6" s="29"/>
      <c r="C6" s="65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6" t="s">
        <v>111</v>
      </c>
      <c r="M6" s="34"/>
      <c r="O6" s="9" t="s">
        <v>130</v>
      </c>
    </row>
    <row r="7" spans="2:16" ht="38.25" x14ac:dyDescent="0.25">
      <c r="B7" s="29"/>
      <c r="C7" s="67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8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79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0" t="s">
        <v>77</v>
      </c>
      <c r="M8" s="34"/>
      <c r="O8" s="84" t="s">
        <v>132</v>
      </c>
      <c r="P8" s="84" t="s">
        <v>132</v>
      </c>
    </row>
    <row r="9" spans="2:16" ht="18.75" customHeight="1" x14ac:dyDescent="0.25">
      <c r="B9" s="29"/>
      <c r="C9" s="71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FI_Comm!E12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2">
        <v>1</v>
      </c>
      <c r="M9" s="34"/>
      <c r="O9" s="83">
        <f>G9*H9*J9</f>
        <v>100.91520000000001</v>
      </c>
      <c r="P9" s="83">
        <f>O9/I9</f>
        <v>252.28800000000001</v>
      </c>
    </row>
    <row r="10" spans="2:16" ht="18.75" customHeight="1" thickBot="1" x14ac:dyDescent="0.3">
      <c r="B10" s="29"/>
      <c r="C10" s="71" t="s">
        <v>172</v>
      </c>
      <c r="D10" s="11" t="s">
        <v>173</v>
      </c>
      <c r="E10" s="11" t="str">
        <f>FI_Comm!E9</f>
        <v>COAL</v>
      </c>
      <c r="F10" s="11" t="s">
        <v>17</v>
      </c>
      <c r="G10" s="74">
        <v>2</v>
      </c>
      <c r="H10" s="74">
        <v>31.536000000000001</v>
      </c>
      <c r="I10" s="74">
        <v>0.6</v>
      </c>
      <c r="J10" s="74">
        <v>0.5</v>
      </c>
      <c r="K10" s="74">
        <v>1</v>
      </c>
      <c r="L10" s="75">
        <v>1</v>
      </c>
      <c r="M10" s="34"/>
      <c r="O10" s="96">
        <f>G10*H10*J10</f>
        <v>31.536000000000001</v>
      </c>
      <c r="P10" s="96">
        <f>O10/I10</f>
        <v>52.56</v>
      </c>
    </row>
    <row r="11" spans="2:16" ht="18.75" customHeight="1" thickBot="1" x14ac:dyDescent="0.3">
      <c r="B11" s="29"/>
      <c r="C11" s="73" t="str">
        <f>FI_Process!E14</f>
        <v>EX_PP_NAT_GAS</v>
      </c>
      <c r="D11" s="74" t="str">
        <f>FI_Process!F14</f>
        <v>Power Plant - Natural Gas</v>
      </c>
      <c r="E11" s="74" t="str">
        <f>FI_Comm!E10</f>
        <v>NAT_GAS</v>
      </c>
      <c r="F11" s="74" t="str">
        <f>FI_Comm!E12</f>
        <v>ELC_HV</v>
      </c>
      <c r="G11" s="74">
        <v>2</v>
      </c>
      <c r="H11" s="74">
        <v>31.536000000000001</v>
      </c>
      <c r="I11" s="74">
        <v>0.6</v>
      </c>
      <c r="J11" s="74">
        <v>0.5</v>
      </c>
      <c r="K11" s="74">
        <v>1</v>
      </c>
      <c r="L11" s="75">
        <v>1</v>
      </c>
      <c r="M11" s="34"/>
      <c r="O11" s="96">
        <f>G11*H11*J11</f>
        <v>31.536000000000001</v>
      </c>
      <c r="P11" s="96">
        <f>O11/I11</f>
        <v>52.56</v>
      </c>
    </row>
    <row r="12" spans="2:16" ht="18.75" customHeight="1" thickBot="1" x14ac:dyDescent="0.3">
      <c r="B12" s="29"/>
      <c r="C12" s="74" t="str">
        <f>FI_Process!E17</f>
        <v>TRANS_HV_LV</v>
      </c>
      <c r="D12" s="74" t="s">
        <v>182</v>
      </c>
      <c r="E12" s="74" t="str">
        <f>FI_Comm!E12</f>
        <v>ELC_HV</v>
      </c>
      <c r="F12" s="74" t="str">
        <f>FI_Comm!E11</f>
        <v>ELC_LV</v>
      </c>
      <c r="G12" s="74"/>
      <c r="H12" s="74">
        <v>1</v>
      </c>
      <c r="I12" s="118">
        <f>133/157</f>
        <v>0.84713375796178347</v>
      </c>
      <c r="J12" s="74"/>
      <c r="K12" s="74"/>
      <c r="L12" s="74"/>
      <c r="M12" s="34"/>
      <c r="O12" s="117"/>
      <c r="P12" s="117"/>
    </row>
    <row r="13" spans="2:16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7">
        <f>SUM(O9:O10)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I22" sqref="I22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9" ht="15" customHeight="1" x14ac:dyDescent="0.25"/>
    <row r="2" spans="2:9" ht="15.75" x14ac:dyDescent="0.25">
      <c r="C2" s="4" t="s">
        <v>119</v>
      </c>
      <c r="D2" s="5"/>
      <c r="E2" s="6"/>
    </row>
    <row r="3" spans="2:9" ht="15.75" thickBot="1" x14ac:dyDescent="0.3"/>
    <row r="4" spans="2:9" ht="18" customHeight="1" thickBot="1" x14ac:dyDescent="0.3">
      <c r="B4" s="28"/>
      <c r="C4" s="76"/>
      <c r="D4" s="77"/>
      <c r="E4" s="78"/>
      <c r="F4" s="33"/>
    </row>
    <row r="5" spans="2:9" ht="18.75" customHeight="1" thickBot="1" x14ac:dyDescent="0.3">
      <c r="B5" s="29"/>
      <c r="C5" s="88" t="s">
        <v>43</v>
      </c>
      <c r="D5" s="54"/>
      <c r="E5" s="89"/>
      <c r="F5" s="82"/>
    </row>
    <row r="6" spans="2:9" ht="15.75" thickBot="1" x14ac:dyDescent="0.3">
      <c r="B6" s="29"/>
      <c r="C6" s="86" t="s">
        <v>2</v>
      </c>
      <c r="D6" s="87" t="s">
        <v>120</v>
      </c>
      <c r="E6" s="85">
        <v>2023</v>
      </c>
      <c r="F6" s="34"/>
    </row>
    <row r="7" spans="2:9" ht="38.25" x14ac:dyDescent="0.25">
      <c r="B7" s="29"/>
      <c r="C7" s="90" t="s">
        <v>121</v>
      </c>
      <c r="D7" s="91" t="s">
        <v>120</v>
      </c>
      <c r="E7" s="92" t="s">
        <v>122</v>
      </c>
      <c r="F7" s="34"/>
      <c r="I7" t="s">
        <v>184</v>
      </c>
    </row>
    <row r="8" spans="2:9" ht="18.75" customHeight="1" x14ac:dyDescent="0.25">
      <c r="B8" s="29"/>
      <c r="C8" s="93" t="s">
        <v>52</v>
      </c>
      <c r="D8" s="94"/>
      <c r="E8" s="95" t="s">
        <v>132</v>
      </c>
      <c r="F8" s="34"/>
      <c r="I8">
        <v>100</v>
      </c>
    </row>
    <row r="9" spans="2:9" ht="18.75" customHeight="1" thickBot="1" x14ac:dyDescent="0.3">
      <c r="B9" s="29"/>
      <c r="C9" s="81" t="str">
        <f>FI_Comm!E11</f>
        <v>ELC_LV</v>
      </c>
      <c r="D9" s="13" t="s">
        <v>123</v>
      </c>
      <c r="E9" s="119">
        <f>I8*'Power Plants'!I12</f>
        <v>84.713375796178354</v>
      </c>
      <c r="F9" s="34"/>
    </row>
    <row r="10" spans="2:9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0be4b9af-ad17-4489-a21e-b8b210aeb5f9"/>
    <ds:schemaRef ds:uri="154c1c0f-2c06-4f37-a5b1-faba3524bf7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