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Filip\Desktop\"/>
    </mc:Choice>
  </mc:AlternateContent>
  <xr:revisionPtr revIDLastSave="0" documentId="13_ncr:1_{3DC1253C-7B5B-4894-93F5-8FD7E8214C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J54" i="1" s="1"/>
  <c r="L54" i="1" s="1"/>
  <c r="N5" i="1"/>
  <c r="N4" i="1"/>
  <c r="H28" i="1" s="1"/>
  <c r="I28" i="1" s="1"/>
  <c r="N3" i="1"/>
  <c r="S6" i="1"/>
  <c r="T6" i="1"/>
  <c r="U6" i="1"/>
  <c r="R6" i="1"/>
  <c r="H77" i="1"/>
  <c r="I77" i="1" s="1"/>
  <c r="H78" i="1"/>
  <c r="I78" i="1" s="1"/>
  <c r="H76" i="1"/>
  <c r="J52" i="1"/>
  <c r="L52" i="1" s="1"/>
  <c r="J53" i="1"/>
  <c r="L53" i="1" s="1"/>
  <c r="J51" i="1"/>
  <c r="H29" i="1"/>
  <c r="I29" i="1" s="1"/>
  <c r="H27" i="1"/>
  <c r="I27" i="1" s="1"/>
  <c r="H4" i="1"/>
  <c r="I4" i="1" s="1"/>
  <c r="H5" i="1"/>
  <c r="I5" i="1" s="1"/>
  <c r="H6" i="1"/>
  <c r="I6" i="1" s="1"/>
  <c r="H3" i="1"/>
  <c r="I3" i="1" s="1"/>
  <c r="I76" i="1"/>
  <c r="L76" i="1"/>
  <c r="L51" i="1"/>
  <c r="K52" i="1"/>
  <c r="K53" i="1"/>
  <c r="K54" i="1"/>
  <c r="K51" i="1"/>
  <c r="K27" i="1"/>
  <c r="F77" i="1"/>
  <c r="G77" i="1" s="1"/>
  <c r="F78" i="1"/>
  <c r="G78" i="1" s="1"/>
  <c r="F79" i="1"/>
  <c r="G79" i="1" s="1"/>
  <c r="F76" i="1"/>
  <c r="G76" i="1" s="1"/>
  <c r="E79" i="1"/>
  <c r="D79" i="1"/>
  <c r="C79" i="1"/>
  <c r="E78" i="1"/>
  <c r="D78" i="1"/>
  <c r="C78" i="1"/>
  <c r="E77" i="1"/>
  <c r="D77" i="1"/>
  <c r="C77" i="1"/>
  <c r="E76" i="1"/>
  <c r="D76" i="1"/>
  <c r="C76" i="1"/>
  <c r="I52" i="1"/>
  <c r="I53" i="1"/>
  <c r="I54" i="1"/>
  <c r="I51" i="1"/>
  <c r="G52" i="1"/>
  <c r="G53" i="1"/>
  <c r="H53" i="1" s="1"/>
  <c r="G54" i="1"/>
  <c r="H54" i="1" s="1"/>
  <c r="G51" i="1"/>
  <c r="H51" i="1" s="1"/>
  <c r="F54" i="1"/>
  <c r="E54" i="1"/>
  <c r="D54" i="1"/>
  <c r="F53" i="1"/>
  <c r="E53" i="1"/>
  <c r="D53" i="1"/>
  <c r="H52" i="1"/>
  <c r="F52" i="1"/>
  <c r="E52" i="1"/>
  <c r="D52" i="1"/>
  <c r="F51" i="1"/>
  <c r="E51" i="1"/>
  <c r="D51" i="1"/>
  <c r="F28" i="1"/>
  <c r="F29" i="1"/>
  <c r="F30" i="1"/>
  <c r="G30" i="1" s="1"/>
  <c r="F27" i="1"/>
  <c r="G29" i="1"/>
  <c r="G28" i="1"/>
  <c r="G27" i="1"/>
  <c r="G6" i="1"/>
  <c r="F4" i="1"/>
  <c r="G4" i="1" s="1"/>
  <c r="F5" i="1"/>
  <c r="G5" i="1" s="1"/>
  <c r="F6" i="1"/>
  <c r="F3" i="1"/>
  <c r="G3" i="1" s="1"/>
  <c r="E30" i="1"/>
  <c r="D30" i="1"/>
  <c r="C30" i="1"/>
  <c r="E29" i="1"/>
  <c r="D29" i="1"/>
  <c r="C29" i="1"/>
  <c r="E28" i="1"/>
  <c r="D28" i="1"/>
  <c r="C28" i="1"/>
  <c r="E27" i="1"/>
  <c r="D27" i="1"/>
  <c r="C27" i="1"/>
  <c r="C4" i="1"/>
  <c r="D4" i="1"/>
  <c r="E4" i="1"/>
  <c r="C5" i="1"/>
  <c r="D5" i="1"/>
  <c r="E5" i="1"/>
  <c r="C6" i="1"/>
  <c r="D6" i="1"/>
  <c r="E6" i="1"/>
  <c r="E3" i="1"/>
  <c r="D3" i="1"/>
  <c r="C3" i="1"/>
  <c r="H79" i="1" l="1"/>
  <c r="I79" i="1" s="1"/>
  <c r="H30" i="1"/>
  <c r="I30" i="1" s="1"/>
</calcChain>
</file>

<file path=xl/sharedStrings.xml><?xml version="1.0" encoding="utf-8"?>
<sst xmlns="http://schemas.openxmlformats.org/spreadsheetml/2006/main" count="59" uniqueCount="26">
  <si>
    <t>Calka</t>
  </si>
  <si>
    <t>W = W0</t>
  </si>
  <si>
    <t>W = 2 * W0</t>
  </si>
  <si>
    <t>W = 4 * W0</t>
  </si>
  <si>
    <t>W = 8 * W0</t>
  </si>
  <si>
    <t>S(p)</t>
  </si>
  <si>
    <t>E(p)</t>
  </si>
  <si>
    <t>MPI 1</t>
  </si>
  <si>
    <t>MPI 2</t>
  </si>
  <si>
    <t>Wymiar</t>
  </si>
  <si>
    <t>p</t>
  </si>
  <si>
    <t>S_s(p)</t>
  </si>
  <si>
    <t>T(1)</t>
  </si>
  <si>
    <t>MPI 3 12144</t>
  </si>
  <si>
    <t>Bazowe</t>
  </si>
  <si>
    <t>1 proces</t>
  </si>
  <si>
    <t>2 procesy</t>
  </si>
  <si>
    <t>4 procesy</t>
  </si>
  <si>
    <t>8 procesów</t>
  </si>
  <si>
    <t>Taktowanie (GHz)</t>
  </si>
  <si>
    <t>T bazowe</t>
  </si>
  <si>
    <t>Gflops</t>
  </si>
  <si>
    <t>Operacje</t>
  </si>
  <si>
    <t>Procesy</t>
  </si>
  <si>
    <t>GHz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</si>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</sst>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1" fillId="0" borderId="3" xfId="0" applyFont="1" applyFill="1" applyBorder="1"/>
    <xf numFmtId="0" fontId="0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wykonania T(p): Całka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'Arkusz 1'!$B$2</c:f>
              <c:strCache>
                <c:ptCount val="1"/>
                <c:pt idx="0">
                  <c:v>W = W0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xVal>
          <c:yVal>
            <c:numRef>
              <c:f>'Arkusz 1'!$B$3:$B$6</c:f>
              <c:numCache>
                <c:formatCode>General</c:formatCode>
                <c:ptCount val="4"/>
                <c:pt idx="0">
                  <c:v>0.148422</c:v>
                </c:pt>
                <c:pt idx="1">
                  <c:v>7.6367000000000004E-2</c:v>
                </c:pt>
                <c:pt idx="2">
                  <c:v>4.5511000000000003E-2</c:v>
                </c:pt>
                <c:pt idx="3">
                  <c:v>5.7249000000000001E-2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B1-4923-BC07-47F355FD4874}"/>
            </c:ext>
          </c:extLst>
        </c:ser>
        <c:ser>
          <c:idx val="1"/>
          <c:order val="1"/>
          <c:tx>
            <c:strRef>
              <c:f>'Arkusz 1'!$C$2</c:f>
              <c:strCache>
                <c:ptCount val="1"/>
                <c:pt idx="0">
                  <c:v>W = 2 * W0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1'!$C$3:$C$6</c:f>
              <c:numCache>
                <c:formatCode>General</c:formatCode>
                <c:ptCount val="4"/>
                <c:pt idx="0">
                  <c:v>0.296844</c:v>
                </c:pt>
                <c:pt idx="1">
                  <c:v>0.15273400000000001</c:v>
                </c:pt>
                <c:pt idx="2">
                  <c:v>9.1022000000000006E-2</c:v>
                </c:pt>
                <c:pt idx="3">
                  <c:v>0.114498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B1-4923-BC07-47F355FD4874}"/>
            </c:ext>
          </c:extLst>
        </c:ser>
        <c:ser>
          <c:idx val="2"/>
          <c:order val="2"/>
          <c:tx>
            <c:strRef>
              <c:f>'Arkusz 1'!$D$2</c:f>
              <c:strCache>
                <c:ptCount val="1"/>
                <c:pt idx="0">
                  <c:v>W = 4 * W0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1'!$D$3:$D$6</c:f>
              <c:numCache>
                <c:formatCode>General</c:formatCode>
                <c:ptCount val="4"/>
                <c:pt idx="0">
                  <c:v>0.59368799999999999</c:v>
                </c:pt>
                <c:pt idx="1">
                  <c:v>0.30546800000000002</c:v>
                </c:pt>
                <c:pt idx="2">
                  <c:v>0.18204400000000001</c:v>
                </c:pt>
                <c:pt idx="3">
                  <c:v>0.22899600000000001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1-4923-BC07-47F355FD4874}"/>
            </c:ext>
          </c:extLst>
        </c:ser>
        <c:ser>
          <c:idx val="3"/>
          <c:order val="3"/>
          <c:tx>
            <c:strRef>
              <c:f>'Arkusz 1'!$E$2</c:f>
              <c:strCache>
                <c:ptCount val="1"/>
                <c:pt idx="0">
                  <c:v>W = 8 * W0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1'!$E$3:$E$6</c:f>
              <c:numCache>
                <c:formatCode>General</c:formatCode>
                <c:ptCount val="4"/>
                <c:pt idx="0">
                  <c:v>1.187376</c:v>
                </c:pt>
                <c:pt idx="1">
                  <c:v>0.61093600000000003</c:v>
                </c:pt>
                <c:pt idx="2">
                  <c:v>0.36408800000000002</c:v>
                </c:pt>
                <c:pt idx="3">
                  <c:v>0.45799200000000001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B1-4923-BC07-47F355FD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304128"/>
        <c:axId val="1345770064"/>
      </c:scatterChart>
      <c:valAx>
        <c:axId val="13533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 wątków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70064"/>
        <c:crosses val="autoZero"/>
        <c:crossBetween val="midCat"/>
      </c:valAx>
      <c:valAx>
        <c:axId val="13457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0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wykonania T(p): MPI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Czas wykonania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1'!$A$76:$A$79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1'!$B$76:$B$79</c:f>
              <c:numCache>
                <c:formatCode>General</c:formatCode>
                <c:ptCount val="4"/>
                <c:pt idx="0">
                  <c:v>0.331978</c:v>
                </c:pt>
                <c:pt idx="1">
                  <c:v>0.174596</c:v>
                </c:pt>
                <c:pt idx="2">
                  <c:v>0.10312300000000001</c:v>
                </c:pt>
                <c:pt idx="3">
                  <c:v>0.122501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F4-46BF-91AE-9F3D4CE9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304128"/>
        <c:axId val="1345770064"/>
      </c:scatterChart>
      <c:valAx>
        <c:axId val="13533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70064"/>
        <c:crosses val="autoZero"/>
        <c:crossBetween val="midCat"/>
      </c:valAx>
      <c:valAx>
        <c:axId val="13457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Przyspieszenie obliczeń S(p): MPI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Przyspieszenie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1'!$A$76:$A$79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1'!$F$76:$F$79</c:f>
              <c:numCache>
                <c:formatCode>General</c:formatCode>
                <c:ptCount val="4"/>
                <c:pt idx="0">
                  <c:v>1</c:v>
                </c:pt>
                <c:pt idx="1">
                  <c:v>1.9014066759834132</c:v>
                </c:pt>
                <c:pt idx="2">
                  <c:v>3.2192430398650154</c:v>
                </c:pt>
                <c:pt idx="3">
                  <c:v>2.7100023673276135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7-4D03-9ADC-8803726C0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Przyspieszenie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Efektywność zrównoleglenia E(p): MPI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Efektywność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1'!$A$76:$A$79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1'!$G$76:$G$79</c:f>
              <c:numCache>
                <c:formatCode>General</c:formatCode>
                <c:ptCount val="4"/>
                <c:pt idx="0">
                  <c:v>1</c:v>
                </c:pt>
                <c:pt idx="1">
                  <c:v>0.95070333799170659</c:v>
                </c:pt>
                <c:pt idx="2">
                  <c:v>0.80481075996625384</c:v>
                </c:pt>
                <c:pt idx="3">
                  <c:v>0.33875029591595168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1D-4874-82F2-1BC9E259E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Efektywność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Przyspieszenie obliczeń S(p): Całka</a:t>
            </a:r>
          </a:p>
        </c:rich>
      </c:tx>
      <c:layout>
        <c:manualLayout>
          <c:xMode val="edge"/>
          <c:yMode val="edge"/>
          <c:x val="0.228062335958005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Przyspieszenie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xVal>
          <c:yVal>
            <c:numRef>
              <c:f>'Arkusz 1'!$F$3:$F$6</c:f>
              <c:numCache>
                <c:formatCode>General</c:formatCode>
                <c:ptCount val="4"/>
                <c:pt idx="0">
                  <c:v>1</c:v>
                </c:pt>
                <c:pt idx="1">
                  <c:v>1.943535820446004</c:v>
                </c:pt>
                <c:pt idx="2">
                  <c:v>3.2612335479334664</c:v>
                </c:pt>
                <c:pt idx="3">
                  <c:v>2.5925693025205678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4-4189-8535-532D2BC19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 wątków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Przyspieszenie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Efektywność zrównoleglenia E(p): Całka</a:t>
            </a:r>
          </a:p>
        </c:rich>
      </c:tx>
      <c:layout>
        <c:manualLayout>
          <c:xMode val="edge"/>
          <c:yMode val="edge"/>
          <c:x val="0.245347112860892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Efektywność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1'!$G$3:$G$6</c:f>
              <c:numCache>
                <c:formatCode>General</c:formatCode>
                <c:ptCount val="4"/>
                <c:pt idx="0">
                  <c:v>1</c:v>
                </c:pt>
                <c:pt idx="1">
                  <c:v>0.97176791022300202</c:v>
                </c:pt>
                <c:pt idx="2">
                  <c:v>0.81530838698336661</c:v>
                </c:pt>
                <c:pt idx="3">
                  <c:v>0.32407116281507098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F-4678-837C-E9FB3F90B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 wątków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Efektywność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wykonania T(p): MPI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Czas wykonania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1'!$A$27:$A$30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1'!$B$27:$B$30</c:f>
              <c:numCache>
                <c:formatCode>General</c:formatCode>
                <c:ptCount val="4"/>
                <c:pt idx="0">
                  <c:v>0.108181</c:v>
                </c:pt>
                <c:pt idx="1">
                  <c:v>5.6744000000000003E-2</c:v>
                </c:pt>
                <c:pt idx="2">
                  <c:v>3.3764000000000002E-2</c:v>
                </c:pt>
                <c:pt idx="3">
                  <c:v>4.1105999999999997E-2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52-47C8-8281-730019551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304128"/>
        <c:axId val="1345770064"/>
      </c:scatterChart>
      <c:valAx>
        <c:axId val="13533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70064"/>
        <c:crosses val="autoZero"/>
        <c:crossBetween val="midCat"/>
      </c:valAx>
      <c:valAx>
        <c:axId val="13457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Przyspieszenie obliczeń S(p): MPI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Przyspieszenie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1'!$A$27:$A$30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1'!$F$27:$F$30</c:f>
              <c:numCache>
                <c:formatCode>General</c:formatCode>
                <c:ptCount val="4"/>
                <c:pt idx="0">
                  <c:v>1</c:v>
                </c:pt>
                <c:pt idx="1">
                  <c:v>1.9064746933596504</c:v>
                </c:pt>
                <c:pt idx="2">
                  <c:v>3.2040338822414403</c:v>
                </c:pt>
                <c:pt idx="3">
                  <c:v>2.6317569211307354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4F-43E5-A4E3-3942425DE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Przyspieszenie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Efektywność zrównoleglenia E(p): MPI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Efektywność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1'!$A$27:$A$30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1'!$G$27:$G$30</c:f>
              <c:numCache>
                <c:formatCode>General</c:formatCode>
                <c:ptCount val="4"/>
                <c:pt idx="0">
                  <c:v>1</c:v>
                </c:pt>
                <c:pt idx="1">
                  <c:v>0.95323734667982518</c:v>
                </c:pt>
                <c:pt idx="2">
                  <c:v>0.80100847056036006</c:v>
                </c:pt>
                <c:pt idx="3">
                  <c:v>0.32896961514134193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83-462F-AC6D-5E38F2BBB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Efektywność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wykonania T(p * w_0, p): MPI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Czas wykonania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1'!$A$51:$A$54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1'!$C$51:$C$54</c:f>
              <c:numCache>
                <c:formatCode>General</c:formatCode>
                <c:ptCount val="4"/>
                <c:pt idx="0">
                  <c:v>9.8490000000000001E-3</c:v>
                </c:pt>
                <c:pt idx="1">
                  <c:v>1.2366E-2</c:v>
                </c:pt>
                <c:pt idx="2">
                  <c:v>1.9477000000000001E-2</c:v>
                </c:pt>
                <c:pt idx="3">
                  <c:v>3.2027E-2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3C-4538-A768-9698080DE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304128"/>
        <c:axId val="1345770064"/>
      </c:scatterChart>
      <c:valAx>
        <c:axId val="13533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70064"/>
        <c:crosses val="autoZero"/>
        <c:crossBetween val="midCat"/>
      </c:valAx>
      <c:valAx>
        <c:axId val="13457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Skalowane przyspieszenie obliczeń S_s(p): MPI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Przyspieszenie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1'!$A$51:$A$54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1'!$I$51:$I$54</c:f>
              <c:numCache>
                <c:formatCode>General</c:formatCode>
                <c:ptCount val="4"/>
                <c:pt idx="0">
                  <c:v>1</c:v>
                </c:pt>
                <c:pt idx="1">
                  <c:v>3.6405466601973155</c:v>
                </c:pt>
                <c:pt idx="2">
                  <c:v>4.7571494583354728</c:v>
                </c:pt>
                <c:pt idx="3">
                  <c:v>5.5361413807100259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7-428A-A621-5E0E9766E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Przyspieszenie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Efektywność zrównoleglenia E(p): MPI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Efektywność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1'!$A$51:$A$54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1'!$H$51:$H$54</c:f>
              <c:numCache>
                <c:formatCode>General</c:formatCode>
                <c:ptCount val="4"/>
                <c:pt idx="0">
                  <c:v>1</c:v>
                </c:pt>
                <c:pt idx="1">
                  <c:v>0.39822901504124208</c:v>
                </c:pt>
                <c:pt idx="2">
                  <c:v>0.12641833958001744</c:v>
                </c:pt>
                <c:pt idx="3">
                  <c:v>3.8440222312423895E-2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6F-47DB-98C0-E048DE3DC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Efektywność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6</xdr:row>
      <xdr:rowOff>171450</xdr:rowOff>
    </xdr:from>
    <xdr:to>
      <xdr:col>7</xdr:col>
      <xdr:colOff>0</xdr:colOff>
      <xdr:row>23</xdr:row>
      <xdr:rowOff>7620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6F4EA4B-F9C2-CC98-B2E8-13BA9BAC5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137160</xdr:colOff>
      <xdr:row>6</xdr:row>
      <xdr:rowOff>171450</xdr:rowOff>
    </xdr:from>
    <xdr:to>
      <xdr:col>13</xdr:col>
      <xdr:colOff>556260</xdr:colOff>
      <xdr:row>21</xdr:row>
      <xdr:rowOff>171450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520408E-74AA-E845-AFB7-43CE97A76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83820</xdr:colOff>
      <xdr:row>6</xdr:row>
      <xdr:rowOff>160020</xdr:rowOff>
    </xdr:from>
    <xdr:to>
      <xdr:col>21</xdr:col>
      <xdr:colOff>388620</xdr:colOff>
      <xdr:row>21</xdr:row>
      <xdr:rowOff>160020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DE56712-B167-4BEB-9671-D21BBF59E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11430</xdr:rowOff>
    </xdr:from>
    <xdr:to>
      <xdr:col>6</xdr:col>
      <xdr:colOff>457200</xdr:colOff>
      <xdr:row>47</xdr:row>
      <xdr:rowOff>11430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4CA3BB6-F816-4589-8B8A-643DA9377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594360</xdr:colOff>
      <xdr:row>32</xdr:row>
      <xdr:rowOff>11430</xdr:rowOff>
    </xdr:from>
    <xdr:to>
      <xdr:col>13</xdr:col>
      <xdr:colOff>403860</xdr:colOff>
      <xdr:row>47</xdr:row>
      <xdr:rowOff>11430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ACCAB52-2068-4338-86CE-1B3B1345F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541020</xdr:colOff>
      <xdr:row>32</xdr:row>
      <xdr:rowOff>0</xdr:rowOff>
    </xdr:from>
    <xdr:to>
      <xdr:col>21</xdr:col>
      <xdr:colOff>236220</xdr:colOff>
      <xdr:row>47</xdr:row>
      <xdr:rowOff>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D4E92C87-27A1-4605-A2C3-C1FD032F9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55</xdr:row>
      <xdr:rowOff>171450</xdr:rowOff>
    </xdr:from>
    <xdr:to>
      <xdr:col>6</xdr:col>
      <xdr:colOff>457200</xdr:colOff>
      <xdr:row>70</xdr:row>
      <xdr:rowOff>171450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02AF8E54-D08F-440F-B107-531F6097B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594360</xdr:colOff>
      <xdr:row>55</xdr:row>
      <xdr:rowOff>171450</xdr:rowOff>
    </xdr:from>
    <xdr:to>
      <xdr:col>13</xdr:col>
      <xdr:colOff>403860</xdr:colOff>
      <xdr:row>70</xdr:row>
      <xdr:rowOff>171450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8239CD92-F226-4D49-A5D7-C483344CC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541020</xdr:colOff>
      <xdr:row>55</xdr:row>
      <xdr:rowOff>160020</xdr:rowOff>
    </xdr:from>
    <xdr:to>
      <xdr:col>21</xdr:col>
      <xdr:colOff>236220</xdr:colOff>
      <xdr:row>70</xdr:row>
      <xdr:rowOff>160020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52B5529E-C616-4331-B300-AC5F530A6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80</xdr:row>
      <xdr:rowOff>179070</xdr:rowOff>
    </xdr:from>
    <xdr:to>
      <xdr:col>6</xdr:col>
      <xdr:colOff>457200</xdr:colOff>
      <xdr:row>95</xdr:row>
      <xdr:rowOff>179070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0B60E79E-93C3-4365-BB14-9C189FD64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594360</xdr:colOff>
      <xdr:row>80</xdr:row>
      <xdr:rowOff>179070</xdr:rowOff>
    </xdr:from>
    <xdr:to>
      <xdr:col>13</xdr:col>
      <xdr:colOff>403860</xdr:colOff>
      <xdr:row>95</xdr:row>
      <xdr:rowOff>179070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7E8DB4B2-FFA2-455F-B0D3-A4EDE1550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541020</xdr:colOff>
      <xdr:row>80</xdr:row>
      <xdr:rowOff>167640</xdr:rowOff>
    </xdr:from>
    <xdr:to>
      <xdr:col>21</xdr:col>
      <xdr:colOff>236220</xdr:colOff>
      <xdr:row>95</xdr:row>
      <xdr:rowOff>167640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EE36CB35-7EA6-4ECF-A251-DD74B308D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9"/>
  <sheetViews>
    <sheetView tabSelected="1" workbookViewId="0">
      <selection activeCell="F3" sqref="F3"/>
    </sheetView>
  </sheetViews>
  <sheetFormatPr defaultRowHeight="14.4" x14ac:dyDescent="0.3"/>
  <cols>
    <col min="2" max="5" width="10.5546875" customWidth="1"/>
    <col min="9" max="13" width="10.33203125" customWidth="1"/>
  </cols>
  <sheetData>
    <row r="1" spans="1:21" x14ac:dyDescent="0.3">
      <c r="A1" s="5" t="s">
        <v>0</v>
      </c>
      <c r="B1" s="5"/>
      <c r="C1" s="5"/>
      <c r="D1" s="5"/>
      <c r="E1" s="5"/>
      <c r="F1" s="5"/>
      <c r="G1" s="5"/>
      <c r="M1" s="10" t="s">
        <v>19</v>
      </c>
      <c r="N1" s="10"/>
      <c r="Q1" t="s">
        <v>23</v>
      </c>
      <c r="R1">
        <v>1</v>
      </c>
      <c r="S1">
        <v>2</v>
      </c>
      <c r="T1">
        <v>4</v>
      </c>
      <c r="U1">
        <v>8</v>
      </c>
    </row>
    <row r="2" spans="1:21" x14ac:dyDescent="0.3">
      <c r="A2" s="3" t="s">
        <v>10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4" t="s">
        <v>6</v>
      </c>
      <c r="H2" s="4" t="s">
        <v>20</v>
      </c>
      <c r="I2" s="4" t="s">
        <v>21</v>
      </c>
      <c r="K2" s="7" t="s">
        <v>22</v>
      </c>
      <c r="M2" s="8" t="s">
        <v>14</v>
      </c>
      <c r="N2">
        <v>2.7</v>
      </c>
      <c r="Q2" s="9" t="s">
        <v>24</v>
      </c>
      <c r="R2">
        <v>4.2</v>
      </c>
      <c r="S2">
        <v>4.1500000000000004</v>
      </c>
      <c r="T2">
        <v>4.1900000000000004</v>
      </c>
      <c r="U2">
        <v>4.18</v>
      </c>
    </row>
    <row r="3" spans="1:21" x14ac:dyDescent="0.3">
      <c r="A3" s="3">
        <v>1</v>
      </c>
      <c r="B3" s="2">
        <v>0.148422</v>
      </c>
      <c r="C3" s="2">
        <f>B3*2</f>
        <v>0.296844</v>
      </c>
      <c r="D3" s="2">
        <f>B3*4</f>
        <v>0.59368799999999999</v>
      </c>
      <c r="E3" s="2">
        <f>B3*8</f>
        <v>1.187376</v>
      </c>
      <c r="F3" s="2">
        <f>$B$3/B3</f>
        <v>1</v>
      </c>
      <c r="G3" s="2">
        <f>F3/A3</f>
        <v>1</v>
      </c>
      <c r="H3" s="2">
        <f>B3*N3/$N$2</f>
        <v>0.23005410000000001</v>
      </c>
      <c r="I3" s="13">
        <f>$K$3/(H3*1000000000)</f>
        <v>4.7814840074573764E-8</v>
      </c>
      <c r="K3">
        <v>11</v>
      </c>
      <c r="M3" s="11" t="s">
        <v>15</v>
      </c>
      <c r="N3">
        <f>R6</f>
        <v>4.1850000000000005</v>
      </c>
      <c r="Q3" s="9"/>
      <c r="R3">
        <v>4.12</v>
      </c>
      <c r="S3">
        <v>4.1500000000000004</v>
      </c>
      <c r="T3">
        <v>4.0999999999999996</v>
      </c>
      <c r="U3">
        <v>4.22</v>
      </c>
    </row>
    <row r="4" spans="1:21" x14ac:dyDescent="0.3">
      <c r="A4" s="3">
        <v>2</v>
      </c>
      <c r="B4" s="2">
        <v>7.6367000000000004E-2</v>
      </c>
      <c r="C4" s="2">
        <f t="shared" ref="C4:C6" si="0">B4*2</f>
        <v>0.15273400000000001</v>
      </c>
      <c r="D4" s="2">
        <f t="shared" ref="D4:D6" si="1">B4*4</f>
        <v>0.30546800000000002</v>
      </c>
      <c r="E4" s="2">
        <f t="shared" ref="E4:E6" si="2">B4*8</f>
        <v>0.61093600000000003</v>
      </c>
      <c r="F4" s="2">
        <f t="shared" ref="F4:F6" si="3">$B$3/B4</f>
        <v>1.943535820446004</v>
      </c>
      <c r="G4" s="2">
        <f t="shared" ref="G4:G6" si="4">F4/A4</f>
        <v>0.97176791022300202</v>
      </c>
      <c r="H4" s="2">
        <f t="shared" ref="H4:H6" si="5">B4*N4/$N$2</f>
        <v>0.11674251574074075</v>
      </c>
      <c r="I4" s="13">
        <f t="shared" ref="I4:I6" si="6">$K$3/(H4*1000000000)</f>
        <v>9.4224455676701047E-8</v>
      </c>
      <c r="M4" s="11" t="s">
        <v>16</v>
      </c>
      <c r="N4">
        <f>S6</f>
        <v>4.1275000000000004</v>
      </c>
      <c r="Q4" s="9"/>
      <c r="R4">
        <v>4.18</v>
      </c>
      <c r="S4">
        <v>4.0999999999999996</v>
      </c>
      <c r="T4">
        <v>4.07</v>
      </c>
      <c r="U4">
        <v>4.0999999999999996</v>
      </c>
    </row>
    <row r="5" spans="1:21" x14ac:dyDescent="0.3">
      <c r="A5" s="3">
        <v>4</v>
      </c>
      <c r="B5" s="2">
        <v>4.5511000000000003E-2</v>
      </c>
      <c r="C5" s="2">
        <f t="shared" si="0"/>
        <v>9.1022000000000006E-2</v>
      </c>
      <c r="D5" s="2">
        <f t="shared" si="1"/>
        <v>0.18204400000000001</v>
      </c>
      <c r="E5" s="2">
        <f t="shared" si="2"/>
        <v>0.36408800000000002</v>
      </c>
      <c r="F5" s="2">
        <f t="shared" si="3"/>
        <v>3.2612335479334664</v>
      </c>
      <c r="G5" s="2">
        <f t="shared" si="4"/>
        <v>0.81530838698336661</v>
      </c>
      <c r="H5" s="2">
        <f t="shared" si="5"/>
        <v>6.9319995370370369E-2</v>
      </c>
      <c r="I5" s="13">
        <f t="shared" si="6"/>
        <v>1.5868437297532998E-7</v>
      </c>
      <c r="M5" s="11" t="s">
        <v>17</v>
      </c>
      <c r="N5">
        <f>T6</f>
        <v>4.1124999999999998</v>
      </c>
      <c r="Q5" s="9"/>
      <c r="R5">
        <v>4.24</v>
      </c>
      <c r="S5">
        <v>4.1100000000000003</v>
      </c>
      <c r="T5">
        <v>4.09</v>
      </c>
      <c r="U5">
        <v>4.18</v>
      </c>
    </row>
    <row r="6" spans="1:21" x14ac:dyDescent="0.3">
      <c r="A6" s="3">
        <v>8</v>
      </c>
      <c r="B6" s="2">
        <v>5.7249000000000001E-2</v>
      </c>
      <c r="C6" s="2">
        <f t="shared" si="0"/>
        <v>0.114498</v>
      </c>
      <c r="D6" s="2">
        <f t="shared" si="1"/>
        <v>0.22899600000000001</v>
      </c>
      <c r="E6" s="2">
        <f t="shared" si="2"/>
        <v>0.45799200000000001</v>
      </c>
      <c r="F6" s="2">
        <f t="shared" si="3"/>
        <v>2.5925693025205678</v>
      </c>
      <c r="G6" s="2">
        <f t="shared" si="4"/>
        <v>0.32407116281507098</v>
      </c>
      <c r="H6" s="2">
        <f t="shared" si="5"/>
        <v>8.8417899999999994E-2</v>
      </c>
      <c r="I6" s="13">
        <f t="shared" si="6"/>
        <v>1.2440919768508412E-7</v>
      </c>
      <c r="M6" s="11" t="s">
        <v>18</v>
      </c>
      <c r="N6">
        <f>U6</f>
        <v>4.17</v>
      </c>
      <c r="Q6" t="s">
        <v>25</v>
      </c>
      <c r="R6">
        <f>AVERAGE(R2:R5)</f>
        <v>4.1850000000000005</v>
      </c>
      <c r="S6">
        <f t="shared" ref="S6:U6" si="7">AVERAGE(S2:S5)</f>
        <v>4.1275000000000004</v>
      </c>
      <c r="T6">
        <f t="shared" si="7"/>
        <v>4.1124999999999998</v>
      </c>
      <c r="U6">
        <f t="shared" si="7"/>
        <v>4.17</v>
      </c>
    </row>
    <row r="25" spans="1:12" x14ac:dyDescent="0.3">
      <c r="A25" s="14" t="s">
        <v>7</v>
      </c>
      <c r="B25" s="15"/>
      <c r="C25" s="15"/>
      <c r="D25" s="15"/>
      <c r="E25" s="15"/>
      <c r="F25" s="15"/>
      <c r="G25" s="16"/>
    </row>
    <row r="26" spans="1:12" x14ac:dyDescent="0.3">
      <c r="A26" s="3" t="s">
        <v>10</v>
      </c>
      <c r="B26" s="3" t="s">
        <v>1</v>
      </c>
      <c r="C26" s="3" t="s">
        <v>2</v>
      </c>
      <c r="D26" s="3" t="s">
        <v>3</v>
      </c>
      <c r="E26" s="3" t="s">
        <v>4</v>
      </c>
      <c r="F26" s="4" t="s">
        <v>5</v>
      </c>
      <c r="G26" s="4" t="s">
        <v>6</v>
      </c>
      <c r="H26" s="4" t="s">
        <v>20</v>
      </c>
      <c r="I26" s="4" t="s">
        <v>21</v>
      </c>
      <c r="K26" s="12" t="s">
        <v>22</v>
      </c>
      <c r="L26" s="1" t="s">
        <v>9</v>
      </c>
    </row>
    <row r="27" spans="1:12" x14ac:dyDescent="0.3">
      <c r="A27" s="3">
        <v>1</v>
      </c>
      <c r="B27" s="2">
        <v>0.108181</v>
      </c>
      <c r="C27" s="2">
        <f>B27*2</f>
        <v>0.216362</v>
      </c>
      <c r="D27" s="2">
        <f>B27*4</f>
        <v>0.432724</v>
      </c>
      <c r="E27" s="2">
        <f>B27*8</f>
        <v>0.865448</v>
      </c>
      <c r="F27" s="2">
        <f>$B$27/B27</f>
        <v>1</v>
      </c>
      <c r="G27" s="2">
        <f>F27/A27</f>
        <v>1</v>
      </c>
      <c r="H27" s="2">
        <f>B27*N3/$N$2</f>
        <v>0.16768055000000001</v>
      </c>
      <c r="I27" s="13">
        <f>$K$27/(H27*1000000000)</f>
        <v>1.2119044218306774</v>
      </c>
      <c r="K27">
        <f>2*L27*L27</f>
        <v>203212800</v>
      </c>
      <c r="L27">
        <v>10080</v>
      </c>
    </row>
    <row r="28" spans="1:12" x14ac:dyDescent="0.3">
      <c r="A28" s="3">
        <v>2</v>
      </c>
      <c r="B28" s="2">
        <v>5.6744000000000003E-2</v>
      </c>
      <c r="C28" s="2">
        <f t="shared" ref="C28:C30" si="8">B28*2</f>
        <v>0.11348800000000001</v>
      </c>
      <c r="D28" s="2">
        <f t="shared" ref="D28:D30" si="9">B28*4</f>
        <v>0.22697600000000001</v>
      </c>
      <c r="E28" s="2">
        <f t="shared" ref="E28:E30" si="10">B28*8</f>
        <v>0.45395200000000002</v>
      </c>
      <c r="F28" s="2">
        <f t="shared" ref="F28:F30" si="11">$B$27/B28</f>
        <v>1.9064746933596504</v>
      </c>
      <c r="G28" s="2">
        <f t="shared" ref="G28:G30" si="12">F28/A28</f>
        <v>0.95323734667982518</v>
      </c>
      <c r="H28" s="2">
        <f t="shared" ref="H28:H30" si="13">B28*N4/$N$2</f>
        <v>8.6744762962962962E-2</v>
      </c>
      <c r="I28" s="13">
        <f t="shared" ref="I28:I30" si="14">$K$27/(H28*1000000000)</f>
        <v>2.3426520870979255</v>
      </c>
    </row>
    <row r="29" spans="1:12" x14ac:dyDescent="0.3">
      <c r="A29" s="3">
        <v>4</v>
      </c>
      <c r="B29" s="2">
        <v>3.3764000000000002E-2</v>
      </c>
      <c r="C29" s="2">
        <f t="shared" si="8"/>
        <v>6.7528000000000005E-2</v>
      </c>
      <c r="D29" s="2">
        <f t="shared" si="9"/>
        <v>0.13505600000000001</v>
      </c>
      <c r="E29" s="2">
        <f t="shared" si="10"/>
        <v>0.27011200000000002</v>
      </c>
      <c r="F29" s="2">
        <f t="shared" si="11"/>
        <v>3.2040338822414403</v>
      </c>
      <c r="G29" s="2">
        <f t="shared" si="12"/>
        <v>0.80100847056036006</v>
      </c>
      <c r="H29" s="2">
        <f t="shared" si="13"/>
        <v>5.142757407407407E-2</v>
      </c>
      <c r="I29" s="13">
        <f t="shared" si="14"/>
        <v>3.9514366302268318</v>
      </c>
    </row>
    <row r="30" spans="1:12" x14ac:dyDescent="0.3">
      <c r="A30" s="3">
        <v>8</v>
      </c>
      <c r="B30" s="2">
        <v>4.1105999999999997E-2</v>
      </c>
      <c r="C30" s="2">
        <f t="shared" si="8"/>
        <v>8.2211999999999993E-2</v>
      </c>
      <c r="D30" s="2">
        <f t="shared" si="9"/>
        <v>0.16442399999999999</v>
      </c>
      <c r="E30" s="2">
        <f t="shared" si="10"/>
        <v>0.32884799999999997</v>
      </c>
      <c r="F30" s="2">
        <f t="shared" si="11"/>
        <v>2.6317569211307354</v>
      </c>
      <c r="G30" s="2">
        <f t="shared" si="12"/>
        <v>0.32896961514134193</v>
      </c>
      <c r="H30" s="2">
        <f t="shared" si="13"/>
        <v>6.3485933333333314E-2</v>
      </c>
      <c r="I30" s="13">
        <f t="shared" si="14"/>
        <v>3.2009106479230578</v>
      </c>
    </row>
    <row r="49" spans="1:16" x14ac:dyDescent="0.3">
      <c r="A49" s="5" t="s">
        <v>8</v>
      </c>
      <c r="B49" s="5"/>
      <c r="C49" s="5"/>
      <c r="D49" s="5"/>
      <c r="E49" s="5"/>
      <c r="F49" s="5"/>
      <c r="G49" s="5"/>
      <c r="H49" s="5"/>
      <c r="I49" s="5"/>
    </row>
    <row r="50" spans="1:16" x14ac:dyDescent="0.3">
      <c r="A50" s="3" t="s">
        <v>10</v>
      </c>
      <c r="B50" s="3" t="s">
        <v>9</v>
      </c>
      <c r="C50" s="3" t="s">
        <v>1</v>
      </c>
      <c r="D50" s="3" t="s">
        <v>2</v>
      </c>
      <c r="E50" s="3" t="s">
        <v>3</v>
      </c>
      <c r="F50" s="3" t="s">
        <v>4</v>
      </c>
      <c r="G50" s="4" t="s">
        <v>5</v>
      </c>
      <c r="H50" s="4" t="s">
        <v>6</v>
      </c>
      <c r="I50" s="4" t="s">
        <v>11</v>
      </c>
      <c r="J50" s="4" t="s">
        <v>20</v>
      </c>
      <c r="K50" s="4" t="s">
        <v>22</v>
      </c>
      <c r="L50" s="4" t="s">
        <v>21</v>
      </c>
      <c r="O50" s="3" t="s">
        <v>9</v>
      </c>
      <c r="P50" s="4" t="s">
        <v>12</v>
      </c>
    </row>
    <row r="51" spans="1:16" x14ac:dyDescent="0.3">
      <c r="A51" s="3">
        <v>1</v>
      </c>
      <c r="B51" s="3">
        <v>3040</v>
      </c>
      <c r="C51" s="2">
        <v>9.8490000000000001E-3</v>
      </c>
      <c r="D51" s="2">
        <f>C51*2</f>
        <v>1.9698E-2</v>
      </c>
      <c r="E51" s="2">
        <f>C51*4</f>
        <v>3.9396E-2</v>
      </c>
      <c r="F51" s="2">
        <f>C51*8</f>
        <v>7.8792000000000001E-2</v>
      </c>
      <c r="G51" s="2">
        <f>$C$51/C51</f>
        <v>1</v>
      </c>
      <c r="H51" s="2">
        <f>G51/A51</f>
        <v>1</v>
      </c>
      <c r="I51" s="2">
        <f>P51/C51</f>
        <v>1</v>
      </c>
      <c r="J51" s="2">
        <f>C51*N3/$N$2</f>
        <v>1.526595E-2</v>
      </c>
      <c r="K51" s="2">
        <f>B51*2*B51</f>
        <v>18483200</v>
      </c>
      <c r="L51" s="13">
        <f>K51/(J51*1000000000)</f>
        <v>1.2107467926987838</v>
      </c>
      <c r="O51" s="3">
        <v>3040</v>
      </c>
      <c r="P51" s="2">
        <v>9.8490000000000001E-3</v>
      </c>
    </row>
    <row r="52" spans="1:16" x14ac:dyDescent="0.3">
      <c r="A52" s="3">
        <v>2</v>
      </c>
      <c r="B52" s="3">
        <v>4298</v>
      </c>
      <c r="C52" s="2">
        <v>1.2366E-2</v>
      </c>
      <c r="D52" s="2">
        <f t="shared" ref="D52:D54" si="15">C52*2</f>
        <v>2.4732000000000001E-2</v>
      </c>
      <c r="E52" s="2">
        <f t="shared" ref="E52:E54" si="16">C52*4</f>
        <v>4.9464000000000001E-2</v>
      </c>
      <c r="F52" s="2">
        <f t="shared" ref="F52:F54" si="17">C52*8</f>
        <v>9.8928000000000002E-2</v>
      </c>
      <c r="G52" s="2">
        <f t="shared" ref="G52:G54" si="18">$C$51/C52</f>
        <v>0.79645803008248417</v>
      </c>
      <c r="H52" s="2">
        <f>G52/A52</f>
        <v>0.39822901504124208</v>
      </c>
      <c r="I52" s="2">
        <f>P52/C52</f>
        <v>3.6405466601973155</v>
      </c>
      <c r="J52" s="2">
        <f t="shared" ref="J52:J54" si="19">C52*N4/$N$2</f>
        <v>1.8903949999999999E-2</v>
      </c>
      <c r="K52" s="2">
        <f t="shared" ref="K52:K54" si="20">B52*2*B52</f>
        <v>36945608</v>
      </c>
      <c r="L52" s="13">
        <f t="shared" ref="L52:L54" si="21">K52/(J52*1000000000)</f>
        <v>1.9543856178206143</v>
      </c>
      <c r="O52" s="3">
        <v>4298</v>
      </c>
      <c r="P52" s="2">
        <v>4.5019000000000003E-2</v>
      </c>
    </row>
    <row r="53" spans="1:16" x14ac:dyDescent="0.3">
      <c r="A53" s="3">
        <v>4</v>
      </c>
      <c r="B53" s="3">
        <v>6080</v>
      </c>
      <c r="C53" s="2">
        <v>1.9477000000000001E-2</v>
      </c>
      <c r="D53" s="2">
        <f t="shared" si="15"/>
        <v>3.8954000000000003E-2</v>
      </c>
      <c r="E53" s="2">
        <f t="shared" si="16"/>
        <v>7.7908000000000005E-2</v>
      </c>
      <c r="F53" s="2">
        <f t="shared" si="17"/>
        <v>0.15581600000000001</v>
      </c>
      <c r="G53" s="2">
        <f t="shared" si="18"/>
        <v>0.50567335832006977</v>
      </c>
      <c r="H53" s="2">
        <f>G53/A53</f>
        <v>0.12641833958001744</v>
      </c>
      <c r="I53" s="2">
        <f>P53/C53</f>
        <v>4.7571494583354728</v>
      </c>
      <c r="J53" s="2">
        <f t="shared" si="19"/>
        <v>2.9666356481481481E-2</v>
      </c>
      <c r="K53" s="2">
        <f t="shared" si="20"/>
        <v>73932800</v>
      </c>
      <c r="L53" s="13">
        <f t="shared" si="21"/>
        <v>2.4921429109823712</v>
      </c>
      <c r="O53" s="3">
        <v>6080</v>
      </c>
      <c r="P53" s="2">
        <v>9.2655000000000001E-2</v>
      </c>
    </row>
    <row r="54" spans="1:16" x14ac:dyDescent="0.3">
      <c r="A54" s="3">
        <v>8</v>
      </c>
      <c r="B54" s="3">
        <v>8592</v>
      </c>
      <c r="C54" s="2">
        <v>3.2027E-2</v>
      </c>
      <c r="D54" s="2">
        <f t="shared" si="15"/>
        <v>6.4054E-2</v>
      </c>
      <c r="E54" s="2">
        <f t="shared" si="16"/>
        <v>0.128108</v>
      </c>
      <c r="F54" s="2">
        <f t="shared" si="17"/>
        <v>0.256216</v>
      </c>
      <c r="G54" s="2">
        <f t="shared" si="18"/>
        <v>0.30752177849939116</v>
      </c>
      <c r="H54" s="2">
        <f>G54/A54</f>
        <v>3.8440222312423895E-2</v>
      </c>
      <c r="I54" s="2">
        <f>P54/C54</f>
        <v>5.5361413807100259</v>
      </c>
      <c r="J54" s="2">
        <f t="shared" si="19"/>
        <v>4.946392222222222E-2</v>
      </c>
      <c r="K54" s="2">
        <f t="shared" si="20"/>
        <v>147644928</v>
      </c>
      <c r="L54" s="13">
        <f t="shared" si="21"/>
        <v>2.984901345604754</v>
      </c>
      <c r="O54" s="3">
        <v>8592</v>
      </c>
      <c r="P54" s="2">
        <v>0.17730599999999999</v>
      </c>
    </row>
    <row r="74" spans="1:13" x14ac:dyDescent="0.3">
      <c r="A74" s="5" t="s">
        <v>13</v>
      </c>
      <c r="B74" s="5"/>
      <c r="C74" s="5"/>
      <c r="D74" s="5"/>
      <c r="E74" s="5"/>
      <c r="F74" s="5"/>
      <c r="G74" s="5"/>
      <c r="H74" s="6"/>
      <c r="I74" s="6"/>
    </row>
    <row r="75" spans="1:13" x14ac:dyDescent="0.3">
      <c r="A75" s="3" t="s">
        <v>10</v>
      </c>
      <c r="B75" s="3" t="s">
        <v>1</v>
      </c>
      <c r="C75" s="3" t="s">
        <v>2</v>
      </c>
      <c r="D75" s="3" t="s">
        <v>3</v>
      </c>
      <c r="E75" s="3" t="s">
        <v>4</v>
      </c>
      <c r="F75" s="4" t="s">
        <v>5</v>
      </c>
      <c r="G75" s="4" t="s">
        <v>6</v>
      </c>
      <c r="H75" s="4" t="s">
        <v>20</v>
      </c>
      <c r="I75" s="4" t="s">
        <v>21</v>
      </c>
      <c r="L75" s="12" t="s">
        <v>22</v>
      </c>
      <c r="M75" s="1" t="s">
        <v>9</v>
      </c>
    </row>
    <row r="76" spans="1:13" x14ac:dyDescent="0.3">
      <c r="A76" s="3">
        <v>1</v>
      </c>
      <c r="B76" s="2">
        <v>0.331978</v>
      </c>
      <c r="C76" s="2">
        <f>B76*2</f>
        <v>0.66395599999999999</v>
      </c>
      <c r="D76" s="2">
        <f>B76*4</f>
        <v>1.327912</v>
      </c>
      <c r="E76" s="2">
        <f>B76*8</f>
        <v>2.655824</v>
      </c>
      <c r="F76" s="2">
        <f>$B$76/B76</f>
        <v>1</v>
      </c>
      <c r="G76" s="2">
        <f>F76/A76</f>
        <v>1</v>
      </c>
      <c r="H76" s="2">
        <f>B76*N3/$N$2</f>
        <v>0.51456590000000002</v>
      </c>
      <c r="I76" s="13">
        <f>$L$76/(H76*1000000000)</f>
        <v>0.57320835290484662</v>
      </c>
      <c r="L76">
        <f>2*M76*M76</f>
        <v>294953472</v>
      </c>
      <c r="M76">
        <v>12144</v>
      </c>
    </row>
    <row r="77" spans="1:13" x14ac:dyDescent="0.3">
      <c r="A77" s="3">
        <v>2</v>
      </c>
      <c r="B77" s="2">
        <v>0.174596</v>
      </c>
      <c r="C77" s="2">
        <f t="shared" ref="C77:C79" si="22">B77*2</f>
        <v>0.349192</v>
      </c>
      <c r="D77" s="2">
        <f t="shared" ref="D77:D79" si="23">B77*4</f>
        <v>0.698384</v>
      </c>
      <c r="E77" s="2">
        <f t="shared" ref="E77:E79" si="24">B77*8</f>
        <v>1.396768</v>
      </c>
      <c r="F77" s="2">
        <f t="shared" ref="F77:F79" si="25">$B$76/B77</f>
        <v>1.9014066759834132</v>
      </c>
      <c r="G77" s="2">
        <f>F77/A77</f>
        <v>0.95070333799170659</v>
      </c>
      <c r="H77" s="2">
        <f t="shared" ref="H77:H79" si="26">B77*N4/$N$2</f>
        <v>0.26690555185185183</v>
      </c>
      <c r="I77" s="13">
        <f t="shared" ref="I77:I79" si="27">$L$76/(H77*1000000000)</f>
        <v>1.1050855628650109</v>
      </c>
    </row>
    <row r="78" spans="1:13" x14ac:dyDescent="0.3">
      <c r="A78" s="3">
        <v>4</v>
      </c>
      <c r="B78" s="2">
        <v>0.10312300000000001</v>
      </c>
      <c r="C78" s="2">
        <f t="shared" si="22"/>
        <v>0.20624600000000001</v>
      </c>
      <c r="D78" s="2">
        <f t="shared" si="23"/>
        <v>0.41249200000000003</v>
      </c>
      <c r="E78" s="2">
        <f t="shared" si="24"/>
        <v>0.82498400000000005</v>
      </c>
      <c r="F78" s="2">
        <f t="shared" si="25"/>
        <v>3.2192430398650154</v>
      </c>
      <c r="G78" s="2">
        <f>F78/A78</f>
        <v>0.80481075996625384</v>
      </c>
      <c r="H78" s="2">
        <f t="shared" si="26"/>
        <v>0.15707160648148147</v>
      </c>
      <c r="I78" s="13">
        <f t="shared" si="27"/>
        <v>1.877828072222427</v>
      </c>
    </row>
    <row r="79" spans="1:13" x14ac:dyDescent="0.3">
      <c r="A79" s="3">
        <v>8</v>
      </c>
      <c r="B79" s="2">
        <v>0.122501</v>
      </c>
      <c r="C79" s="2">
        <f t="shared" si="22"/>
        <v>0.245002</v>
      </c>
      <c r="D79" s="2">
        <f t="shared" si="23"/>
        <v>0.490004</v>
      </c>
      <c r="E79" s="2">
        <f t="shared" si="24"/>
        <v>0.98000799999999999</v>
      </c>
      <c r="F79" s="2">
        <f t="shared" si="25"/>
        <v>2.7100023673276135</v>
      </c>
      <c r="G79" s="2">
        <f>F79/A79</f>
        <v>0.33875029591595168</v>
      </c>
      <c r="H79" s="2">
        <f t="shared" si="26"/>
        <v>0.18919598888888886</v>
      </c>
      <c r="I79" s="13">
        <f t="shared" si="27"/>
        <v>1.558983748715838</v>
      </c>
    </row>
  </sheetData>
  <mergeCells count="6">
    <mergeCell ref="Q2:Q5"/>
    <mergeCell ref="M1:N1"/>
    <mergeCell ref="A1:G1"/>
    <mergeCell ref="A25:G25"/>
    <mergeCell ref="A49:I49"/>
    <mergeCell ref="A74:G74"/>
  </mergeCells>
  <phoneticPr fontId="2" type="noConversion"/>
  <pageMargins left="0.7" right="0.7" top="0.75" bottom="0.75" header="0.3" footer="0.3"/>
  <ignoredErrors>
    <ignoredError sqref="R6:U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</cp:lastModifiedBy>
  <dcterms:created xsi:type="dcterms:W3CDTF">2015-06-05T18:19:34Z</dcterms:created>
  <dcterms:modified xsi:type="dcterms:W3CDTF">2025-01-17T20:15:14Z</dcterms:modified>
</cp:coreProperties>
</file>