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4ABC0002-3C88-4FD4-A784-0EC29AEA056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Resultados" sheetId="4" r:id="rId1"/>
    <sheet name="V1" sheetId="2" state="hidden" r:id="rId2"/>
    <sheet name="Planilha1" sheetId="3" r:id="rId3"/>
    <sheet name="Planilha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56" i="4" l="1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55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29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3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55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29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3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55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29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3" i="4"/>
  <c r="AV3" i="4"/>
  <c r="AG3" i="4"/>
  <c r="AH3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55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29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3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55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2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3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55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29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55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29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3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55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29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3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55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29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55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29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<sst xmlns="http://schemas.openxmlformats.org/spreadsheetml/2006/main" count="1162" uniqueCount="320">
  <si>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</si>
  <si>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</si>
  <si>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</si>
  <si>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</si>
  <si>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</si>
  <si>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</si>
  <si>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</si>
  <si>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</si>
  <si>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</si>
  <si>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</si>
  <si>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</si>
  <si>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</si>
  <si>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</si>
  <si>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</si>
  <si>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</si>
  <si>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</si>
  <si>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</si>
  <si>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</si>
  <si>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</si>
  <si>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</si>
  <si>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</si>
  <si>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</si>
  <si>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</si>
  <si>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</si>
  <si>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</si>
  <si>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</si>
  <si>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</si>
  <si>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</si>
  <si>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</si>
  <si>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</si>
  <si>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</si>
  <si>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</si>
  <si>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</si>
  <si>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</si>
  <si>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</si>
  <si>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</si>
  <si>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</si>
  <si>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</si>
  <si>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</si>
  <si>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</si>
  <si>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</si>
  <si>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</si>
  <si>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</si>
  <si>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</si>
  <si>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</si>
  <si>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</si>
  <si>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</si>
  <si>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</si>
  <si>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</si>
  <si>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</si>
  <si>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</si>
  <si>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</si>
  <si>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</si>
  <si>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</si>
  <si>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</si>
  <si>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</si>
  <si>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</si>
  <si>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</si>
  <si>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</si>
  <si>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</si>
  <si>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</si>
  <si>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</si>
  <si>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</si>
  <si>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</si>
  <si>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</si>
  <si>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</si>
  <si>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</si>
  <si>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</si>
  <si>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</si>
  <si>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</si>
  <si>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</si>
  <si>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</si>
  <si>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</si>
  <si>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</si>
  <si>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</si>
  <si>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</si>
  <si>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</si>
  <si>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</si>
  <si>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</si>
  <si>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</si>
  <si>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</si>
  <si>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</si>
  <si>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</si>
  <si>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</si>
  <si>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</si>
  <si>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</si>
  <si>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</si>
  <si>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</si>
  <si>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</si>
  <si>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</si>
  <si>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</si>
  <si>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</si>
  <si>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</si>
  <si>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</si>
  <si>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</si>
  <si>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</si>
  <si>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</si>
  <si>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</si>
  <si>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</si>
  <si>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</si>
  <si>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</si>
  <si>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</si>
  <si>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</si>
  <si>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</si>
  <si>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</si>
  <si>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</si>
  <si>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</si>
  <si>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</si>
  <si>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</si>
  <si>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</si>
  <si>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</si>
  <si>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</si>
  <si>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</si>
  <si>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</si>
  <si>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</si>
  <si>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</si>
  <si>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</si>
  <si>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</si>
  <si>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</si>
  <si>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</si>
  <si>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</si>
  <si>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</si>
  <si>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</si>
  <si>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</si>
  <si>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</si>
  <si>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</si>
  <si>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</si>
  <si>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</si>
  <si>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</si>
  <si>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</si>
  <si>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</si>
  <si>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</si>
  <si>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</si>
  <si>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</si>
  <si>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</si>
  <si>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</si>
  <si>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</si>
  <si>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</si>
  <si>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</si>
  <si>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</si>
  <si>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</si>
  <si>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</si>
  <si>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</si>
  <si>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</si>
  <si>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</si>
  <si>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</si>
  <si>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</si>
  <si>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</si>
  <si>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</si>
  <si>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</si>
  <si>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</si>
  <si>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</si>
  <si>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</si>
  <si>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</si>
  <si>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</si>
  <si>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</si>
  <si>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</si>
  <si>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</si>
  <si>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</si>
  <si>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</si>
  <si>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</si>
  <si>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</si>
  <si>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</si>
  <si>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</si>
  <si>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</si>
  <si>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</si>
  <si>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</si>
  <si>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</si>
  <si>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</si>
  <si>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</si>
  <si>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</si>
  <si>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</si>
  <si>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</si>
  <si>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</si>
  <si>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</si>
  <si>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</si>
  <si>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</si>
  <si>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</si>
  <si>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</si>
  <si>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</si>
  <si>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</si>
  <si>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</si>
  <si>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</si>
  <si>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</si>
  <si>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</si>
  <si>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</si>
  <si>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</si>
  <si>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</si>
  <si>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</si>
  <si>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</si>
  <si>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</si>
  <si>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</si>
  <si>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</si>
  <si>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</si>
  <si>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</si>
  <si>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</si>
  <si>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</si>
  <si>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</si>
  <si>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</si>
  <si>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</si>
  <si>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</si>
  <si>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</si>
  <si>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</si>
  <si>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</si>
  <si>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</si>
  <si>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</si>
  <si>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</si>
  <si>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</si>
  <si>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</si>
  <si>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</si>
  <si>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</si>
  <si>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</si>
  <si>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</si>
  <si>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</si>
  <si>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</si>
  <si>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</si>
  <si>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</si>
  <si>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</si>
  <si>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</si>
  <si>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</si>
  <si>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</si>
  <si>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</si>
  <si>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</si>
  <si>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</si>
  <si>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</si>
  <si>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</si>
  <si>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</si>
  <si>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</si>
  <si>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</si>
  <si>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</si>
  <si>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</si>
  <si>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</si>
  <si>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</si>
  <si>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</si>
  <si>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</si>
  <si>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</si>
  <si>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</si>
  <si>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</si>
  <si>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</si>
  <si>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</si>
  <si>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</si>
  <si>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</si>
  <si>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</si>
  <si>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</si>
  <si>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</si>
  <si>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</si>
  <si>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</si>
  <si>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</si>
  <si>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</si>
  <si>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</si>
  <si>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</si>
  <si>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</si>
  <si>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</si>
  <si>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</si>
  <si>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</si>
  <si>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</si>
  <si>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</si>
  <si>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</si>
  <si>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</si>
  <si>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</si>
  <si>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</si>
  <si>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</si>
  <si>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</si>
  <si>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</si>
  <si>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</si>
  <si>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</si>
  <si>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</si>
  <si>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</si>
  <si>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</si>
  <si>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</si>
  <si>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</si>
  <si>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</si>
  <si>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</si>
  <si>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</si>
  <si>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</si>
  <si>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</si>
  <si>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</si>
  <si>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</si>
  <si>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</si>
  <si>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</si>
  <si>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</si>
  <si>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</si>
  <si>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</si>
  <si>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</si>
  <si>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</si>
  <si>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</si>
  <si>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</si>
  <si>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</si>
  <si>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</si>
  <si>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</si>
  <si>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</si>
  <si>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</si>
  <si>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</si>
  <si>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</si>
  <si>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</si>
  <si>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</si>
  <si>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</si>
  <si>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</si>
  <si>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</si>
  <si>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</si>
  <si>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</si>
  <si>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</si>
  <si>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</si>
  <si>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</si>
  <si>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</si>
  <si>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</si>
  <si>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</si>
  <si>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~ G</t>
  </si>
  <si>
    <t>V2+G % G</t>
  </si>
  <si>
    <t>V3</t>
  </si>
  <si>
    <t>mls bef</t>
  </si>
  <si>
    <t>V3 % G</t>
  </si>
  <si>
    <t>#</t>
  </si>
  <si>
    <t>diag</t>
  </si>
  <si>
    <t>up</t>
  </si>
  <si>
    <t>down</t>
  </si>
  <si>
    <t>right</t>
  </si>
  <si>
    <t>V3G % V3</t>
  </si>
  <si>
    <t>V3G % V2</t>
  </si>
  <si>
    <t>V3 + Giffler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</si>
</sst>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  <xf numFmtId="0" fontId="0" fillId="0" borderId="1" xfId="0" applyBorder="1"/>
    <xf numFmtId="0" fontId="0" fillId="9" borderId="2" xfId="0" applyFill="1" applyBorder="1"/>
    <xf numFmtId="0" fontId="0" fillId="0" borderId="2" xfId="0" applyBorder="1"/>
    <xf numFmtId="3" fontId="0" fillId="0" borderId="0" xfId="0" applyNumberFormat="1" applyAlignment="1">
      <alignment horizontal="left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BW78"/>
  <sheetViews>
    <sheetView tabSelected="1" topLeftCell="L54" zoomScale="85" zoomScaleNormal="85" workbookViewId="0">
      <selection activeCell="X84" sqref="X84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customWidth="1"/>
    <col min="11" max="12" width="10.140625" style="19" customWidth="1"/>
    <col min="13" max="14" width="9.140625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customWidth="1"/>
    <col min="24" max="24" width="20.28515625" bestFit="1" customWidth="1"/>
    <col min="25" max="27" width="9.28515625" style="19" customWidth="1"/>
    <col min="28" max="28" width="10.28515625" style="33" customWidth="1"/>
    <col min="29" max="29" width="10.28515625" hidden="1" customWidth="1"/>
    <col min="30" max="30" width="10.28515625" style="33" hidden="1" customWidth="1"/>
    <col min="31" max="34" width="9.140625" customWidth="1"/>
    <col min="35" max="35" width="14.5703125" bestFit="1" customWidth="1"/>
    <col min="36" max="38" width="9.28515625" style="19" bestFit="1" customWidth="1"/>
    <col min="39" max="39" width="10.140625" style="19" bestFit="1" customWidth="1"/>
    <col min="40" max="40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  <col min="51" max="51" width="21.140625" bestFit="1" customWidth="1"/>
    <col min="52" max="54" width="9.28515625" style="19" bestFit="1" customWidth="1"/>
    <col min="55" max="55" width="10.28515625" style="19" bestFit="1" customWidth="1"/>
  </cols>
  <sheetData>
    <row r="1" spans="1:75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1"/>
      <c r="AD1" s="31"/>
      <c r="AI1" t="s">
        <v>306</v>
      </c>
      <c r="AQ1" t="s">
        <v>309</v>
      </c>
      <c r="AY1" t="s">
        <v>319</v>
      </c>
      <c r="BW1" s="30" t="s">
        <v>305</v>
      </c>
    </row>
    <row r="2" spans="1:75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2" t="s">
        <v>160</v>
      </c>
      <c r="AC2" s="32" t="s">
        <v>160</v>
      </c>
      <c r="AD2" s="32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  <c r="AY2" s="24" t="s">
        <v>259</v>
      </c>
      <c r="AZ2" s="20" t="s">
        <v>302</v>
      </c>
      <c r="BA2" s="20" t="s">
        <v>262</v>
      </c>
      <c r="BB2" s="20" t="s">
        <v>263</v>
      </c>
      <c r="BC2" s="20" t="s">
        <v>160</v>
      </c>
      <c r="BD2" s="20" t="s">
        <v>155</v>
      </c>
      <c r="BE2" s="20" t="s">
        <v>317</v>
      </c>
      <c r="BF2" s="20" t="s">
        <v>318</v>
      </c>
    </row>
    <row r="3" spans="1:75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3">
        <v>30.507000000000001</v>
      </c>
      <c r="AC3">
        <v>30.507000000000001</v>
      </c>
      <c r="AD3" s="33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AY3" t="s">
        <v>3</v>
      </c>
      <c r="AZ3" s="19">
        <v>815.86</v>
      </c>
      <c r="BA3" s="19">
        <v>218.64</v>
      </c>
      <c r="BB3" s="19">
        <v>597.22</v>
      </c>
      <c r="BC3" s="19">
        <v>17596.7</v>
      </c>
      <c r="BD3" s="23">
        <f>((AZ3-G3)/G3)*100</f>
        <v>80.101545253863137</v>
      </c>
      <c r="BE3" s="23">
        <f>((AZ3-AR3)/AR3)*100</f>
        <v>21.049273728096857</v>
      </c>
      <c r="BF3" s="23">
        <f>((AZ3-AJ3)/AJ3)*100</f>
        <v>-37.69445186910535</v>
      </c>
      <c r="BJ3" s="34"/>
      <c r="BW3" t="s">
        <v>238</v>
      </c>
    </row>
    <row r="4" spans="1:75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3">
        <v>14.769</v>
      </c>
      <c r="AC4">
        <v>14.769</v>
      </c>
      <c r="AD4" s="33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AY4" t="s">
        <v>6</v>
      </c>
      <c r="AZ4" s="19">
        <v>631.20000000000005</v>
      </c>
      <c r="BA4" s="19">
        <v>9.3000000000000007</v>
      </c>
      <c r="BB4" s="19">
        <v>621.9</v>
      </c>
      <c r="BC4" s="19">
        <v>17453.599999999999</v>
      </c>
      <c r="BD4" s="23">
        <f t="shared" ref="BD4:BD26" si="16">((AZ4-G4)/G4)*100</f>
        <v>37.81659388646289</v>
      </c>
      <c r="BE4" s="23">
        <f t="shared" ref="BE4:BE26" si="17">((AZ4-AR4)/AR4)*100</f>
        <v>8.9590885551527872</v>
      </c>
      <c r="BF4" s="23">
        <f t="shared" ref="BF4:BF26" si="18">((AZ4-AJ4)/AJ4)*100</f>
        <v>8.838845397799771</v>
      </c>
      <c r="BW4" t="s">
        <v>239</v>
      </c>
    </row>
    <row r="5" spans="1:75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3">
        <v>39.978000000000002</v>
      </c>
      <c r="AC5">
        <v>39.978000000000002</v>
      </c>
      <c r="AD5" s="33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AY5" t="s">
        <v>9</v>
      </c>
      <c r="AZ5" s="19">
        <v>1905.36</v>
      </c>
      <c r="BA5" s="19">
        <v>569.41</v>
      </c>
      <c r="BB5" s="19">
        <v>1335.95</v>
      </c>
      <c r="BC5" s="19">
        <v>37263.1</v>
      </c>
      <c r="BD5" s="23">
        <f t="shared" si="16"/>
        <v>130.67312348668281</v>
      </c>
      <c r="BE5" s="23">
        <f t="shared" si="17"/>
        <v>1.1117538115378192</v>
      </c>
      <c r="BF5" s="23">
        <f t="shared" si="18"/>
        <v>-19.347110166693483</v>
      </c>
      <c r="BW5" t="s">
        <v>240</v>
      </c>
    </row>
    <row r="6" spans="1:75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3">
        <v>46.005000000000003</v>
      </c>
      <c r="AC6">
        <v>46.005000000000003</v>
      </c>
      <c r="AD6" s="33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AY6" t="s">
        <v>11</v>
      </c>
      <c r="AZ6" s="19">
        <v>1363.74</v>
      </c>
      <c r="BA6" s="19">
        <v>112.98</v>
      </c>
      <c r="BB6" s="19">
        <v>1250.76</v>
      </c>
      <c r="BC6" s="19">
        <v>39135.4</v>
      </c>
      <c r="BD6" s="23">
        <f t="shared" si="16"/>
        <v>60.818396226415096</v>
      </c>
      <c r="BE6" s="23">
        <f t="shared" si="17"/>
        <v>13.977434183033848</v>
      </c>
      <c r="BF6" s="23">
        <f t="shared" si="18"/>
        <v>-10.991162687482872</v>
      </c>
      <c r="BW6" t="s">
        <v>241</v>
      </c>
    </row>
    <row r="7" spans="1:75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3">
        <v>105.44499999999999</v>
      </c>
      <c r="AC7">
        <v>105.44499999999999</v>
      </c>
      <c r="AD7" s="33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AY7" t="s">
        <v>13</v>
      </c>
      <c r="AZ7" s="19">
        <v>5365.72</v>
      </c>
      <c r="BA7" s="19">
        <v>506.46</v>
      </c>
      <c r="BB7" s="19">
        <v>4859.26</v>
      </c>
      <c r="BC7" s="19">
        <v>106427</v>
      </c>
      <c r="BD7" s="23">
        <f t="shared" si="16"/>
        <v>272.87838776928425</v>
      </c>
      <c r="BE7" s="23">
        <f t="shared" si="17"/>
        <v>1.7993200376407763</v>
      </c>
      <c r="BF7" s="23">
        <f t="shared" si="18"/>
        <v>-30.422131221942415</v>
      </c>
      <c r="BW7" t="s">
        <v>242</v>
      </c>
    </row>
    <row r="8" spans="1:75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3">
        <v>65.088999999999999</v>
      </c>
      <c r="AC8">
        <v>65.088999999999999</v>
      </c>
      <c r="AD8" s="33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AY8" t="s">
        <v>15</v>
      </c>
      <c r="AZ8" s="19">
        <v>4239.71</v>
      </c>
      <c r="BA8" s="19">
        <v>3078.67</v>
      </c>
      <c r="BB8" s="19">
        <v>1161.04</v>
      </c>
      <c r="BC8" s="19">
        <v>113592</v>
      </c>
      <c r="BD8" s="23">
        <f t="shared" si="16"/>
        <v>111.35144566301096</v>
      </c>
      <c r="BE8" s="23">
        <f t="shared" si="17"/>
        <v>2.0532398102257647</v>
      </c>
      <c r="BF8" s="23">
        <f t="shared" si="18"/>
        <v>-36.781511502376816</v>
      </c>
      <c r="BW8" t="s">
        <v>243</v>
      </c>
    </row>
    <row r="9" spans="1:75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3">
        <v>19.646000000000001</v>
      </c>
      <c r="AC9">
        <v>19.646000000000001</v>
      </c>
      <c r="AD9" s="33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AY9" t="s">
        <v>17</v>
      </c>
      <c r="AZ9" s="19">
        <v>315.54000000000002</v>
      </c>
      <c r="BA9" s="19">
        <v>58.87</v>
      </c>
      <c r="BB9" s="19">
        <v>256.67</v>
      </c>
      <c r="BC9" s="19">
        <v>20726.400000000001</v>
      </c>
      <c r="BD9" s="23">
        <f t="shared" si="16"/>
        <v>40.240000000000009</v>
      </c>
      <c r="BE9" s="23">
        <f t="shared" si="17"/>
        <v>3.9122703023117942</v>
      </c>
      <c r="BF9" s="23">
        <f t="shared" si="18"/>
        <v>-44.793197564560145</v>
      </c>
      <c r="BK9" s="34"/>
      <c r="BQ9" s="34"/>
      <c r="BW9" t="s">
        <v>238</v>
      </c>
    </row>
    <row r="10" spans="1:75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3">
        <v>15.696999999999999</v>
      </c>
      <c r="AC10">
        <v>15.696999999999999</v>
      </c>
      <c r="AD10" s="33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AY10" t="s">
        <v>20</v>
      </c>
      <c r="AZ10" s="19">
        <v>470.97</v>
      </c>
      <c r="BA10" s="19">
        <v>292.72000000000003</v>
      </c>
      <c r="BB10" s="19">
        <v>178.25</v>
      </c>
      <c r="BC10" s="19">
        <v>17278.900000000001</v>
      </c>
      <c r="BD10" s="23">
        <f t="shared" si="16"/>
        <v>45.361111111111121</v>
      </c>
      <c r="BE10" s="23">
        <f t="shared" si="17"/>
        <v>20.708921752056796</v>
      </c>
      <c r="BF10" s="23">
        <f t="shared" si="18"/>
        <v>-36.238221596447524</v>
      </c>
      <c r="BK10" s="34"/>
      <c r="BQ10" s="34"/>
      <c r="BW10" t="s">
        <v>239</v>
      </c>
    </row>
    <row r="11" spans="1:75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3">
        <v>3.512</v>
      </c>
      <c r="AC11">
        <v>3.512</v>
      </c>
      <c r="AD11" s="33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AY11" t="s">
        <v>23</v>
      </c>
      <c r="AZ11" s="19">
        <v>2885.57</v>
      </c>
      <c r="BA11" s="19">
        <v>256.8</v>
      </c>
      <c r="BB11" s="19">
        <v>2628.77</v>
      </c>
      <c r="BC11" s="19">
        <v>34805.4</v>
      </c>
      <c r="BD11" s="23">
        <f t="shared" si="16"/>
        <v>51.473490813648304</v>
      </c>
      <c r="BE11" s="23">
        <f t="shared" si="17"/>
        <v>-0.68730769495514776</v>
      </c>
      <c r="BF11" s="23">
        <f t="shared" si="18"/>
        <v>-21.38760921149775</v>
      </c>
      <c r="BK11" s="34"/>
      <c r="BQ11" s="34"/>
      <c r="BW11" t="s">
        <v>240</v>
      </c>
    </row>
    <row r="12" spans="1:75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3">
        <v>36.395000000000003</v>
      </c>
      <c r="AC12">
        <v>36.395000000000003</v>
      </c>
      <c r="AD12" s="33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AY12" t="s">
        <v>25</v>
      </c>
      <c r="AZ12" s="19">
        <v>1985.69</v>
      </c>
      <c r="BA12" s="19">
        <v>615.12</v>
      </c>
      <c r="BB12" s="19">
        <v>1370.57</v>
      </c>
      <c r="BC12" s="19">
        <v>34824.9</v>
      </c>
      <c r="BD12" s="23">
        <f t="shared" si="16"/>
        <v>96.602970297029714</v>
      </c>
      <c r="BE12" s="23">
        <f t="shared" si="17"/>
        <v>-8.5837008664266499</v>
      </c>
      <c r="BF12" s="23">
        <f t="shared" si="18"/>
        <v>-24.511395388621711</v>
      </c>
      <c r="BK12" s="34"/>
      <c r="BQ12" s="34"/>
      <c r="BW12" t="s">
        <v>241</v>
      </c>
    </row>
    <row r="13" spans="1:75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3">
        <v>48.936</v>
      </c>
      <c r="AC13">
        <v>48.936</v>
      </c>
      <c r="AD13" s="33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AY13" t="s">
        <v>27</v>
      </c>
      <c r="AZ13" s="19">
        <v>5231.49</v>
      </c>
      <c r="BA13" s="19">
        <v>2355.08</v>
      </c>
      <c r="BB13" s="19">
        <v>2876.41</v>
      </c>
      <c r="BC13" s="19">
        <v>63008.2</v>
      </c>
      <c r="BD13" s="23">
        <f t="shared" si="16"/>
        <v>1291.3537234042553</v>
      </c>
      <c r="BE13" s="23">
        <f t="shared" si="17"/>
        <v>-4.8475721215494412</v>
      </c>
      <c r="BF13" s="23">
        <f t="shared" si="18"/>
        <v>-33.302947858525229</v>
      </c>
      <c r="BK13" s="34"/>
      <c r="BQ13" s="34"/>
      <c r="BW13" t="s">
        <v>242</v>
      </c>
    </row>
    <row r="14" spans="1:75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3">
        <v>74.769000000000005</v>
      </c>
      <c r="AC14">
        <v>74.769000000000005</v>
      </c>
      <c r="AD14" s="33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AY14" t="s">
        <v>29</v>
      </c>
      <c r="AZ14" s="19">
        <v>3686.24</v>
      </c>
      <c r="BA14" s="19">
        <v>1517.34</v>
      </c>
      <c r="BB14" s="19">
        <v>2168.9</v>
      </c>
      <c r="BC14" s="19">
        <v>63062.8</v>
      </c>
      <c r="BD14" s="23">
        <f t="shared" si="16"/>
        <v>1317.7846153846153</v>
      </c>
      <c r="BE14" s="23">
        <f t="shared" si="17"/>
        <v>-2.6077031604199874</v>
      </c>
      <c r="BF14" s="23">
        <f t="shared" si="18"/>
        <v>-28.005234221653662</v>
      </c>
      <c r="BK14" s="34"/>
      <c r="BQ14" s="34"/>
      <c r="BW14" t="s">
        <v>243</v>
      </c>
    </row>
    <row r="15" spans="1:75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3">
        <v>40.006</v>
      </c>
      <c r="AC15">
        <v>40.006</v>
      </c>
      <c r="AD15" s="33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AY15" t="s">
        <v>264</v>
      </c>
      <c r="AZ15" s="19">
        <v>325.85000000000002</v>
      </c>
      <c r="BA15" s="19">
        <v>50.35</v>
      </c>
      <c r="BB15" s="19">
        <v>275.5</v>
      </c>
      <c r="BC15" s="19">
        <v>22717</v>
      </c>
      <c r="BD15" s="23">
        <f t="shared" si="16"/>
        <v>67.102564102564116</v>
      </c>
      <c r="BE15" s="23">
        <f t="shared" si="17"/>
        <v>9.9544457567065958</v>
      </c>
      <c r="BF15" s="23">
        <f t="shared" si="18"/>
        <v>-52.891426919184617</v>
      </c>
      <c r="BJ15" s="34"/>
      <c r="BW15" t="s">
        <v>238</v>
      </c>
    </row>
    <row r="16" spans="1:75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3">
        <v>52.398000000000003</v>
      </c>
      <c r="AC16">
        <v>52.398000000000003</v>
      </c>
      <c r="AD16" s="33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AY16" t="s">
        <v>265</v>
      </c>
      <c r="AZ16" s="19">
        <v>230.33</v>
      </c>
      <c r="BA16" s="19">
        <v>103.71</v>
      </c>
      <c r="BB16" s="19">
        <v>126.62</v>
      </c>
      <c r="BC16" s="19">
        <v>20045.599999999999</v>
      </c>
      <c r="BD16" s="23">
        <f t="shared" si="16"/>
        <v>56.68707482993198</v>
      </c>
      <c r="BE16" s="23">
        <f t="shared" si="17"/>
        <v>-21.295062361182289</v>
      </c>
      <c r="BF16" s="23">
        <f t="shared" si="18"/>
        <v>-72.462070037421839</v>
      </c>
      <c r="BJ16" s="34"/>
      <c r="BW16" t="s">
        <v>239</v>
      </c>
    </row>
    <row r="17" spans="1:75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3">
        <v>44.927</v>
      </c>
      <c r="AC17">
        <v>44.927</v>
      </c>
      <c r="AD17" s="33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AY17" t="s">
        <v>266</v>
      </c>
      <c r="AZ17" s="19">
        <v>1229.22</v>
      </c>
      <c r="BA17" s="19">
        <v>437.75</v>
      </c>
      <c r="BB17" s="19">
        <v>791.47</v>
      </c>
      <c r="BC17" s="19">
        <v>37252.800000000003</v>
      </c>
      <c r="BD17" s="23">
        <f t="shared" si="16"/>
        <v>203.51111111111112</v>
      </c>
      <c r="BE17" s="23">
        <f t="shared" si="17"/>
        <v>3.2767051469476227</v>
      </c>
      <c r="BF17" s="23">
        <f t="shared" si="18"/>
        <v>-44.914338978341625</v>
      </c>
      <c r="BJ17" s="34"/>
      <c r="BW17" t="s">
        <v>240</v>
      </c>
    </row>
    <row r="18" spans="1:75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3">
        <v>550.024</v>
      </c>
      <c r="AC18">
        <v>550.024</v>
      </c>
      <c r="AD18" s="33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AY18" t="s">
        <v>267</v>
      </c>
      <c r="AZ18" s="19">
        <v>1765.84</v>
      </c>
      <c r="BA18" s="19">
        <v>91.97</v>
      </c>
      <c r="BB18" s="19">
        <v>1673.87</v>
      </c>
      <c r="BC18" s="19">
        <v>39541.300000000003</v>
      </c>
      <c r="BD18" s="23">
        <f t="shared" si="16"/>
        <v>149.41242937853104</v>
      </c>
      <c r="BE18" s="23">
        <f t="shared" si="17"/>
        <v>3.6163383620563123</v>
      </c>
      <c r="BF18" s="23">
        <f t="shared" si="18"/>
        <v>-29.793815252741307</v>
      </c>
      <c r="BJ18" s="34"/>
      <c r="BW18" t="s">
        <v>241</v>
      </c>
    </row>
    <row r="19" spans="1:75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3">
        <v>44.351999999999997</v>
      </c>
      <c r="AC19">
        <v>44.351999999999997</v>
      </c>
      <c r="AD19" s="33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AY19" t="s">
        <v>268</v>
      </c>
      <c r="AZ19" s="19">
        <v>2228.25</v>
      </c>
      <c r="BA19" s="19">
        <v>634.15</v>
      </c>
      <c r="BB19" s="19">
        <v>1594.1</v>
      </c>
      <c r="BC19" s="19">
        <v>75738.399999999994</v>
      </c>
      <c r="BD19" s="23">
        <f t="shared" si="16"/>
        <v>160.61403508771929</v>
      </c>
      <c r="BE19" s="23">
        <f t="shared" si="17"/>
        <v>-15.007113731982043</v>
      </c>
      <c r="BF19" s="23">
        <f t="shared" si="18"/>
        <v>-61.536137819129657</v>
      </c>
      <c r="BJ19" s="34"/>
      <c r="BW19" t="s">
        <v>242</v>
      </c>
    </row>
    <row r="20" spans="1:75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3">
        <v>43.865000000000002</v>
      </c>
      <c r="AC20">
        <v>43.865000000000002</v>
      </c>
      <c r="AD20" s="33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AY20" t="s">
        <v>269</v>
      </c>
      <c r="AZ20" s="19">
        <v>2244.11</v>
      </c>
      <c r="BA20" s="19">
        <v>1794.78</v>
      </c>
      <c r="BB20" s="19">
        <v>449.33</v>
      </c>
      <c r="BC20" s="19">
        <v>68576.7</v>
      </c>
      <c r="BD20" s="23">
        <f t="shared" si="16"/>
        <v>180.51375000000002</v>
      </c>
      <c r="BE20" s="23">
        <f t="shared" si="17"/>
        <v>-7.951319956028807</v>
      </c>
      <c r="BF20" s="23">
        <f t="shared" si="18"/>
        <v>-69.503242499850501</v>
      </c>
      <c r="BJ20" s="34"/>
      <c r="BW20" t="s">
        <v>243</v>
      </c>
    </row>
    <row r="21" spans="1:75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3">
        <v>24.873999999999999</v>
      </c>
      <c r="AC21">
        <v>24.873999999999999</v>
      </c>
      <c r="AD21" s="33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AY21" t="s">
        <v>270</v>
      </c>
      <c r="AZ21" s="19">
        <v>719.62</v>
      </c>
      <c r="BA21" s="19">
        <v>54.27</v>
      </c>
      <c r="BB21" s="19">
        <v>665.35</v>
      </c>
      <c r="BC21" s="19">
        <v>17799.5</v>
      </c>
      <c r="BD21" s="23">
        <f t="shared" si="16"/>
        <v>72.98557692307692</v>
      </c>
      <c r="BE21" s="23">
        <f t="shared" si="17"/>
        <v>4.7314112733041274</v>
      </c>
      <c r="BF21" s="23">
        <f t="shared" si="18"/>
        <v>-12.196490885575543</v>
      </c>
      <c r="BJ21" s="34"/>
      <c r="BW21" t="s">
        <v>238</v>
      </c>
    </row>
    <row r="22" spans="1:75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3">
        <v>13.076000000000001</v>
      </c>
      <c r="AC22">
        <v>13.076000000000001</v>
      </c>
      <c r="AD22" s="33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AY22" t="s">
        <v>271</v>
      </c>
      <c r="AZ22" s="19">
        <v>326.75</v>
      </c>
      <c r="BA22" s="19">
        <v>134.29</v>
      </c>
      <c r="BB22" s="19">
        <v>192.46</v>
      </c>
      <c r="BC22" s="19">
        <v>17562.2</v>
      </c>
      <c r="BD22" s="23">
        <f t="shared" si="16"/>
        <v>136.77536231884056</v>
      </c>
      <c r="BE22" s="23">
        <f t="shared" si="17"/>
        <v>-42.182468061011427</v>
      </c>
      <c r="BF22" s="23">
        <f t="shared" si="18"/>
        <v>-55.170947206673247</v>
      </c>
      <c r="BJ22" s="34"/>
      <c r="BW22" t="s">
        <v>239</v>
      </c>
    </row>
    <row r="23" spans="1:75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3">
        <v>25.111000000000001</v>
      </c>
      <c r="AC23">
        <v>25.111000000000001</v>
      </c>
      <c r="AD23" s="33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AY23" t="s">
        <v>272</v>
      </c>
      <c r="AZ23" s="19">
        <v>742.64</v>
      </c>
      <c r="BA23" s="19">
        <v>660.78</v>
      </c>
      <c r="BB23" s="19">
        <v>81.86</v>
      </c>
      <c r="BC23" s="19">
        <v>34805.9</v>
      </c>
      <c r="BD23" s="23">
        <f t="shared" si="16"/>
        <v>295.02127659574467</v>
      </c>
      <c r="BE23" s="23">
        <f t="shared" si="17"/>
        <v>20.246113989637298</v>
      </c>
      <c r="BF23" s="23">
        <f t="shared" si="18"/>
        <v>-49.498823561412813</v>
      </c>
      <c r="BJ23" s="34"/>
      <c r="BW23" t="s">
        <v>240</v>
      </c>
    </row>
    <row r="24" spans="1:75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3">
        <v>24.867000000000001</v>
      </c>
      <c r="AC24">
        <v>24.867000000000001</v>
      </c>
      <c r="AD24" s="33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AY24" t="s">
        <v>273</v>
      </c>
      <c r="AZ24" s="19">
        <v>847.71</v>
      </c>
      <c r="BA24" s="19">
        <v>84.59</v>
      </c>
      <c r="BB24" s="19">
        <v>763.12</v>
      </c>
      <c r="BC24" s="19">
        <v>34798.699999999997</v>
      </c>
      <c r="BD24" s="23">
        <f t="shared" si="16"/>
        <v>48.201048951048961</v>
      </c>
      <c r="BE24" s="23">
        <f t="shared" si="17"/>
        <v>-21.471250312647637</v>
      </c>
      <c r="BF24" s="23">
        <f t="shared" si="18"/>
        <v>-43.428674390048585</v>
      </c>
      <c r="BJ24" s="34"/>
      <c r="BW24" t="s">
        <v>241</v>
      </c>
    </row>
    <row r="25" spans="1:75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3">
        <v>81.748999999999995</v>
      </c>
      <c r="AC25">
        <v>81.748999999999995</v>
      </c>
      <c r="AD25" s="33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AY25" t="s">
        <v>274</v>
      </c>
      <c r="AZ25" s="19">
        <v>2739.06</v>
      </c>
      <c r="BA25" s="19">
        <v>931.33</v>
      </c>
      <c r="BB25" s="19">
        <v>1807.73</v>
      </c>
      <c r="BC25" s="19">
        <v>62867.3</v>
      </c>
      <c r="BD25" s="23">
        <f t="shared" si="16"/>
        <v>569.69682151589245</v>
      </c>
      <c r="BE25" s="23">
        <f t="shared" si="17"/>
        <v>8.8007944389275039</v>
      </c>
      <c r="BF25" s="23">
        <f t="shared" si="18"/>
        <v>-60.951012343144562</v>
      </c>
      <c r="BJ25" s="34"/>
      <c r="BW25" t="s">
        <v>242</v>
      </c>
    </row>
    <row r="26" spans="1:75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3">
        <v>4.3559999999999999</v>
      </c>
      <c r="AC26">
        <v>4.3559999999999999</v>
      </c>
      <c r="AD26" s="33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AY26" t="s">
        <v>275</v>
      </c>
      <c r="AZ26" s="19">
        <v>4030.29</v>
      </c>
      <c r="BA26" s="19">
        <v>224.25</v>
      </c>
      <c r="BB26" s="19">
        <v>3806.04</v>
      </c>
      <c r="BC26" s="19">
        <v>63179.3</v>
      </c>
      <c r="BD26" s="23">
        <f t="shared" si="16"/>
        <v>2551.5065789473683</v>
      </c>
      <c r="BE26" s="23">
        <f t="shared" si="17"/>
        <v>-10.203531443212835</v>
      </c>
      <c r="BF26" s="23">
        <f t="shared" si="18"/>
        <v>-39.089399144290304</v>
      </c>
      <c r="BJ26" s="34"/>
      <c r="BW26" t="s">
        <v>243</v>
      </c>
    </row>
    <row r="27" spans="1:75" x14ac:dyDescent="0.25">
      <c r="B27" s="1"/>
      <c r="C27" s="1"/>
      <c r="D27" s="1"/>
      <c r="E27" s="1"/>
      <c r="F27" s="1"/>
      <c r="G27" s="9"/>
    </row>
    <row r="28" spans="1:75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2" t="s">
        <v>160</v>
      </c>
      <c r="AC28" s="35"/>
      <c r="AD28" s="32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AY28" s="24" t="s">
        <v>260</v>
      </c>
      <c r="AZ28" s="20" t="s">
        <v>302</v>
      </c>
      <c r="BA28" s="20" t="s">
        <v>262</v>
      </c>
      <c r="BB28" s="20" t="s">
        <v>263</v>
      </c>
      <c r="BC28" s="20" t="s">
        <v>160</v>
      </c>
      <c r="BD28" s="20" t="s">
        <v>155</v>
      </c>
      <c r="BE28" s="20" t="s">
        <v>317</v>
      </c>
      <c r="BF28" s="20" t="s">
        <v>318</v>
      </c>
    </row>
    <row r="29" spans="1:75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19">((I29-G29)/G29)*100</f>
        <v>248.83956167462773</v>
      </c>
      <c r="N29" t="str">
        <f t="shared" ref="N29:N52" si="20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21">((P29-G29)/G29)*100</f>
        <v>131.2379881989323</v>
      </c>
      <c r="U29" s="21">
        <f t="shared" ref="U29:U52" si="22">((P29-I29)/I29)*100</f>
        <v>-33.712223725755528</v>
      </c>
      <c r="V29" t="str">
        <f>IF(P29&gt;G29,"Pior","Melhor")</f>
        <v>Pior</v>
      </c>
      <c r="W29" t="str">
        <f t="shared" ref="W29:W52" si="23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3">
        <v>3.3130000000000002</v>
      </c>
      <c r="AC29">
        <v>3.3130000000000002</v>
      </c>
      <c r="AD29" s="33">
        <v>3313</v>
      </c>
      <c r="AE29" s="23">
        <f t="shared" ref="AE29:AE52" si="24">((Y29-G29)/G29)*100</f>
        <v>103.64119134588367</v>
      </c>
      <c r="AF29" s="23">
        <f t="shared" ref="AF29:AF52" si="25">((Y29-P29)/P29)*100</f>
        <v>-11.934369896570496</v>
      </c>
      <c r="AG29" t="str">
        <f t="shared" ref="AG29:AG52" si="26">IF(Y29&gt;G29,"Pior","Melhor")</f>
        <v>Pior</v>
      </c>
      <c r="AH29" t="str">
        <f t="shared" ref="AH29:AH52" si="27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28">IF(AJ29&gt;Y29,"Pior","Melhor")</f>
        <v>Melhor</v>
      </c>
      <c r="AO29" s="23">
        <f t="shared" ref="AO29:AO52" si="29">((AJ29-Y29)/Y29)*100</f>
        <v>-4.5031520822783833</v>
      </c>
      <c r="AP29" s="23">
        <f t="shared" ref="AP29:AP52" si="30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31">((AR29-G29)/G29)*100</f>
        <v>73.415847148075301</v>
      </c>
      <c r="AW29" s="23">
        <f t="shared" ref="AW29:AW52" si="32">((AR29-Y29)/Y29)*100</f>
        <v>-14.842451076840717</v>
      </c>
      <c r="AX29" t="str">
        <f t="shared" ref="AX29:AX52" si="33">IF(AR29&gt;Y29,"Pior","Melhor")</f>
        <v>Melhor</v>
      </c>
      <c r="AY29" t="s">
        <v>62</v>
      </c>
      <c r="AZ29" s="19">
        <v>4300.1099999999997</v>
      </c>
      <c r="BA29" s="19">
        <v>148.34</v>
      </c>
      <c r="BB29" s="19">
        <v>4151.7700000000004</v>
      </c>
      <c r="BC29" s="19">
        <v>31529.200000000001</v>
      </c>
      <c r="BD29" s="23">
        <f t="shared" ref="BD29:BD52" si="34">((AZ29-G29)/G29)*100</f>
        <v>20.823545939870741</v>
      </c>
      <c r="BE29" s="23">
        <f>((AZ29-AR29)/AR29)*100</f>
        <v>-30.327275201843207</v>
      </c>
      <c r="BF29" s="23">
        <f t="shared" ref="BF29:BF52" si="35">((AZ29-AJ29)/AJ29)*100</f>
        <v>-37.870635523794945</v>
      </c>
      <c r="BW29" t="s">
        <v>244</v>
      </c>
    </row>
    <row r="30" spans="1:75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19"/>
        <v>194.7232425585814</v>
      </c>
      <c r="N30" t="str">
        <f t="shared" si="20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21"/>
        <v>125.71374287523749</v>
      </c>
      <c r="U30" s="21">
        <f t="shared" si="22"/>
        <v>-23.415017792370772</v>
      </c>
      <c r="V30" t="str">
        <f t="shared" ref="V30:V52" si="36">IF(P30&gt;G30,"Pior","Melhor")</f>
        <v>Pior</v>
      </c>
      <c r="W30" t="str">
        <f t="shared" si="23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3">
        <v>30.239000000000001</v>
      </c>
      <c r="AC30">
        <v>30.239000000000001</v>
      </c>
      <c r="AD30" s="33">
        <v>30239</v>
      </c>
      <c r="AE30" s="23">
        <f t="shared" si="24"/>
        <v>121.86193793540214</v>
      </c>
      <c r="AF30" s="23">
        <f t="shared" si="25"/>
        <v>-1.7064999635243394</v>
      </c>
      <c r="AG30" t="str">
        <f t="shared" si="26"/>
        <v>Pior</v>
      </c>
      <c r="AH30" t="str">
        <f t="shared" si="27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28"/>
        <v>Melhor</v>
      </c>
      <c r="AO30" s="23">
        <f t="shared" si="29"/>
        <v>-30.6805206668189</v>
      </c>
      <c r="AP30" s="23">
        <f t="shared" si="30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31"/>
        <v>50.437618746041792</v>
      </c>
      <c r="AW30" s="23">
        <f t="shared" si="32"/>
        <v>-32.193137702671841</v>
      </c>
      <c r="AX30" t="str">
        <f t="shared" si="33"/>
        <v>Melhor</v>
      </c>
      <c r="AY30" t="s">
        <v>64</v>
      </c>
      <c r="AZ30" s="19">
        <v>2538.41</v>
      </c>
      <c r="BA30" s="19">
        <v>15.74</v>
      </c>
      <c r="BB30" s="19">
        <v>2522.67</v>
      </c>
      <c r="BC30" s="19">
        <v>27033.200000000001</v>
      </c>
      <c r="BD30" s="23">
        <f t="shared" si="34"/>
        <v>60.760607979734004</v>
      </c>
      <c r="BE30" s="23">
        <f t="shared" ref="BE30:BE52" si="37">((AZ30-AR30)/AR30)*100</f>
        <v>6.8619733014511191</v>
      </c>
      <c r="BF30" s="23">
        <f t="shared" si="35"/>
        <v>4.5301433042332295</v>
      </c>
      <c r="BW30" t="s">
        <v>245</v>
      </c>
    </row>
    <row r="31" spans="1:75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19"/>
        <v>1152.6578472639808</v>
      </c>
      <c r="N31" t="str">
        <f t="shared" si="20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21"/>
        <v>246.80036079374625</v>
      </c>
      <c r="U31" s="21">
        <f t="shared" si="22"/>
        <v>-72.314837483258685</v>
      </c>
      <c r="V31" t="str">
        <f t="shared" si="36"/>
        <v>Pior</v>
      </c>
      <c r="W31" t="str">
        <f t="shared" si="23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3">
        <v>49.323999999999998</v>
      </c>
      <c r="AC31">
        <v>49.323999999999998</v>
      </c>
      <c r="AD31" s="33">
        <v>49324</v>
      </c>
      <c r="AE31" s="23">
        <f t="shared" si="24"/>
        <v>-63.127480457005412</v>
      </c>
      <c r="AF31" s="23">
        <f t="shared" si="25"/>
        <v>-89.367796660129812</v>
      </c>
      <c r="AG31" t="str">
        <f t="shared" si="26"/>
        <v>Melhor</v>
      </c>
      <c r="AH31" t="str">
        <f t="shared" si="27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28"/>
        <v>Pior</v>
      </c>
      <c r="AO31" s="23">
        <f t="shared" si="29"/>
        <v>315.05079991519756</v>
      </c>
      <c r="AP31" s="23">
        <f t="shared" si="30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31"/>
        <v>9.1599518941671629</v>
      </c>
      <c r="AW31" s="23">
        <f t="shared" si="32"/>
        <v>196.04690226520324</v>
      </c>
      <c r="AX31" t="str">
        <f t="shared" si="33"/>
        <v>Pior</v>
      </c>
      <c r="AY31" t="s">
        <v>66</v>
      </c>
      <c r="AZ31" s="19">
        <v>1962.7</v>
      </c>
      <c r="BA31" s="19">
        <v>473.4</v>
      </c>
      <c r="BB31" s="19">
        <v>1489.3</v>
      </c>
      <c r="BC31" s="19">
        <v>67508.100000000006</v>
      </c>
      <c r="BD31" s="23">
        <f t="shared" si="34"/>
        <v>18.021647624774506</v>
      </c>
      <c r="BE31" s="23">
        <f t="shared" si="37"/>
        <v>8.1180832135204142</v>
      </c>
      <c r="BF31" s="23">
        <f t="shared" si="35"/>
        <v>-22.881672265770813</v>
      </c>
      <c r="BW31" t="s">
        <v>246</v>
      </c>
    </row>
    <row r="32" spans="1:75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19"/>
        <v>1138.7554366008699</v>
      </c>
      <c r="N32" t="str">
        <f t="shared" si="20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21"/>
        <v>240.02676480428238</v>
      </c>
      <c r="U32" s="21">
        <f t="shared" si="22"/>
        <v>-72.55093662899985</v>
      </c>
      <c r="V32" t="str">
        <f t="shared" si="36"/>
        <v>Pior</v>
      </c>
      <c r="W32" t="str">
        <f t="shared" si="23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3">
        <v>4.0839999999999996</v>
      </c>
      <c r="AC32">
        <v>4.0839999999999996</v>
      </c>
      <c r="AD32" s="33">
        <v>4084</v>
      </c>
      <c r="AE32" s="23">
        <f t="shared" si="24"/>
        <v>-69.013047842087659</v>
      </c>
      <c r="AF32" s="23">
        <f t="shared" si="25"/>
        <v>-90.886907924513437</v>
      </c>
      <c r="AG32" t="str">
        <f t="shared" si="26"/>
        <v>Melhor</v>
      </c>
      <c r="AH32" t="str">
        <f t="shared" si="27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28"/>
        <v>Pior</v>
      </c>
      <c r="AO32" s="23">
        <f t="shared" si="29"/>
        <v>268.37184193478726</v>
      </c>
      <c r="AP32" s="23">
        <f t="shared" si="30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31"/>
        <v>-0.15189026430244107</v>
      </c>
      <c r="AW32" s="23">
        <f t="shared" si="32"/>
        <v>222.2263010148996</v>
      </c>
      <c r="AX32" t="str">
        <f t="shared" si="33"/>
        <v>Pior</v>
      </c>
      <c r="AY32" t="s">
        <v>68</v>
      </c>
      <c r="AZ32" s="19">
        <v>2606.69</v>
      </c>
      <c r="BA32" s="19">
        <v>215.29</v>
      </c>
      <c r="BB32" s="19">
        <v>2391.4</v>
      </c>
      <c r="BC32" s="19">
        <v>54887</v>
      </c>
      <c r="BD32" s="23">
        <f t="shared" si="34"/>
        <v>-12.790565406490465</v>
      </c>
      <c r="BE32" s="23">
        <f t="shared" si="37"/>
        <v>-12.657901261869819</v>
      </c>
      <c r="BF32" s="23">
        <f t="shared" si="35"/>
        <v>-23.599151196121763</v>
      </c>
      <c r="BW32" t="s">
        <v>247</v>
      </c>
    </row>
    <row r="33" spans="1:75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19"/>
        <v>1890.8841427037346</v>
      </c>
      <c r="N33" t="str">
        <f t="shared" si="20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21"/>
        <v>324.25366901324423</v>
      </c>
      <c r="U33" s="21">
        <f t="shared" si="22"/>
        <v>-78.69018794649277</v>
      </c>
      <c r="V33" t="str">
        <f t="shared" si="36"/>
        <v>Pior</v>
      </c>
      <c r="W33" t="str">
        <f t="shared" si="23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3">
        <v>104.25700000000001</v>
      </c>
      <c r="AC33">
        <v>104.25700000000001</v>
      </c>
      <c r="AD33" s="33">
        <v>104257</v>
      </c>
      <c r="AE33" s="23">
        <f t="shared" si="24"/>
        <v>-86.923756115022073</v>
      </c>
      <c r="AF33" s="23">
        <f t="shared" si="25"/>
        <v>-96.917824207533315</v>
      </c>
      <c r="AG33" t="str">
        <f t="shared" si="26"/>
        <v>Melhor</v>
      </c>
      <c r="AH33" t="str">
        <f t="shared" si="27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28"/>
        <v>Pior</v>
      </c>
      <c r="AO33" s="23">
        <f t="shared" si="29"/>
        <v>1254.3415577779399</v>
      </c>
      <c r="AP33" s="23">
        <f t="shared" si="30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31"/>
        <v>74.105715308435734</v>
      </c>
      <c r="AW33" s="23">
        <f t="shared" si="32"/>
        <v>1231.4658004233884</v>
      </c>
      <c r="AX33" t="str">
        <f t="shared" si="33"/>
        <v>Pior</v>
      </c>
      <c r="AY33" t="s">
        <v>70</v>
      </c>
      <c r="AZ33" s="19">
        <v>13525</v>
      </c>
      <c r="BA33" s="19">
        <v>75.28</v>
      </c>
      <c r="BB33" s="19">
        <v>13449.7</v>
      </c>
      <c r="BC33" s="19">
        <v>101308</v>
      </c>
      <c r="BD33" s="23">
        <f t="shared" si="34"/>
        <v>61.37692399475003</v>
      </c>
      <c r="BE33" s="23">
        <f t="shared" si="37"/>
        <v>-7.3109554681396354</v>
      </c>
      <c r="BF33" s="23">
        <f t="shared" si="35"/>
        <v>-8.8765369715344455</v>
      </c>
      <c r="BW33" t="s">
        <v>248</v>
      </c>
    </row>
    <row r="34" spans="1:75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19"/>
        <v>1960.5199602216223</v>
      </c>
      <c r="N34" t="str">
        <f t="shared" si="20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21"/>
        <v>292.75181133683759</v>
      </c>
      <c r="U34" s="21">
        <f t="shared" si="22"/>
        <v>-80.939189189189193</v>
      </c>
      <c r="V34" t="str">
        <f t="shared" si="36"/>
        <v>Pior</v>
      </c>
      <c r="W34" t="str">
        <f t="shared" si="23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3">
        <v>101.858</v>
      </c>
      <c r="AC34">
        <v>101.858</v>
      </c>
      <c r="AD34" s="33">
        <v>101858</v>
      </c>
      <c r="AE34" s="23">
        <f t="shared" si="24"/>
        <v>-61.465407018042342</v>
      </c>
      <c r="AF34" s="23">
        <f t="shared" si="25"/>
        <v>-90.188563904824605</v>
      </c>
      <c r="AG34" t="str">
        <f t="shared" si="26"/>
        <v>Melhor</v>
      </c>
      <c r="AH34" t="str">
        <f t="shared" si="27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28"/>
        <v>Pior</v>
      </c>
      <c r="AO34" s="23">
        <f t="shared" si="29"/>
        <v>430.43189736216345</v>
      </c>
      <c r="AP34" s="23">
        <f t="shared" si="30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31"/>
        <v>43.079982952123871</v>
      </c>
      <c r="AW34" s="23">
        <f t="shared" si="32"/>
        <v>271.30269682390463</v>
      </c>
      <c r="AX34" t="str">
        <f t="shared" si="33"/>
        <v>Pior</v>
      </c>
      <c r="AY34" t="s">
        <v>72</v>
      </c>
      <c r="AZ34" s="19">
        <v>10082</v>
      </c>
      <c r="BA34" s="19">
        <v>1639.11</v>
      </c>
      <c r="BB34" s="19">
        <v>8442.8700000000008</v>
      </c>
      <c r="BC34" s="19">
        <v>93628.1</v>
      </c>
      <c r="BD34" s="23">
        <f t="shared" si="34"/>
        <v>43.230572524506321</v>
      </c>
      <c r="BE34" s="23">
        <f t="shared" si="37"/>
        <v>0.1052485255277356</v>
      </c>
      <c r="BF34" s="23">
        <f t="shared" si="35"/>
        <v>-29.926256455166573</v>
      </c>
      <c r="BW34" t="s">
        <v>249</v>
      </c>
    </row>
    <row r="35" spans="1:75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19"/>
        <v>231.8984238178634</v>
      </c>
      <c r="N35" t="str">
        <f t="shared" si="20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21"/>
        <v>176.44658493870401</v>
      </c>
      <c r="U35" s="21">
        <f t="shared" si="22"/>
        <v>-16.707472798843362</v>
      </c>
      <c r="V35" t="str">
        <f t="shared" si="36"/>
        <v>Pior</v>
      </c>
      <c r="W35" t="str">
        <f t="shared" si="23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3">
        <v>4.343</v>
      </c>
      <c r="AC35">
        <v>4.343</v>
      </c>
      <c r="AD35" s="33">
        <v>4343</v>
      </c>
      <c r="AE35" s="23">
        <f t="shared" si="24"/>
        <v>152.52889667250437</v>
      </c>
      <c r="AF35" s="23">
        <f t="shared" si="25"/>
        <v>-8.6518298902129178</v>
      </c>
      <c r="AG35" t="str">
        <f t="shared" si="26"/>
        <v>Pior</v>
      </c>
      <c r="AH35" t="str">
        <f t="shared" si="27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28"/>
        <v>Melhor</v>
      </c>
      <c r="AO35" s="23">
        <f t="shared" si="29"/>
        <v>-34.15259996948555</v>
      </c>
      <c r="AP35" s="23">
        <f t="shared" si="30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31"/>
        <v>83.390542907180404</v>
      </c>
      <c r="AW35" s="23">
        <f t="shared" si="32"/>
        <v>-27.378392998321704</v>
      </c>
      <c r="AX35" t="str">
        <f t="shared" si="33"/>
        <v>Melhor</v>
      </c>
      <c r="AY35" t="s">
        <v>74</v>
      </c>
      <c r="AZ35" s="19">
        <v>1642.51</v>
      </c>
      <c r="BA35" s="19">
        <v>25.17</v>
      </c>
      <c r="BB35" s="19">
        <v>1617.34</v>
      </c>
      <c r="BC35" s="19">
        <v>24371.8</v>
      </c>
      <c r="BD35" s="23">
        <f t="shared" si="34"/>
        <v>43.827495621716281</v>
      </c>
      <c r="BE35" s="23">
        <f t="shared" si="37"/>
        <v>-21.573112036365032</v>
      </c>
      <c r="BF35" s="23">
        <f t="shared" si="35"/>
        <v>-13.504760500484478</v>
      </c>
      <c r="BW35" t="s">
        <v>244</v>
      </c>
    </row>
    <row r="36" spans="1:75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19"/>
        <v>470.15769230769234</v>
      </c>
      <c r="N36" t="str">
        <f t="shared" si="20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21"/>
        <v>321.90769230769234</v>
      </c>
      <c r="U36" s="21">
        <f t="shared" si="22"/>
        <v>-26.001578510668438</v>
      </c>
      <c r="V36" t="str">
        <f t="shared" si="36"/>
        <v>Pior</v>
      </c>
      <c r="W36" t="str">
        <f t="shared" si="23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3">
        <v>20.442</v>
      </c>
      <c r="AC36">
        <v>20.442</v>
      </c>
      <c r="AD36" s="33">
        <v>20442</v>
      </c>
      <c r="AE36" s="23">
        <f t="shared" si="24"/>
        <v>252.91923076923078</v>
      </c>
      <c r="AF36" s="23">
        <f t="shared" si="25"/>
        <v>-16.351553383897315</v>
      </c>
      <c r="AG36" t="str">
        <f t="shared" si="26"/>
        <v>Pior</v>
      </c>
      <c r="AH36" t="str">
        <f t="shared" si="27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28"/>
        <v>Melhor</v>
      </c>
      <c r="AO36" s="23">
        <f t="shared" si="29"/>
        <v>-12.954587560893211</v>
      </c>
      <c r="AP36" s="23">
        <f t="shared" si="30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31"/>
        <v>51.003846153846155</v>
      </c>
      <c r="AW36" s="23">
        <f t="shared" si="32"/>
        <v>-57.212916444163518</v>
      </c>
      <c r="AX36" t="str">
        <f t="shared" si="33"/>
        <v>Melhor</v>
      </c>
      <c r="AY36" t="s">
        <v>76</v>
      </c>
      <c r="AZ36" s="19">
        <v>1162.67</v>
      </c>
      <c r="BA36" s="19">
        <v>317.92</v>
      </c>
      <c r="BB36" s="19">
        <v>844.75</v>
      </c>
      <c r="BC36" s="19">
        <v>23975.8</v>
      </c>
      <c r="BD36" s="23">
        <f t="shared" si="34"/>
        <v>123.59038461538464</v>
      </c>
      <c r="BE36" s="23">
        <f t="shared" si="37"/>
        <v>48.069330888158731</v>
      </c>
      <c r="BF36" s="23">
        <f t="shared" si="35"/>
        <v>-27.216671674679482</v>
      </c>
      <c r="BW36" t="s">
        <v>245</v>
      </c>
    </row>
    <row r="37" spans="1:75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19"/>
        <v>858.63430127041727</v>
      </c>
      <c r="N37" t="str">
        <f t="shared" si="20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21"/>
        <v>146.91243194192376</v>
      </c>
      <c r="U37" s="21">
        <f t="shared" si="22"/>
        <v>-74.243313470558434</v>
      </c>
      <c r="V37" t="str">
        <f t="shared" si="36"/>
        <v>Pior</v>
      </c>
      <c r="W37" t="str">
        <f t="shared" si="23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3">
        <v>100.57899999999999</v>
      </c>
      <c r="AC37">
        <v>100.57899999999999</v>
      </c>
      <c r="AD37" s="33">
        <v>100579</v>
      </c>
      <c r="AE37" s="23">
        <f t="shared" si="24"/>
        <v>-63.716197822141552</v>
      </c>
      <c r="AF37" s="23">
        <f t="shared" si="25"/>
        <v>-85.304991776844702</v>
      </c>
      <c r="AG37" t="str">
        <f t="shared" si="26"/>
        <v>Melhor</v>
      </c>
      <c r="AH37" t="str">
        <f t="shared" si="27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28"/>
        <v>Pior</v>
      </c>
      <c r="AO37" s="23">
        <f t="shared" si="29"/>
        <v>393.15551554029969</v>
      </c>
      <c r="AP37" s="23">
        <f t="shared" si="30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31"/>
        <v>29.775862068965527</v>
      </c>
      <c r="AW37" s="23">
        <f t="shared" si="32"/>
        <v>257.66886125335282</v>
      </c>
      <c r="AX37" t="str">
        <f t="shared" si="33"/>
        <v>Pior</v>
      </c>
      <c r="AY37" t="s">
        <v>78</v>
      </c>
      <c r="AZ37" s="19">
        <v>6455.66</v>
      </c>
      <c r="BA37" s="19">
        <v>304.44</v>
      </c>
      <c r="BB37" s="19">
        <v>6151.22</v>
      </c>
      <c r="BC37" s="19">
        <v>49283.8</v>
      </c>
      <c r="BD37" s="23">
        <f t="shared" si="34"/>
        <v>46.453266787658798</v>
      </c>
      <c r="BE37" s="23">
        <f t="shared" si="37"/>
        <v>12.850929635767367</v>
      </c>
      <c r="BF37" s="23">
        <f t="shared" si="35"/>
        <v>-18.153072971341921</v>
      </c>
      <c r="BW37" t="s">
        <v>246</v>
      </c>
    </row>
    <row r="38" spans="1:75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19"/>
        <v>1799.1026597066864</v>
      </c>
      <c r="N38" t="str">
        <f t="shared" si="20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21"/>
        <v>359.08774546358433</v>
      </c>
      <c r="U38" s="21">
        <f t="shared" si="22"/>
        <v>-75.826070111739512</v>
      </c>
      <c r="V38" t="str">
        <f t="shared" si="36"/>
        <v>Pior</v>
      </c>
      <c r="W38" t="str">
        <f t="shared" si="23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3">
        <v>41.039000000000001</v>
      </c>
      <c r="AC38">
        <v>41.039000000000001</v>
      </c>
      <c r="AD38" s="33">
        <v>41039</v>
      </c>
      <c r="AE38" s="23">
        <f t="shared" si="24"/>
        <v>-37.606015411384533</v>
      </c>
      <c r="AF38" s="23">
        <f t="shared" si="25"/>
        <v>-86.409137424130037</v>
      </c>
      <c r="AG38" t="str">
        <f t="shared" si="26"/>
        <v>Melhor</v>
      </c>
      <c r="AH38" t="str">
        <f t="shared" si="27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28"/>
        <v>Pior</v>
      </c>
      <c r="AO38" s="23">
        <f t="shared" si="29"/>
        <v>248.33812064013125</v>
      </c>
      <c r="AP38" s="23">
        <f t="shared" si="30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31"/>
        <v>30.939845886154611</v>
      </c>
      <c r="AW38" s="23">
        <f t="shared" si="32"/>
        <v>109.85972726294864</v>
      </c>
      <c r="AX38" t="str">
        <f t="shared" si="33"/>
        <v>Pior</v>
      </c>
      <c r="AY38" t="s">
        <v>80</v>
      </c>
      <c r="AZ38" s="19">
        <v>6456.96</v>
      </c>
      <c r="BA38" s="19">
        <v>1405.13</v>
      </c>
      <c r="BB38" s="19">
        <v>5051.83</v>
      </c>
      <c r="BC38" s="19">
        <v>49192.3</v>
      </c>
      <c r="BD38" s="23">
        <f t="shared" si="34"/>
        <v>60.501118568232656</v>
      </c>
      <c r="BE38" s="23">
        <f t="shared" si="37"/>
        <v>22.576223824014612</v>
      </c>
      <c r="BF38" s="23">
        <f t="shared" si="35"/>
        <v>-26.152748216709913</v>
      </c>
      <c r="BW38" t="s">
        <v>247</v>
      </c>
    </row>
    <row r="39" spans="1:75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19"/>
        <v>7705.0586113615882</v>
      </c>
      <c r="N39" t="str">
        <f t="shared" si="20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21"/>
        <v>1137.0874661857529</v>
      </c>
      <c r="U39" s="21">
        <f t="shared" si="22"/>
        <v>-84.150183518353558</v>
      </c>
      <c r="V39" t="str">
        <f t="shared" si="36"/>
        <v>Pior</v>
      </c>
      <c r="W39" t="str">
        <f t="shared" si="23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3">
        <v>66.700999999999993</v>
      </c>
      <c r="AC39">
        <v>66.700999999999993</v>
      </c>
      <c r="AD39" s="33">
        <v>66701</v>
      </c>
      <c r="AE39" s="23">
        <f t="shared" si="24"/>
        <v>171.20559062218214</v>
      </c>
      <c r="AF39" s="23">
        <f t="shared" si="25"/>
        <v>-78.077088481190728</v>
      </c>
      <c r="AG39" t="str">
        <f t="shared" si="26"/>
        <v>Pior</v>
      </c>
      <c r="AH39" t="str">
        <f t="shared" si="27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28"/>
        <v>Pior</v>
      </c>
      <c r="AO39" s="23">
        <f t="shared" si="29"/>
        <v>262.53312364720858</v>
      </c>
      <c r="AP39" s="23">
        <f t="shared" si="30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31"/>
        <v>715.03606853020733</v>
      </c>
      <c r="AW39" s="23">
        <f t="shared" si="32"/>
        <v>200.52332868965013</v>
      </c>
      <c r="AX39" t="str">
        <f t="shared" si="33"/>
        <v>Pior</v>
      </c>
      <c r="AY39" t="s">
        <v>82</v>
      </c>
      <c r="AZ39" s="19">
        <v>7862.38</v>
      </c>
      <c r="BA39" s="19">
        <v>1198.51</v>
      </c>
      <c r="BB39" s="19">
        <v>6663.87</v>
      </c>
      <c r="BC39" s="19">
        <v>92083.7</v>
      </c>
      <c r="BD39" s="23">
        <f t="shared" si="34"/>
        <v>608.96122633002699</v>
      </c>
      <c r="BE39" s="23">
        <f t="shared" si="37"/>
        <v>-13.014742082699488</v>
      </c>
      <c r="BF39" s="23">
        <f t="shared" si="35"/>
        <v>-27.893211540930679</v>
      </c>
      <c r="BW39" t="s">
        <v>248</v>
      </c>
    </row>
    <row r="40" spans="1:75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19"/>
        <v>4103.2136524822699</v>
      </c>
      <c r="N40" t="str">
        <f t="shared" si="20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21"/>
        <v>699.20212765957444</v>
      </c>
      <c r="U40" s="21">
        <f t="shared" si="22"/>
        <v>-80.985926632884969</v>
      </c>
      <c r="V40" t="str">
        <f t="shared" si="36"/>
        <v>Pior</v>
      </c>
      <c r="W40" t="str">
        <f t="shared" si="23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3">
        <v>81.911000000000001</v>
      </c>
      <c r="AC40">
        <v>81.911000000000001</v>
      </c>
      <c r="AD40" s="33">
        <v>81911</v>
      </c>
      <c r="AE40" s="23">
        <f t="shared" si="24"/>
        <v>110.83156028368792</v>
      </c>
      <c r="AF40" s="23">
        <f t="shared" si="25"/>
        <v>-73.619744869661673</v>
      </c>
      <c r="AG40" t="str">
        <f t="shared" si="26"/>
        <v>Pior</v>
      </c>
      <c r="AH40" t="str">
        <f t="shared" si="27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28"/>
        <v>Pior</v>
      </c>
      <c r="AO40" s="23">
        <f t="shared" si="29"/>
        <v>107.63714268894702</v>
      </c>
      <c r="AP40" s="23">
        <f t="shared" si="30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31"/>
        <v>189.15913120567379</v>
      </c>
      <c r="AW40" s="23">
        <f t="shared" si="32"/>
        <v>37.151729473799307</v>
      </c>
      <c r="AX40" t="str">
        <f t="shared" si="33"/>
        <v>Pior</v>
      </c>
      <c r="AY40" t="s">
        <v>84</v>
      </c>
      <c r="AZ40" s="19">
        <v>6962.92</v>
      </c>
      <c r="BA40" s="19">
        <v>3796.96</v>
      </c>
      <c r="BB40" s="19">
        <v>3165.96</v>
      </c>
      <c r="BC40" s="19">
        <v>92826.6</v>
      </c>
      <c r="BD40" s="23">
        <f t="shared" si="34"/>
        <v>208.64007092198582</v>
      </c>
      <c r="BE40" s="23">
        <f t="shared" si="37"/>
        <v>6.7370999612167175</v>
      </c>
      <c r="BF40" s="23">
        <f t="shared" si="35"/>
        <v>-29.496343144015214</v>
      </c>
      <c r="BW40" t="s">
        <v>249</v>
      </c>
    </row>
    <row r="41" spans="1:75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19"/>
        <v>256.38335158817085</v>
      </c>
      <c r="N41" t="str">
        <f t="shared" si="20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21"/>
        <v>171.4753559693319</v>
      </c>
      <c r="U41" s="21">
        <f t="shared" si="22"/>
        <v>-23.824905187197658</v>
      </c>
      <c r="V41" t="str">
        <f t="shared" si="36"/>
        <v>Pior</v>
      </c>
      <c r="W41" t="str">
        <f t="shared" si="23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3">
        <v>23.472000000000001</v>
      </c>
      <c r="AC41">
        <v>23.472000000000001</v>
      </c>
      <c r="AD41" s="33">
        <v>23472</v>
      </c>
      <c r="AE41" s="23">
        <f t="shared" si="24"/>
        <v>60.889375684556413</v>
      </c>
      <c r="AF41" s="23">
        <f t="shared" si="25"/>
        <v>-40.73518197993198</v>
      </c>
      <c r="AG41" t="str">
        <f t="shared" si="26"/>
        <v>Pior</v>
      </c>
      <c r="AH41" t="str">
        <f t="shared" si="27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28"/>
        <v>Pior</v>
      </c>
      <c r="AO41" s="23">
        <f t="shared" si="29"/>
        <v>59.129156114696499</v>
      </c>
      <c r="AP41" s="23">
        <f t="shared" si="30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31"/>
        <v>32.972617743702074</v>
      </c>
      <c r="AW41" s="23">
        <f t="shared" si="32"/>
        <v>-17.351523568335928</v>
      </c>
      <c r="AX41" t="str">
        <f t="shared" si="33"/>
        <v>Melhor</v>
      </c>
      <c r="AY41" t="s">
        <v>276</v>
      </c>
      <c r="AZ41" s="19">
        <v>1315.05</v>
      </c>
      <c r="BA41" s="19">
        <v>85.12</v>
      </c>
      <c r="BB41" s="19">
        <v>1229.93</v>
      </c>
      <c r="BC41" s="19">
        <v>27658.799999999999</v>
      </c>
      <c r="BD41" s="23">
        <f t="shared" si="34"/>
        <v>44.036144578313248</v>
      </c>
      <c r="BE41" s="23">
        <f t="shared" si="37"/>
        <v>8.3201541959078771</v>
      </c>
      <c r="BF41" s="23">
        <f t="shared" si="35"/>
        <v>-43.740695107551723</v>
      </c>
      <c r="BW41" t="s">
        <v>244</v>
      </c>
    </row>
    <row r="42" spans="1:75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19"/>
        <v>194.64539748953976</v>
      </c>
      <c r="N42" t="str">
        <f t="shared" si="20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21"/>
        <v>110.15062761506276</v>
      </c>
      <c r="U42" s="21">
        <f t="shared" si="22"/>
        <v>-28.676765561042455</v>
      </c>
      <c r="V42" t="str">
        <f t="shared" si="36"/>
        <v>Pior</v>
      </c>
      <c r="W42" t="str">
        <f t="shared" si="23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3">
        <v>2.6720000000000002</v>
      </c>
      <c r="AC42">
        <v>2.6720000000000002</v>
      </c>
      <c r="AD42" s="33">
        <v>2672</v>
      </c>
      <c r="AE42" s="23">
        <f t="shared" si="24"/>
        <v>86.29916317991632</v>
      </c>
      <c r="AF42" s="23">
        <f t="shared" si="25"/>
        <v>-11.349699358897782</v>
      </c>
      <c r="AG42" t="str">
        <f t="shared" si="26"/>
        <v>Pior</v>
      </c>
      <c r="AH42" t="str">
        <f t="shared" si="27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28"/>
        <v>Melhor</v>
      </c>
      <c r="AO42" s="23">
        <f t="shared" si="29"/>
        <v>-3.0100728795858496</v>
      </c>
      <c r="AP42" s="23">
        <f t="shared" si="30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31"/>
        <v>61.179916317991648</v>
      </c>
      <c r="AW42" s="23">
        <f t="shared" si="32"/>
        <v>-13.483284859237957</v>
      </c>
      <c r="AX42" t="str">
        <f t="shared" si="33"/>
        <v>Melhor</v>
      </c>
      <c r="AY42" t="s">
        <v>277</v>
      </c>
      <c r="AZ42" s="19">
        <v>1571.7</v>
      </c>
      <c r="BA42" s="19">
        <v>17.37</v>
      </c>
      <c r="BB42" s="19">
        <v>1554.33</v>
      </c>
      <c r="BC42" s="19">
        <v>24022.6</v>
      </c>
      <c r="BD42" s="23">
        <f t="shared" si="34"/>
        <v>64.403765690376574</v>
      </c>
      <c r="BE42" s="23">
        <f t="shared" si="37"/>
        <v>2.0001557551528952</v>
      </c>
      <c r="BF42" s="23">
        <f t="shared" si="35"/>
        <v>-9.014073092085841</v>
      </c>
      <c r="BW42" t="s">
        <v>245</v>
      </c>
    </row>
    <row r="43" spans="1:75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19"/>
        <v>1710.8322496749024</v>
      </c>
      <c r="N43" t="str">
        <f t="shared" si="20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21"/>
        <v>409.69700910273082</v>
      </c>
      <c r="U43" s="21">
        <f t="shared" si="22"/>
        <v>-71.852886472822846</v>
      </c>
      <c r="V43" t="str">
        <f t="shared" si="36"/>
        <v>Pior</v>
      </c>
      <c r="W43" t="str">
        <f t="shared" si="23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3">
        <v>5.319</v>
      </c>
      <c r="AC43">
        <v>5.319</v>
      </c>
      <c r="AD43" s="33">
        <v>5319</v>
      </c>
      <c r="AE43" s="23">
        <f t="shared" si="24"/>
        <v>-73.551365409622889</v>
      </c>
      <c r="AF43" s="23">
        <f t="shared" si="25"/>
        <v>-94.810910380475406</v>
      </c>
      <c r="AG43" t="str">
        <f t="shared" si="26"/>
        <v>Melhor</v>
      </c>
      <c r="AH43" t="str">
        <f t="shared" si="27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28"/>
        <v>Pior</v>
      </c>
      <c r="AO43" s="23">
        <f t="shared" si="29"/>
        <v>607.44628546142894</v>
      </c>
      <c r="AP43" s="23">
        <f t="shared" si="30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31"/>
        <v>16.916124837451243</v>
      </c>
      <c r="AW43" s="23">
        <f t="shared" si="32"/>
        <v>342.04975662520286</v>
      </c>
      <c r="AX43" t="str">
        <f t="shared" si="33"/>
        <v>Pior</v>
      </c>
      <c r="AY43" t="s">
        <v>278</v>
      </c>
      <c r="AZ43" s="19">
        <v>1604.05</v>
      </c>
      <c r="BA43" s="19">
        <v>98.71</v>
      </c>
      <c r="BB43" s="19">
        <v>1505.34</v>
      </c>
      <c r="BC43" s="19">
        <v>54143.6</v>
      </c>
      <c r="BD43" s="23">
        <f t="shared" si="34"/>
        <v>4.2945383615084491</v>
      </c>
      <c r="BE43" s="23">
        <f t="shared" si="37"/>
        <v>-10.795419787895478</v>
      </c>
      <c r="BF43" s="23">
        <f t="shared" si="35"/>
        <v>-44.260272782555816</v>
      </c>
      <c r="BW43" t="s">
        <v>246</v>
      </c>
    </row>
    <row r="44" spans="1:75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19"/>
        <v>2156.3226571767495</v>
      </c>
      <c r="N44" t="str">
        <f t="shared" si="20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21"/>
        <v>621.06168446026095</v>
      </c>
      <c r="U44" s="21">
        <f t="shared" si="22"/>
        <v>-68.042616504037696</v>
      </c>
      <c r="V44" t="str">
        <f t="shared" si="36"/>
        <v>Pior</v>
      </c>
      <c r="W44" t="str">
        <f t="shared" si="23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3">
        <v>39.122999999999998</v>
      </c>
      <c r="AC44">
        <v>39.122999999999998</v>
      </c>
      <c r="AD44" s="33">
        <v>39123</v>
      </c>
      <c r="AE44" s="23">
        <f t="shared" si="24"/>
        <v>-51.217081850533809</v>
      </c>
      <c r="AF44" s="23">
        <f t="shared" si="25"/>
        <v>-93.234570744667735</v>
      </c>
      <c r="AG44" t="str">
        <f t="shared" si="26"/>
        <v>Melhor</v>
      </c>
      <c r="AH44" t="str">
        <f t="shared" si="27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28"/>
        <v>Pior</v>
      </c>
      <c r="AO44" s="23">
        <f t="shared" si="29"/>
        <v>468.80167298900881</v>
      </c>
      <c r="AP44" s="23">
        <f t="shared" si="30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31"/>
        <v>38.188612099644139</v>
      </c>
      <c r="AW44" s="23">
        <f t="shared" si="32"/>
        <v>183.27254158155822</v>
      </c>
      <c r="AX44" t="str">
        <f t="shared" si="33"/>
        <v>Pior</v>
      </c>
      <c r="AY44" t="s">
        <v>279</v>
      </c>
      <c r="AZ44" s="19">
        <v>1137.45</v>
      </c>
      <c r="BA44" s="19">
        <v>425.88</v>
      </c>
      <c r="BB44" s="19">
        <v>711.57</v>
      </c>
      <c r="BC44" s="19">
        <v>54081</v>
      </c>
      <c r="BD44" s="23">
        <f t="shared" si="34"/>
        <v>34.928825622775804</v>
      </c>
      <c r="BE44" s="23">
        <f t="shared" si="37"/>
        <v>-2.3589400221472547</v>
      </c>
      <c r="BF44" s="23">
        <f t="shared" si="35"/>
        <v>-51.373154236172269</v>
      </c>
      <c r="BW44" t="s">
        <v>247</v>
      </c>
    </row>
    <row r="45" spans="1:75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19"/>
        <v>5676.5432098765432</v>
      </c>
      <c r="N45" t="str">
        <f t="shared" si="20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21"/>
        <v>1182.2119341563787</v>
      </c>
      <c r="U45" s="21">
        <f t="shared" si="22"/>
        <v>-77.803127448885093</v>
      </c>
      <c r="V45" t="str">
        <f t="shared" si="36"/>
        <v>Pior</v>
      </c>
      <c r="W45" t="str">
        <f t="shared" si="23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3">
        <v>83.960999999999999</v>
      </c>
      <c r="AC45">
        <v>83.960999999999999</v>
      </c>
      <c r="AD45" s="33">
        <v>83961</v>
      </c>
      <c r="AE45" s="23">
        <f t="shared" si="24"/>
        <v>-10.032921810699587</v>
      </c>
      <c r="AF45" s="23">
        <f t="shared" si="25"/>
        <v>-92.983447135945312</v>
      </c>
      <c r="AG45" t="str">
        <f t="shared" si="26"/>
        <v>Melhor</v>
      </c>
      <c r="AH45" t="str">
        <f t="shared" si="27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28"/>
        <v>Pior</v>
      </c>
      <c r="AO45" s="23">
        <f t="shared" si="29"/>
        <v>410.16375445979321</v>
      </c>
      <c r="AP45" s="23">
        <f t="shared" si="30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31"/>
        <v>32.048353909465021</v>
      </c>
      <c r="AW45" s="23">
        <f t="shared" si="32"/>
        <v>46.774082883542221</v>
      </c>
      <c r="AX45" t="str">
        <f t="shared" si="33"/>
        <v>Pior</v>
      </c>
      <c r="AY45" t="s">
        <v>280</v>
      </c>
      <c r="AZ45" s="19">
        <v>1307.69</v>
      </c>
      <c r="BA45" s="19">
        <v>1013.13</v>
      </c>
      <c r="BB45" s="19">
        <v>294.56</v>
      </c>
      <c r="BC45" s="19">
        <v>91704.6</v>
      </c>
      <c r="BD45" s="23">
        <f t="shared" si="34"/>
        <v>34.53600823045268</v>
      </c>
      <c r="BE45" s="23">
        <f t="shared" si="37"/>
        <v>1.8838965025593928</v>
      </c>
      <c r="BF45" s="23">
        <f t="shared" si="35"/>
        <v>-70.688008822580059</v>
      </c>
      <c r="BW45" t="s">
        <v>248</v>
      </c>
    </row>
    <row r="46" spans="1:75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19"/>
        <v>5392.3792270531403</v>
      </c>
      <c r="N46" t="str">
        <f t="shared" si="20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21"/>
        <v>1055.072463768116</v>
      </c>
      <c r="U46" s="21">
        <f t="shared" si="22"/>
        <v>-78.969542778861353</v>
      </c>
      <c r="V46" t="str">
        <f t="shared" si="36"/>
        <v>Pior</v>
      </c>
      <c r="W46" t="str">
        <f t="shared" si="23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3">
        <v>88.448999999999998</v>
      </c>
      <c r="AC46">
        <v>88.448999999999998</v>
      </c>
      <c r="AD46" s="33">
        <v>88449</v>
      </c>
      <c r="AE46" s="23">
        <f t="shared" si="24"/>
        <v>-65.444444444444443</v>
      </c>
      <c r="AF46" s="23">
        <f t="shared" si="25"/>
        <v>-97.008364700961934</v>
      </c>
      <c r="AG46" t="str">
        <f t="shared" si="26"/>
        <v>Melhor</v>
      </c>
      <c r="AH46" t="str">
        <f t="shared" si="27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28"/>
        <v>Pior</v>
      </c>
      <c r="AO46" s="23">
        <f t="shared" si="29"/>
        <v>1903.7571648259468</v>
      </c>
      <c r="AP46" s="23">
        <f t="shared" si="30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31"/>
        <v>255.86594202898553</v>
      </c>
      <c r="AW46" s="23">
        <f t="shared" si="32"/>
        <v>929.83713127359169</v>
      </c>
      <c r="AX46" t="str">
        <f t="shared" si="33"/>
        <v>Pior</v>
      </c>
      <c r="AY46" t="s">
        <v>281</v>
      </c>
      <c r="AZ46" s="19">
        <v>6264.49</v>
      </c>
      <c r="BA46" s="19">
        <v>510.35</v>
      </c>
      <c r="BB46" s="19">
        <v>5754.14</v>
      </c>
      <c r="BC46" s="19">
        <v>92250.7</v>
      </c>
      <c r="BD46" s="23">
        <f t="shared" si="34"/>
        <v>278.29045893719803</v>
      </c>
      <c r="BE46" s="23">
        <f t="shared" si="37"/>
        <v>6.3013945027608278</v>
      </c>
      <c r="BF46" s="23">
        <f t="shared" si="35"/>
        <v>-45.366072752326382</v>
      </c>
      <c r="BW46" t="s">
        <v>249</v>
      </c>
    </row>
    <row r="47" spans="1:75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19"/>
        <v>335.7753424657534</v>
      </c>
      <c r="N47" t="str">
        <f t="shared" si="20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21"/>
        <v>130.09863013698632</v>
      </c>
      <c r="U47" s="21">
        <f t="shared" si="22"/>
        <v>-47.197877503803639</v>
      </c>
      <c r="V47" t="str">
        <f t="shared" si="36"/>
        <v>Pior</v>
      </c>
      <c r="W47" t="str">
        <f t="shared" si="23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3">
        <v>34.962000000000003</v>
      </c>
      <c r="AC47">
        <v>34.962000000000003</v>
      </c>
      <c r="AD47" s="33">
        <v>34962</v>
      </c>
      <c r="AE47" s="23">
        <f t="shared" si="24"/>
        <v>195.46986301369859</v>
      </c>
      <c r="AF47" s="23">
        <f t="shared" si="25"/>
        <v>28.41009215821683</v>
      </c>
      <c r="AG47" t="str">
        <f t="shared" si="26"/>
        <v>Pior</v>
      </c>
      <c r="AH47" t="str">
        <f t="shared" si="27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28"/>
        <v>Melhor</v>
      </c>
      <c r="AO47" s="23">
        <f t="shared" si="29"/>
        <v>-34.042829391774411</v>
      </c>
      <c r="AP47" s="23">
        <f t="shared" si="30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31"/>
        <v>82.176712328767138</v>
      </c>
      <c r="AW47" s="23">
        <f t="shared" si="32"/>
        <v>-38.343386201684794</v>
      </c>
      <c r="AX47" t="str">
        <f t="shared" si="33"/>
        <v>Melhor</v>
      </c>
      <c r="AY47" t="s">
        <v>282</v>
      </c>
      <c r="AZ47" s="19">
        <v>1147.69</v>
      </c>
      <c r="BA47" s="19">
        <v>25.99</v>
      </c>
      <c r="BB47" s="19">
        <v>1121.7</v>
      </c>
      <c r="BC47" s="19">
        <v>23711.8</v>
      </c>
      <c r="BD47" s="23">
        <f t="shared" si="34"/>
        <v>57.217808219178089</v>
      </c>
      <c r="BE47" s="23">
        <f t="shared" si="37"/>
        <v>-13.700381234538197</v>
      </c>
      <c r="BF47" s="23">
        <f t="shared" si="35"/>
        <v>-19.327311707025622</v>
      </c>
      <c r="BW47" t="s">
        <v>244</v>
      </c>
    </row>
    <row r="48" spans="1:75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19"/>
        <v>530.91612903225803</v>
      </c>
      <c r="N48" t="str">
        <f t="shared" si="20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21"/>
        <v>514.9387096774193</v>
      </c>
      <c r="U48" s="21">
        <f t="shared" si="22"/>
        <v>-2.5324157395287945</v>
      </c>
      <c r="V48" t="str">
        <f t="shared" si="36"/>
        <v>Pior</v>
      </c>
      <c r="W48" t="str">
        <f t="shared" si="23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3">
        <v>31.841000000000001</v>
      </c>
      <c r="AC48">
        <v>31.841000000000001</v>
      </c>
      <c r="AD48" s="33">
        <v>31841</v>
      </c>
      <c r="AE48" s="23">
        <f t="shared" si="24"/>
        <v>281.23870967741931</v>
      </c>
      <c r="AF48" s="23">
        <f t="shared" si="25"/>
        <v>-38.003787421772955</v>
      </c>
      <c r="AG48" t="str">
        <f t="shared" si="26"/>
        <v>Pior</v>
      </c>
      <c r="AH48" t="str">
        <f t="shared" si="27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28"/>
        <v>Pior</v>
      </c>
      <c r="AO48" s="23">
        <f t="shared" si="29"/>
        <v>29.311920395315788</v>
      </c>
      <c r="AP48" s="23">
        <f t="shared" si="30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31"/>
        <v>69.064516129032256</v>
      </c>
      <c r="AW48" s="23">
        <f t="shared" si="32"/>
        <v>-55.653895620388539</v>
      </c>
      <c r="AX48" t="str">
        <f t="shared" si="33"/>
        <v>Melhor</v>
      </c>
      <c r="AY48" t="s">
        <v>283</v>
      </c>
      <c r="AZ48" s="19">
        <v>751.6</v>
      </c>
      <c r="BA48" s="19">
        <v>183.45</v>
      </c>
      <c r="BB48" s="19">
        <v>568.15</v>
      </c>
      <c r="BC48" s="19">
        <v>23623.9</v>
      </c>
      <c r="BD48" s="23">
        <f t="shared" si="34"/>
        <v>142.45161290322582</v>
      </c>
      <c r="BE48" s="23">
        <f t="shared" si="37"/>
        <v>43.407746613241741</v>
      </c>
      <c r="BF48" s="23">
        <f t="shared" si="35"/>
        <v>-50.819886668498818</v>
      </c>
      <c r="BW48" t="s">
        <v>245</v>
      </c>
    </row>
    <row r="49" spans="1:75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19"/>
        <v>1907.0458502611725</v>
      </c>
      <c r="N49" t="str">
        <f t="shared" si="20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21"/>
        <v>432.79686593151484</v>
      </c>
      <c r="U49" s="21">
        <f t="shared" si="22"/>
        <v>-73.453677410399806</v>
      </c>
      <c r="V49" t="str">
        <f t="shared" si="36"/>
        <v>Pior</v>
      </c>
      <c r="W49" t="str">
        <f t="shared" si="23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3">
        <v>116.002</v>
      </c>
      <c r="AC49">
        <v>116.002</v>
      </c>
      <c r="AD49" s="33">
        <v>116002</v>
      </c>
      <c r="AE49" s="23">
        <f t="shared" si="24"/>
        <v>-54.900174114915842</v>
      </c>
      <c r="AF49" s="23">
        <f t="shared" si="25"/>
        <v>-91.535268172752126</v>
      </c>
      <c r="AG49" t="str">
        <f t="shared" si="26"/>
        <v>Melhor</v>
      </c>
      <c r="AH49" t="str">
        <f t="shared" si="27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28"/>
        <v>Pior</v>
      </c>
      <c r="AO49" s="23">
        <f t="shared" si="29"/>
        <v>868.20621050870579</v>
      </c>
      <c r="AP49" s="23">
        <f t="shared" si="30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31"/>
        <v>143.24143934997099</v>
      </c>
      <c r="AW49" s="23">
        <f t="shared" si="32"/>
        <v>439.3400851918102</v>
      </c>
      <c r="AX49" t="str">
        <f t="shared" si="33"/>
        <v>Pior</v>
      </c>
      <c r="AY49" t="s">
        <v>284</v>
      </c>
      <c r="AZ49" s="19">
        <v>4190.87</v>
      </c>
      <c r="BA49" s="19">
        <v>262.74</v>
      </c>
      <c r="BB49" s="19">
        <v>3928.13</v>
      </c>
      <c r="BC49" s="19">
        <v>49187.199999999997</v>
      </c>
      <c r="BD49" s="23">
        <f t="shared" si="34"/>
        <v>143.2309924550203</v>
      </c>
      <c r="BE49" s="23">
        <f t="shared" si="37"/>
        <v>-4.2948664415907957E-3</v>
      </c>
      <c r="BF49" s="23">
        <f t="shared" si="35"/>
        <v>-44.297308217830732</v>
      </c>
      <c r="BW49" t="s">
        <v>246</v>
      </c>
    </row>
    <row r="50" spans="1:75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19"/>
        <v>3062.9946524064176</v>
      </c>
      <c r="N50" t="str">
        <f t="shared" si="20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21"/>
        <v>1318.9411764705883</v>
      </c>
      <c r="U50" s="21">
        <f t="shared" si="22"/>
        <v>-55.139311557449112</v>
      </c>
      <c r="V50" t="str">
        <f t="shared" si="36"/>
        <v>Pior</v>
      </c>
      <c r="W50" t="str">
        <f t="shared" si="23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3">
        <v>59.149000000000001</v>
      </c>
      <c r="AC50">
        <v>59.149000000000001</v>
      </c>
      <c r="AD50" s="33">
        <v>59149</v>
      </c>
      <c r="AE50" s="23">
        <f t="shared" si="24"/>
        <v>128.49732620320856</v>
      </c>
      <c r="AF50" s="23">
        <f t="shared" si="25"/>
        <v>-83.89663151706101</v>
      </c>
      <c r="AG50" t="str">
        <f t="shared" si="26"/>
        <v>Pior</v>
      </c>
      <c r="AH50" t="str">
        <f t="shared" si="27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28"/>
        <v>Pior</v>
      </c>
      <c r="AO50" s="23">
        <f t="shared" si="29"/>
        <v>296.79140630485153</v>
      </c>
      <c r="AP50" s="23">
        <f t="shared" si="30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31"/>
        <v>127.81818181818181</v>
      </c>
      <c r="AW50" s="23">
        <f t="shared" si="32"/>
        <v>-0.29722202719465435</v>
      </c>
      <c r="AX50" t="str">
        <f t="shared" si="33"/>
        <v>Melhor</v>
      </c>
      <c r="AY50" t="s">
        <v>285</v>
      </c>
      <c r="AZ50" s="19">
        <v>894.31</v>
      </c>
      <c r="BA50" s="19">
        <v>684.25</v>
      </c>
      <c r="BB50" s="19">
        <v>210.06</v>
      </c>
      <c r="BC50" s="19">
        <v>49173</v>
      </c>
      <c r="BD50" s="23">
        <f t="shared" si="34"/>
        <v>139.12032085561498</v>
      </c>
      <c r="BE50" s="23">
        <f t="shared" si="37"/>
        <v>4.9610346932068898</v>
      </c>
      <c r="BF50" s="23">
        <f t="shared" si="35"/>
        <v>-73.626175941490459</v>
      </c>
      <c r="BW50" t="s">
        <v>247</v>
      </c>
    </row>
    <row r="51" spans="1:75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19"/>
        <v>12338.910256410258</v>
      </c>
      <c r="N51" t="str">
        <f t="shared" si="20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21"/>
        <v>2092.6442307692309</v>
      </c>
      <c r="U51" s="21">
        <f t="shared" si="22"/>
        <v>-82.372698366890489</v>
      </c>
      <c r="V51" t="str">
        <f t="shared" si="36"/>
        <v>Pior</v>
      </c>
      <c r="W51" t="str">
        <f t="shared" si="23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3">
        <v>98.251000000000005</v>
      </c>
      <c r="AC51">
        <v>98.251000000000005</v>
      </c>
      <c r="AD51" s="33">
        <v>98251</v>
      </c>
      <c r="AE51" s="23">
        <f t="shared" si="24"/>
        <v>243.31410256410257</v>
      </c>
      <c r="AF51" s="23">
        <f t="shared" si="25"/>
        <v>-84.342462048954474</v>
      </c>
      <c r="AG51" t="str">
        <f t="shared" si="26"/>
        <v>Pior</v>
      </c>
      <c r="AH51" t="str">
        <f t="shared" si="27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28"/>
        <v>Pior</v>
      </c>
      <c r="AO51" s="23">
        <f t="shared" si="29"/>
        <v>528.22786937281762</v>
      </c>
      <c r="AP51" s="23">
        <f t="shared" si="30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31"/>
        <v>988.56730769230762</v>
      </c>
      <c r="AW51" s="23">
        <f t="shared" si="32"/>
        <v>217.07619918964832</v>
      </c>
      <c r="AX51" t="str">
        <f t="shared" si="33"/>
        <v>Pior</v>
      </c>
      <c r="AY51" t="s">
        <v>286</v>
      </c>
      <c r="AZ51" s="19">
        <v>3200.84</v>
      </c>
      <c r="BA51" s="19">
        <v>931.35</v>
      </c>
      <c r="BB51" s="19">
        <v>2269.4899999999998</v>
      </c>
      <c r="BC51" s="19">
        <v>92399.4</v>
      </c>
      <c r="BD51" s="23">
        <f t="shared" si="34"/>
        <v>925.91025641025647</v>
      </c>
      <c r="BE51" s="23">
        <f t="shared" si="37"/>
        <v>-5.7559188889183259</v>
      </c>
      <c r="BF51" s="23">
        <f t="shared" si="35"/>
        <v>-52.433573084467689</v>
      </c>
      <c r="BW51" t="s">
        <v>248</v>
      </c>
    </row>
    <row r="52" spans="1:75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19"/>
        <v>10046.269005847953</v>
      </c>
      <c r="N52" t="str">
        <f t="shared" si="20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21"/>
        <v>1498.6666666666667</v>
      </c>
      <c r="U52" s="21">
        <f t="shared" si="22"/>
        <v>-84.243797737421986</v>
      </c>
      <c r="V52" t="str">
        <f t="shared" si="36"/>
        <v>Pior</v>
      </c>
      <c r="W52" t="str">
        <f t="shared" si="23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3">
        <v>84.126999999999995</v>
      </c>
      <c r="AC52">
        <v>84.126999999999995</v>
      </c>
      <c r="AD52" s="33">
        <v>84127</v>
      </c>
      <c r="AE52" s="23">
        <f t="shared" si="24"/>
        <v>3.8327485380116939</v>
      </c>
      <c r="AF52" s="23">
        <f t="shared" si="25"/>
        <v>-93.505040750332881</v>
      </c>
      <c r="AG52" t="str">
        <f t="shared" si="26"/>
        <v>Pior</v>
      </c>
      <c r="AH52" t="str">
        <f t="shared" si="27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28"/>
        <v>Pior</v>
      </c>
      <c r="AO52" s="23">
        <f t="shared" si="29"/>
        <v>1159.8533403922188</v>
      </c>
      <c r="AP52" s="23">
        <f t="shared" si="30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31"/>
        <v>877.46783625731007</v>
      </c>
      <c r="AW52" s="23">
        <f t="shared" si="32"/>
        <v>841.38684569201484</v>
      </c>
      <c r="AX52" t="str">
        <f t="shared" si="33"/>
        <v>Pior</v>
      </c>
      <c r="AY52" t="s">
        <v>287</v>
      </c>
      <c r="AZ52" s="19">
        <v>8423.2999999999993</v>
      </c>
      <c r="BA52" s="19">
        <v>316.23</v>
      </c>
      <c r="BB52" s="19">
        <v>8107.07</v>
      </c>
      <c r="BC52" s="19">
        <v>92251.8</v>
      </c>
      <c r="BD52" s="23">
        <f t="shared" si="34"/>
        <v>885.18128654970758</v>
      </c>
      <c r="BE52" s="23">
        <f t="shared" si="37"/>
        <v>0.78912573961840671</v>
      </c>
      <c r="BF52" s="23">
        <f t="shared" si="35"/>
        <v>-24.688410850633915</v>
      </c>
      <c r="BW52" t="s">
        <v>249</v>
      </c>
    </row>
    <row r="53" spans="1:75" x14ac:dyDescent="0.25">
      <c r="B53" s="1"/>
      <c r="C53" s="1"/>
      <c r="D53" s="1"/>
      <c r="E53" s="1"/>
      <c r="F53" s="1"/>
      <c r="G53" s="9"/>
    </row>
    <row r="54" spans="1:75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2" t="s">
        <v>160</v>
      </c>
      <c r="AC54" s="35"/>
      <c r="AD54" s="32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AY54" s="24" t="s">
        <v>261</v>
      </c>
      <c r="AZ54" s="20" t="s">
        <v>302</v>
      </c>
      <c r="BA54" s="20" t="s">
        <v>262</v>
      </c>
      <c r="BB54" s="20" t="s">
        <v>263</v>
      </c>
      <c r="BC54" s="20" t="s">
        <v>160</v>
      </c>
      <c r="BD54" s="20" t="s">
        <v>155</v>
      </c>
      <c r="BE54" s="20" t="s">
        <v>317</v>
      </c>
      <c r="BF54" s="20" t="s">
        <v>318</v>
      </c>
    </row>
    <row r="55" spans="1:75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38">((I55-G55)/G55)*100</f>
        <v>212.50049800796816</v>
      </c>
      <c r="N55" t="str">
        <f t="shared" ref="N55:N78" si="39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40">((P55-G55)/G55)*100</f>
        <v>70.302788844621517</v>
      </c>
      <c r="U55" s="21">
        <f t="shared" ref="U55:U78" si="41">((P55-I55)/I55)*100</f>
        <v>-45.503194417220058</v>
      </c>
      <c r="V55" t="str">
        <f t="shared" ref="V55:V78" si="42">IF(P55&gt;G55,"Pior","Melhor")</f>
        <v>Pior</v>
      </c>
      <c r="W55" t="str">
        <f t="shared" ref="W55:W78" si="43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3">
        <v>31.949000000000002</v>
      </c>
      <c r="AC55">
        <v>31.949000000000002</v>
      </c>
      <c r="AD55" s="33">
        <v>31949</v>
      </c>
      <c r="AE55" s="23">
        <f t="shared" ref="AE55:AE78" si="44">((Y55-G55)/G55)*100</f>
        <v>67.723107569721122</v>
      </c>
      <c r="AF55" s="23">
        <f t="shared" ref="AF55:AF78" si="45">((Y55-P55)/P55)*100</f>
        <v>-1.5147616151218748</v>
      </c>
      <c r="AG55" t="str">
        <f t="shared" ref="AG55:AG78" si="46">IF(Y55&gt;G55,"Pior","Melhor")</f>
        <v>Pior</v>
      </c>
      <c r="AH55" t="str">
        <f t="shared" ref="AH55:AH78" si="47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48">IF(AJ55&gt;Y55,"Pior","Melhor")</f>
        <v>Pior</v>
      </c>
      <c r="AO55" s="23">
        <f t="shared" ref="AO55:AO78" si="49">((AJ55-Y55)/Y55)*100</f>
        <v>1.1538415858047102</v>
      </c>
      <c r="AP55" s="23">
        <f t="shared" ref="AP55:AP78" si="50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51">((AR55-G55)/G55)*100</f>
        <v>81.584661354581669</v>
      </c>
      <c r="AW55" s="23">
        <f t="shared" ref="AW55:AW78" si="52">((AR55-Y55)/Y55)*100</f>
        <v>8.2645462427402308</v>
      </c>
      <c r="AX55" t="str">
        <f t="shared" ref="AX55:AX78" si="53">IF(AR55&gt;Y55,"Pior","Melhor")</f>
        <v>Pior</v>
      </c>
      <c r="AY55" t="s">
        <v>110</v>
      </c>
      <c r="AZ55" s="19">
        <v>4052.77</v>
      </c>
      <c r="BA55" s="19">
        <v>14.2</v>
      </c>
      <c r="BB55" s="19">
        <v>4038.57</v>
      </c>
      <c r="BC55" s="19">
        <v>29580</v>
      </c>
      <c r="BD55" s="23">
        <f t="shared" ref="BD55:BD78" si="54">((AZ55-G55)/G55)*100</f>
        <v>101.83117529880479</v>
      </c>
      <c r="BE55" s="23">
        <f t="shared" ref="BE55:BE78" si="55">((AZ55-AR55)/AR55)*100</f>
        <v>11.14990318741053</v>
      </c>
      <c r="BF55" s="23">
        <f t="shared" ref="BF55:BF78" si="56">((AZ55-AJ55)/AJ55)*100</f>
        <v>18.963290418405872</v>
      </c>
      <c r="BW55" t="s">
        <v>250</v>
      </c>
    </row>
    <row r="56" spans="1:75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38"/>
        <v>313.40039447731755</v>
      </c>
      <c r="N56" t="str">
        <f t="shared" si="39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40"/>
        <v>179.95266272189349</v>
      </c>
      <c r="U56" s="21">
        <f t="shared" si="41"/>
        <v>-32.280504212906862</v>
      </c>
      <c r="V56" t="str">
        <f t="shared" si="42"/>
        <v>Pior</v>
      </c>
      <c r="W56" t="str">
        <f t="shared" si="43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3">
        <v>26.696000000000002</v>
      </c>
      <c r="AC56">
        <v>26.696000000000002</v>
      </c>
      <c r="AD56" s="33">
        <v>26696</v>
      </c>
      <c r="AE56" s="23">
        <f t="shared" si="44"/>
        <v>122.4644970414201</v>
      </c>
      <c r="AF56" s="23">
        <f t="shared" si="45"/>
        <v>-20.534959418329386</v>
      </c>
      <c r="AG56" t="str">
        <f t="shared" si="46"/>
        <v>Pior</v>
      </c>
      <c r="AH56" t="str">
        <f t="shared" si="47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48"/>
        <v>Pior</v>
      </c>
      <c r="AO56" s="23">
        <f t="shared" si="49"/>
        <v>2.3446331440426578</v>
      </c>
      <c r="AP56" s="23">
        <f t="shared" si="50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51"/>
        <v>102.96844181459565</v>
      </c>
      <c r="AW56" s="23">
        <f t="shared" si="52"/>
        <v>-8.7636703771184408</v>
      </c>
      <c r="AX56" t="str">
        <f t="shared" si="53"/>
        <v>Melhor</v>
      </c>
      <c r="AY56" t="s">
        <v>111</v>
      </c>
      <c r="AZ56" s="19">
        <v>1671.95</v>
      </c>
      <c r="BA56" s="19">
        <v>63.98</v>
      </c>
      <c r="BB56" s="19">
        <v>1607.97</v>
      </c>
      <c r="BC56" s="19">
        <v>29659.5</v>
      </c>
      <c r="BD56" s="23">
        <f t="shared" si="54"/>
        <v>64.886587771203168</v>
      </c>
      <c r="BE56" s="23">
        <f t="shared" si="55"/>
        <v>-18.762450804139736</v>
      </c>
      <c r="BF56" s="23">
        <f t="shared" si="56"/>
        <v>-27.579829166450086</v>
      </c>
      <c r="BW56" t="s">
        <v>251</v>
      </c>
    </row>
    <row r="57" spans="1:75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38"/>
        <v>2058.0647249190938</v>
      </c>
      <c r="N57" t="str">
        <f t="shared" si="39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40"/>
        <v>479.30744336569575</v>
      </c>
      <c r="U57" s="21">
        <f t="shared" si="41"/>
        <v>-73.156159929938426</v>
      </c>
      <c r="V57" t="str">
        <f t="shared" si="42"/>
        <v>Pior</v>
      </c>
      <c r="W57" t="str">
        <f t="shared" si="43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3">
        <v>62.587000000000003</v>
      </c>
      <c r="AC57">
        <v>62.587000000000003</v>
      </c>
      <c r="AD57" s="33">
        <v>62587</v>
      </c>
      <c r="AE57" s="23">
        <f t="shared" si="44"/>
        <v>-24.962459546925572</v>
      </c>
      <c r="AF57" s="23">
        <f t="shared" si="45"/>
        <v>-87.047026356658435</v>
      </c>
      <c r="AG57" t="str">
        <f t="shared" si="46"/>
        <v>Melhor</v>
      </c>
      <c r="AH57" t="str">
        <f t="shared" si="47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48"/>
        <v>Pior</v>
      </c>
      <c r="AO57" s="23">
        <f t="shared" si="49"/>
        <v>181.2163059698274</v>
      </c>
      <c r="AP57" s="23">
        <f t="shared" si="50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51"/>
        <v>53.811974110032359</v>
      </c>
      <c r="AW57" s="23">
        <f t="shared" si="52"/>
        <v>104.98003156995853</v>
      </c>
      <c r="AX57" t="str">
        <f t="shared" si="53"/>
        <v>Pior</v>
      </c>
      <c r="AY57" t="s">
        <v>113</v>
      </c>
      <c r="AZ57" s="19">
        <v>4478.5200000000004</v>
      </c>
      <c r="BA57" s="19">
        <v>2014.33</v>
      </c>
      <c r="BB57" s="19">
        <v>2464.19</v>
      </c>
      <c r="BC57" s="19">
        <v>64103.6</v>
      </c>
      <c r="BD57" s="23">
        <f t="shared" si="54"/>
        <v>44.9359223300971</v>
      </c>
      <c r="BE57" s="23">
        <f t="shared" si="55"/>
        <v>-5.7707157269729894</v>
      </c>
      <c r="BF57" s="23">
        <f t="shared" si="56"/>
        <v>-31.315783419855979</v>
      </c>
      <c r="BW57" t="s">
        <v>252</v>
      </c>
    </row>
    <row r="58" spans="1:75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38"/>
        <v>864.67958073504042</v>
      </c>
      <c r="N58" t="str">
        <f t="shared" si="39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40"/>
        <v>125.29122993233383</v>
      </c>
      <c r="U58" s="21">
        <f t="shared" si="41"/>
        <v>-76.646004079336635</v>
      </c>
      <c r="V58" t="str">
        <f t="shared" si="42"/>
        <v>Pior</v>
      </c>
      <c r="W58" t="str">
        <f t="shared" si="43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3">
        <v>50.118000000000002</v>
      </c>
      <c r="AC58">
        <v>50.118000000000002</v>
      </c>
      <c r="AD58" s="33">
        <v>50118</v>
      </c>
      <c r="AE58" s="23">
        <f t="shared" si="44"/>
        <v>-74.971474061297599</v>
      </c>
      <c r="AF58" s="23">
        <f t="shared" si="45"/>
        <v>-88.890590216840792</v>
      </c>
      <c r="AG58" t="str">
        <f t="shared" si="46"/>
        <v>Melhor</v>
      </c>
      <c r="AH58" t="str">
        <f t="shared" si="47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48"/>
        <v>Pior</v>
      </c>
      <c r="AO58" s="23">
        <f t="shared" si="49"/>
        <v>258.35930873621714</v>
      </c>
      <c r="AP58" s="23">
        <f t="shared" si="50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51"/>
        <v>-14.750829242404146</v>
      </c>
      <c r="AW58" s="23">
        <f t="shared" si="52"/>
        <v>240.60803647158608</v>
      </c>
      <c r="AX58" t="str">
        <f t="shared" si="53"/>
        <v>Pior</v>
      </c>
      <c r="AY58" t="s">
        <v>115</v>
      </c>
      <c r="AZ58" s="19">
        <v>7242.59</v>
      </c>
      <c r="BA58" s="19">
        <v>40.04</v>
      </c>
      <c r="BB58" s="19">
        <v>7202.55</v>
      </c>
      <c r="BC58" s="19">
        <v>63438.3</v>
      </c>
      <c r="BD58" s="23">
        <f t="shared" si="54"/>
        <v>-3.9061960992437292</v>
      </c>
      <c r="BE58" s="23">
        <f t="shared" si="55"/>
        <v>12.721101034515506</v>
      </c>
      <c r="BF58" s="23">
        <f t="shared" si="56"/>
        <v>7.137478938889867</v>
      </c>
      <c r="BW58" t="s">
        <v>253</v>
      </c>
    </row>
    <row r="59" spans="1:75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38"/>
        <v>2310.6169407767743</v>
      </c>
      <c r="N59" t="str">
        <f t="shared" si="39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40"/>
        <v>384.84286927650373</v>
      </c>
      <c r="U59" s="21">
        <f t="shared" si="41"/>
        <v>-79.887187338844782</v>
      </c>
      <c r="V59" t="str">
        <f t="shared" si="42"/>
        <v>Pior</v>
      </c>
      <c r="W59" t="str">
        <f t="shared" si="43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3">
        <v>111.27500000000001</v>
      </c>
      <c r="AC59">
        <v>111.27500000000001</v>
      </c>
      <c r="AD59" s="33">
        <v>111275</v>
      </c>
      <c r="AE59" s="23">
        <f t="shared" si="44"/>
        <v>-83.498339896533082</v>
      </c>
      <c r="AF59" s="23">
        <f t="shared" si="45"/>
        <v>-96.596493183845084</v>
      </c>
      <c r="AG59" t="str">
        <f t="shared" si="46"/>
        <v>Melhor</v>
      </c>
      <c r="AH59" t="str">
        <f t="shared" si="47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48"/>
        <v>Pior</v>
      </c>
      <c r="AO59" s="23">
        <f t="shared" si="49"/>
        <v>886.39296626784517</v>
      </c>
      <c r="AP59" s="23">
        <f t="shared" si="50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51"/>
        <v>49.648675777932205</v>
      </c>
      <c r="AW59" s="23">
        <f t="shared" si="52"/>
        <v>806.87042903332974</v>
      </c>
      <c r="AX59" t="str">
        <f t="shared" si="53"/>
        <v>Pior</v>
      </c>
      <c r="AY59" t="s">
        <v>117</v>
      </c>
      <c r="AZ59" s="19">
        <v>18597</v>
      </c>
      <c r="BA59" s="19">
        <v>493.18</v>
      </c>
      <c r="BB59" s="19">
        <v>18103.8</v>
      </c>
      <c r="BC59" s="19">
        <v>120668</v>
      </c>
      <c r="BD59" s="23">
        <f t="shared" si="54"/>
        <v>43.59508918230253</v>
      </c>
      <c r="BE59" s="23">
        <f t="shared" si="55"/>
        <v>-4.0451989061451936</v>
      </c>
      <c r="BF59" s="23">
        <f t="shared" si="56"/>
        <v>-11.781029861720548</v>
      </c>
      <c r="BW59" t="s">
        <v>254</v>
      </c>
    </row>
    <row r="60" spans="1:75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38"/>
        <v>3175.294117647059</v>
      </c>
      <c r="N60" t="str">
        <f t="shared" si="39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40"/>
        <v>566.78749337572867</v>
      </c>
      <c r="U60" s="21">
        <f t="shared" si="41"/>
        <v>-79.641904835870363</v>
      </c>
      <c r="V60" t="str">
        <f t="shared" si="42"/>
        <v>Pior</v>
      </c>
      <c r="W60" t="str">
        <f t="shared" si="43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3">
        <v>132.506</v>
      </c>
      <c r="AC60">
        <v>132.506</v>
      </c>
      <c r="AD60" s="33">
        <v>132506</v>
      </c>
      <c r="AE60" s="23">
        <f t="shared" si="44"/>
        <v>-43.692633810280867</v>
      </c>
      <c r="AF60" s="23">
        <f t="shared" si="45"/>
        <v>-91.55542556674942</v>
      </c>
      <c r="AG60" t="str">
        <f t="shared" si="46"/>
        <v>Melhor</v>
      </c>
      <c r="AH60" t="str">
        <f t="shared" si="47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48"/>
        <v>Pior</v>
      </c>
      <c r="AO60" s="23">
        <f t="shared" si="49"/>
        <v>316.02605127432889</v>
      </c>
      <c r="AP60" s="23">
        <f t="shared" si="50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51"/>
        <v>32.100688924218346</v>
      </c>
      <c r="AW60" s="23">
        <f t="shared" si="52"/>
        <v>134.60640740880172</v>
      </c>
      <c r="AX60" t="str">
        <f t="shared" si="53"/>
        <v>Pior</v>
      </c>
      <c r="AY60" t="s">
        <v>119</v>
      </c>
      <c r="AZ60" s="19">
        <v>12378.8</v>
      </c>
      <c r="BA60" s="19">
        <v>3248.92</v>
      </c>
      <c r="BB60" s="19">
        <v>9129.89</v>
      </c>
      <c r="BC60" s="19">
        <v>151519</v>
      </c>
      <c r="BD60" s="23">
        <f t="shared" si="54"/>
        <v>31.20084790673025</v>
      </c>
      <c r="BE60" s="23">
        <f t="shared" si="55"/>
        <v>-0.68117814132241195</v>
      </c>
      <c r="BF60" s="23">
        <f t="shared" si="56"/>
        <v>-43.991892063089885</v>
      </c>
      <c r="BW60" t="s">
        <v>255</v>
      </c>
    </row>
    <row r="61" spans="1:75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38"/>
        <v>221.00480059084191</v>
      </c>
      <c r="N61" t="str">
        <f t="shared" si="39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40"/>
        <v>88.292097488921712</v>
      </c>
      <c r="U61" s="21">
        <f t="shared" si="41"/>
        <v>-41.342902927821953</v>
      </c>
      <c r="V61" t="str">
        <f t="shared" si="42"/>
        <v>Pior</v>
      </c>
      <c r="W61" t="str">
        <f t="shared" si="43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3">
        <v>63.453000000000003</v>
      </c>
      <c r="AC61">
        <v>63.453000000000003</v>
      </c>
      <c r="AD61" s="33">
        <v>63453</v>
      </c>
      <c r="AE61" s="23">
        <f t="shared" si="44"/>
        <v>84.424667651403269</v>
      </c>
      <c r="AF61" s="23">
        <f t="shared" si="45"/>
        <v>-2.0539522842938167</v>
      </c>
      <c r="AG61" t="str">
        <f t="shared" si="46"/>
        <v>Pior</v>
      </c>
      <c r="AH61" t="str">
        <f t="shared" si="47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48"/>
        <v>Pior</v>
      </c>
      <c r="AO61" s="23">
        <f t="shared" si="49"/>
        <v>2.7057278213614961</v>
      </c>
      <c r="AP61" s="23">
        <f t="shared" si="50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51"/>
        <v>50.46713441654358</v>
      </c>
      <c r="AW61" s="23">
        <f t="shared" si="52"/>
        <v>-18.41268506393391</v>
      </c>
      <c r="AX61" t="str">
        <f t="shared" si="53"/>
        <v>Melhor</v>
      </c>
      <c r="AY61" t="s">
        <v>122</v>
      </c>
      <c r="AZ61" s="19">
        <v>4177.91</v>
      </c>
      <c r="BA61" s="19">
        <v>12.76</v>
      </c>
      <c r="BB61" s="19">
        <v>4165.1499999999996</v>
      </c>
      <c r="BC61" s="19">
        <v>29677.9</v>
      </c>
      <c r="BD61" s="23">
        <f t="shared" si="54"/>
        <v>54.280280649926141</v>
      </c>
      <c r="BE61" s="23">
        <f t="shared" si="55"/>
        <v>2.534205391874143</v>
      </c>
      <c r="BF61" s="23">
        <f t="shared" si="56"/>
        <v>-18.548938949379558</v>
      </c>
      <c r="BW61" t="s">
        <v>250</v>
      </c>
    </row>
    <row r="62" spans="1:75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38"/>
        <v>277.47739602169986</v>
      </c>
      <c r="N62" t="str">
        <f t="shared" si="39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40"/>
        <v>130.10940325497288</v>
      </c>
      <c r="U62" s="21">
        <f t="shared" si="41"/>
        <v>-39.040216532132511</v>
      </c>
      <c r="V62" t="str">
        <f t="shared" si="42"/>
        <v>Pior</v>
      </c>
      <c r="W62" t="str">
        <f t="shared" si="43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3">
        <v>32.465000000000003</v>
      </c>
      <c r="AC62">
        <v>32.465000000000003</v>
      </c>
      <c r="AD62" s="33">
        <v>32465</v>
      </c>
      <c r="AE62" s="23">
        <f t="shared" si="44"/>
        <v>106.09192284508741</v>
      </c>
      <c r="AF62" s="23">
        <f t="shared" si="45"/>
        <v>-10.437418058606184</v>
      </c>
      <c r="AG62" t="str">
        <f t="shared" si="46"/>
        <v>Pior</v>
      </c>
      <c r="AH62" t="str">
        <f t="shared" si="47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48"/>
        <v>Pior</v>
      </c>
      <c r="AO62" s="23">
        <f t="shared" si="49"/>
        <v>2.0328657103623393</v>
      </c>
      <c r="AP62" s="23">
        <f t="shared" si="50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51"/>
        <v>44.80831826401446</v>
      </c>
      <c r="AW62" s="23">
        <f t="shared" si="52"/>
        <v>-29.736053570201214</v>
      </c>
      <c r="AX62" t="str">
        <f t="shared" si="53"/>
        <v>Melhor</v>
      </c>
      <c r="AY62" t="s">
        <v>124</v>
      </c>
      <c r="AZ62" s="19">
        <v>4797.13</v>
      </c>
      <c r="BA62" s="19">
        <v>241.46</v>
      </c>
      <c r="BB62" s="19">
        <v>4555.67</v>
      </c>
      <c r="BC62" s="19">
        <v>29689.8</v>
      </c>
      <c r="BD62" s="23">
        <f t="shared" si="54"/>
        <v>44.578963230861966</v>
      </c>
      <c r="BE62" s="23">
        <f t="shared" si="55"/>
        <v>-0.15838526122120392</v>
      </c>
      <c r="BF62" s="23">
        <f t="shared" si="56"/>
        <v>-31.245037364880169</v>
      </c>
      <c r="BW62" t="s">
        <v>251</v>
      </c>
    </row>
    <row r="63" spans="1:75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38"/>
        <v>821.85108796535008</v>
      </c>
      <c r="N63" t="str">
        <f t="shared" si="39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40"/>
        <v>123.75683200989998</v>
      </c>
      <c r="U63" s="21">
        <f t="shared" si="41"/>
        <v>-75.727442866747438</v>
      </c>
      <c r="V63" t="str">
        <f t="shared" si="42"/>
        <v>Pior</v>
      </c>
      <c r="W63" t="str">
        <f t="shared" si="43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3">
        <v>124.506</v>
      </c>
      <c r="AC63">
        <v>124.506</v>
      </c>
      <c r="AD63" s="33">
        <v>124506</v>
      </c>
      <c r="AE63" s="23">
        <f t="shared" si="44"/>
        <v>-75.449829844281737</v>
      </c>
      <c r="AF63" s="23">
        <f t="shared" si="45"/>
        <v>-89.02819192817671</v>
      </c>
      <c r="AG63" t="str">
        <f t="shared" si="46"/>
        <v>Melhor</v>
      </c>
      <c r="AH63" t="str">
        <f t="shared" si="47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48"/>
        <v>Pior</v>
      </c>
      <c r="AO63" s="23">
        <f t="shared" si="49"/>
        <v>679.00807769371966</v>
      </c>
      <c r="AP63" s="23">
        <f t="shared" si="50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51"/>
        <v>52.156337011446837</v>
      </c>
      <c r="AW63" s="23">
        <f t="shared" si="52"/>
        <v>519.77711782175311</v>
      </c>
      <c r="AX63" t="str">
        <f t="shared" si="53"/>
        <v>Pior</v>
      </c>
      <c r="AY63" t="s">
        <v>125</v>
      </c>
      <c r="AZ63" s="19">
        <v>14066.6</v>
      </c>
      <c r="BA63" s="19">
        <v>446.34</v>
      </c>
      <c r="BB63" s="19">
        <v>13620.3</v>
      </c>
      <c r="BC63" s="19">
        <v>63783.5</v>
      </c>
      <c r="BD63" s="23">
        <f t="shared" si="54"/>
        <v>45.061359183252556</v>
      </c>
      <c r="BE63" s="23">
        <f t="shared" si="55"/>
        <v>-4.6629525707237063</v>
      </c>
      <c r="BF63" s="23">
        <f t="shared" si="56"/>
        <v>-24.150054191628062</v>
      </c>
      <c r="BW63" t="s">
        <v>252</v>
      </c>
    </row>
    <row r="64" spans="1:75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38"/>
        <v>1543.5107948969578</v>
      </c>
      <c r="N64" t="str">
        <f t="shared" si="39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40"/>
        <v>383.75490677134445</v>
      </c>
      <c r="U64" s="21">
        <f t="shared" si="41"/>
        <v>-70.565760305719564</v>
      </c>
      <c r="V64" t="str">
        <f t="shared" si="42"/>
        <v>Pior</v>
      </c>
      <c r="W64" t="str">
        <f t="shared" si="43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3">
        <v>105.483</v>
      </c>
      <c r="AC64">
        <v>105.483</v>
      </c>
      <c r="AD64" s="33">
        <v>105483</v>
      </c>
      <c r="AE64" s="23">
        <f t="shared" si="44"/>
        <v>-48.046491658488719</v>
      </c>
      <c r="AF64" s="23">
        <f t="shared" si="45"/>
        <v>-89.260365607812204</v>
      </c>
      <c r="AG64" t="str">
        <f t="shared" si="46"/>
        <v>Melhor</v>
      </c>
      <c r="AH64" t="str">
        <f t="shared" si="47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48"/>
        <v>Pior</v>
      </c>
      <c r="AO64" s="23">
        <f t="shared" si="49"/>
        <v>379.140546602916</v>
      </c>
      <c r="AP64" s="23">
        <f t="shared" si="50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51"/>
        <v>111.71368989205104</v>
      </c>
      <c r="AW64" s="23">
        <f t="shared" si="52"/>
        <v>307.50605041024738</v>
      </c>
      <c r="AX64" t="str">
        <f t="shared" si="53"/>
        <v>Pior</v>
      </c>
      <c r="AY64" t="s">
        <v>127</v>
      </c>
      <c r="AZ64" s="19">
        <v>17558.2</v>
      </c>
      <c r="BA64" s="19">
        <v>1160.8699999999999</v>
      </c>
      <c r="BB64" s="19">
        <v>16397.3</v>
      </c>
      <c r="BC64" s="19">
        <v>63640.7</v>
      </c>
      <c r="BD64" s="23">
        <f t="shared" si="54"/>
        <v>115.38518155053976</v>
      </c>
      <c r="BE64" s="23">
        <f t="shared" si="55"/>
        <v>1.7341777285922004</v>
      </c>
      <c r="BF64" s="23">
        <f t="shared" si="56"/>
        <v>-13.475715524718121</v>
      </c>
      <c r="BW64" t="s">
        <v>253</v>
      </c>
    </row>
    <row r="65" spans="1:75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38"/>
        <v>3793.3452168746285</v>
      </c>
      <c r="N65" t="str">
        <f t="shared" si="39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40"/>
        <v>555.1678550207962</v>
      </c>
      <c r="U65" s="21">
        <f t="shared" si="41"/>
        <v>-83.172109881724538</v>
      </c>
      <c r="V65" t="str">
        <f t="shared" si="42"/>
        <v>Pior</v>
      </c>
      <c r="W65" t="str">
        <f t="shared" si="43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3">
        <v>111.34699999999999</v>
      </c>
      <c r="AC65">
        <v>111.34699999999999</v>
      </c>
      <c r="AD65" s="33">
        <v>111347</v>
      </c>
      <c r="AE65" s="23">
        <f t="shared" si="44"/>
        <v>-26.666369578134287</v>
      </c>
      <c r="AF65" s="23">
        <f t="shared" si="45"/>
        <v>-88.806894315726467</v>
      </c>
      <c r="AG65" t="str">
        <f t="shared" si="46"/>
        <v>Melhor</v>
      </c>
      <c r="AH65" t="str">
        <f t="shared" si="47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48"/>
        <v>Pior</v>
      </c>
      <c r="AO65" s="23">
        <f t="shared" si="49"/>
        <v>562.08409461961355</v>
      </c>
      <c r="AP65" s="23">
        <f t="shared" si="50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51"/>
        <v>252.21182412358885</v>
      </c>
      <c r="AW65" s="23">
        <f t="shared" si="52"/>
        <v>380.28690533582352</v>
      </c>
      <c r="AX65" t="str">
        <f t="shared" si="53"/>
        <v>Pior</v>
      </c>
      <c r="AY65" t="s">
        <v>129</v>
      </c>
      <c r="AZ65" s="19">
        <v>25150.1</v>
      </c>
      <c r="BA65" s="19">
        <v>2117.79</v>
      </c>
      <c r="BB65" s="19">
        <v>23032.3</v>
      </c>
      <c r="BC65" s="19">
        <v>120700</v>
      </c>
      <c r="BD65" s="23">
        <f t="shared" si="54"/>
        <v>273.59031491384428</v>
      </c>
      <c r="BE65" s="23">
        <f t="shared" si="55"/>
        <v>6.0697822520444058</v>
      </c>
      <c r="BF65" s="23">
        <f t="shared" si="56"/>
        <v>-23.055201172370971</v>
      </c>
      <c r="BW65" t="s">
        <v>254</v>
      </c>
    </row>
    <row r="66" spans="1:75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38"/>
        <v>4310.0953895071543</v>
      </c>
      <c r="N66" t="str">
        <f t="shared" si="39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40"/>
        <v>598.68441971383152</v>
      </c>
      <c r="U66" s="21">
        <f t="shared" si="41"/>
        <v>-84.157158564501884</v>
      </c>
      <c r="V66" t="str">
        <f t="shared" si="42"/>
        <v>Pior</v>
      </c>
      <c r="W66" t="str">
        <f t="shared" si="43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3">
        <v>97.671999999999997</v>
      </c>
      <c r="AC66">
        <v>97.671999999999997</v>
      </c>
      <c r="AD66" s="33">
        <v>97672</v>
      </c>
      <c r="AE66" s="23">
        <f t="shared" si="44"/>
        <v>14.709856915739264</v>
      </c>
      <c r="AF66" s="23">
        <f t="shared" si="45"/>
        <v>-83.582021628202</v>
      </c>
      <c r="AG66" t="str">
        <f t="shared" si="46"/>
        <v>Pior</v>
      </c>
      <c r="AH66" t="str">
        <f t="shared" si="47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48"/>
        <v>Pior</v>
      </c>
      <c r="AO66" s="23">
        <f t="shared" si="49"/>
        <v>490.17705554208095</v>
      </c>
      <c r="AP66" s="23">
        <f t="shared" si="50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51"/>
        <v>457.28139904610492</v>
      </c>
      <c r="AW66" s="23">
        <f t="shared" si="52"/>
        <v>385.81823221648597</v>
      </c>
      <c r="AX66" t="str">
        <f t="shared" si="53"/>
        <v>Pior</v>
      </c>
      <c r="AY66" t="s">
        <v>131</v>
      </c>
      <c r="AZ66" s="19">
        <v>14787.3</v>
      </c>
      <c r="BA66" s="19">
        <v>1116.1099999999999</v>
      </c>
      <c r="BB66" s="19">
        <v>13671.2</v>
      </c>
      <c r="BC66" s="19">
        <v>120368</v>
      </c>
      <c r="BD66" s="23">
        <f t="shared" si="54"/>
        <v>487.73052464228937</v>
      </c>
      <c r="BE66" s="23">
        <f t="shared" si="55"/>
        <v>5.4638689983738802</v>
      </c>
      <c r="BF66" s="23">
        <f t="shared" si="56"/>
        <v>-13.184916427426597</v>
      </c>
      <c r="BW66" t="s">
        <v>255</v>
      </c>
    </row>
    <row r="67" spans="1:75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38"/>
        <v>251.83690538421328</v>
      </c>
      <c r="N67" t="str">
        <f t="shared" si="39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40"/>
        <v>120.02143230527969</v>
      </c>
      <c r="U67" s="21">
        <f t="shared" si="41"/>
        <v>-37.464936469637358</v>
      </c>
      <c r="V67" t="str">
        <f t="shared" si="42"/>
        <v>Pior</v>
      </c>
      <c r="W67" t="str">
        <f t="shared" si="43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3">
        <v>37.828000000000003</v>
      </c>
      <c r="AC67">
        <v>37.828000000000003</v>
      </c>
      <c r="AD67" s="33">
        <v>37828</v>
      </c>
      <c r="AE67" s="23">
        <f t="shared" si="44"/>
        <v>50.890747516989023</v>
      </c>
      <c r="AF67" s="23">
        <f t="shared" si="45"/>
        <v>-31.419977619440203</v>
      </c>
      <c r="AG67" t="str">
        <f t="shared" si="46"/>
        <v>Pior</v>
      </c>
      <c r="AH67" t="str">
        <f t="shared" si="47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48"/>
        <v>Pior</v>
      </c>
      <c r="AO67" s="23">
        <f t="shared" si="49"/>
        <v>59.170148343691764</v>
      </c>
      <c r="AP67" s="23">
        <f t="shared" si="50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51"/>
        <v>84.324098274960789</v>
      </c>
      <c r="AW67" s="23">
        <f t="shared" si="52"/>
        <v>22.157323300560531</v>
      </c>
      <c r="AX67" t="str">
        <f t="shared" si="53"/>
        <v>Pior</v>
      </c>
      <c r="AY67" t="s">
        <v>288</v>
      </c>
      <c r="AZ67" s="19">
        <v>2810.15</v>
      </c>
      <c r="BA67" s="19">
        <v>117.44</v>
      </c>
      <c r="BB67" s="19">
        <v>2692.71</v>
      </c>
      <c r="BC67" s="19">
        <v>30299.599999999999</v>
      </c>
      <c r="BD67" s="23">
        <f t="shared" si="54"/>
        <v>46.897543125980143</v>
      </c>
      <c r="BE67" s="23">
        <f t="shared" si="55"/>
        <v>-20.304754234115681</v>
      </c>
      <c r="BF67" s="23">
        <f t="shared" si="56"/>
        <v>-38.836785641994467</v>
      </c>
      <c r="BW67" t="s">
        <v>250</v>
      </c>
    </row>
    <row r="68" spans="1:75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38"/>
        <v>401.86198243412798</v>
      </c>
      <c r="N68" t="str">
        <f t="shared" si="39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40"/>
        <v>306.92158092848183</v>
      </c>
      <c r="U68" s="21">
        <f t="shared" si="41"/>
        <v>-18.917631705268214</v>
      </c>
      <c r="V68" t="str">
        <f t="shared" si="42"/>
        <v>Pior</v>
      </c>
      <c r="W68" t="str">
        <f t="shared" si="43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3">
        <v>35.167000000000002</v>
      </c>
      <c r="AC68">
        <v>35.167000000000002</v>
      </c>
      <c r="AD68" s="33">
        <v>35167</v>
      </c>
      <c r="AE68" s="23">
        <f t="shared" si="44"/>
        <v>124.80740276035132</v>
      </c>
      <c r="AF68" s="23">
        <f t="shared" si="45"/>
        <v>-44.754121359844476</v>
      </c>
      <c r="AG68" t="str">
        <f t="shared" si="46"/>
        <v>Pior</v>
      </c>
      <c r="AH68" t="str">
        <f t="shared" si="47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48"/>
        <v>Pior</v>
      </c>
      <c r="AO68" s="23">
        <f t="shared" si="49"/>
        <v>39.338287618287517</v>
      </c>
      <c r="AP68" s="23">
        <f t="shared" si="50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51"/>
        <v>82.188205771643666</v>
      </c>
      <c r="AW68" s="23">
        <f t="shared" si="52"/>
        <v>-18.958093223531641</v>
      </c>
      <c r="AX68" t="str">
        <f t="shared" si="53"/>
        <v>Melhor</v>
      </c>
      <c r="AY68" t="s">
        <v>289</v>
      </c>
      <c r="AZ68" s="19">
        <v>2492.6999999999998</v>
      </c>
      <c r="BA68" s="19">
        <v>336.18</v>
      </c>
      <c r="BB68" s="19">
        <v>2156.52</v>
      </c>
      <c r="BC68" s="19">
        <v>33353</v>
      </c>
      <c r="BD68" s="23">
        <f t="shared" si="54"/>
        <v>56.380175658720191</v>
      </c>
      <c r="BE68" s="23">
        <f t="shared" si="55"/>
        <v>-14.165587724856069</v>
      </c>
      <c r="BF68" s="23">
        <f t="shared" si="56"/>
        <v>-50.077006422876423</v>
      </c>
      <c r="BW68" t="s">
        <v>251</v>
      </c>
    </row>
    <row r="69" spans="1:75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38"/>
        <v>1338.8859416445623</v>
      </c>
      <c r="N69" t="str">
        <f t="shared" si="39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40"/>
        <v>283.87026766337112</v>
      </c>
      <c r="U69" s="21">
        <f t="shared" si="41"/>
        <v>-73.321702815121682</v>
      </c>
      <c r="V69" t="str">
        <f t="shared" si="42"/>
        <v>Pior</v>
      </c>
      <c r="W69" t="str">
        <f t="shared" si="43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3">
        <v>87.031999999999996</v>
      </c>
      <c r="AC69">
        <v>87.031999999999996</v>
      </c>
      <c r="AD69" s="33">
        <v>87032</v>
      </c>
      <c r="AE69" s="23">
        <f t="shared" si="44"/>
        <v>-84.273932963588138</v>
      </c>
      <c r="AF69" s="23">
        <f t="shared" si="45"/>
        <v>-95.903285989785857</v>
      </c>
      <c r="AG69" t="str">
        <f t="shared" si="46"/>
        <v>Melhor</v>
      </c>
      <c r="AH69" t="str">
        <f t="shared" si="47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48"/>
        <v>Pior</v>
      </c>
      <c r="AO69" s="23">
        <f t="shared" si="49"/>
        <v>707.06115063788036</v>
      </c>
      <c r="AP69" s="23">
        <f t="shared" si="50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51"/>
        <v>6.2163009404388712</v>
      </c>
      <c r="AW69" s="23">
        <f t="shared" si="52"/>
        <v>575.41554219823365</v>
      </c>
      <c r="AX69" t="str">
        <f t="shared" si="53"/>
        <v>Pior</v>
      </c>
      <c r="AY69" t="s">
        <v>290</v>
      </c>
      <c r="AZ69" s="19">
        <v>3717.92</v>
      </c>
      <c r="BA69" s="19">
        <v>73.760000000000005</v>
      </c>
      <c r="BB69" s="19">
        <v>3644.16</v>
      </c>
      <c r="BC69" s="19">
        <v>66127.5</v>
      </c>
      <c r="BD69" s="23">
        <f t="shared" si="54"/>
        <v>-10.346756691584275</v>
      </c>
      <c r="BE69" s="23">
        <f t="shared" si="55"/>
        <v>-15.59370594284858</v>
      </c>
      <c r="BF69" s="23">
        <f t="shared" si="56"/>
        <v>-29.361829868163309</v>
      </c>
      <c r="BW69" t="s">
        <v>252</v>
      </c>
    </row>
    <row r="70" spans="1:75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38"/>
        <v>3339.352818371608</v>
      </c>
      <c r="N70" t="str">
        <f t="shared" si="39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40"/>
        <v>792.5</v>
      </c>
      <c r="U70" s="21">
        <f t="shared" si="41"/>
        <v>-74.05035054174634</v>
      </c>
      <c r="V70" t="str">
        <f t="shared" si="42"/>
        <v>Pior</v>
      </c>
      <c r="W70" t="str">
        <f t="shared" si="43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3">
        <v>56.527999999999999</v>
      </c>
      <c r="AC70">
        <v>56.527999999999999</v>
      </c>
      <c r="AD70" s="33">
        <v>56528</v>
      </c>
      <c r="AE70" s="23">
        <f t="shared" si="44"/>
        <v>-59.829853862212957</v>
      </c>
      <c r="AF70" s="23">
        <f t="shared" si="45"/>
        <v>-95.499143289883804</v>
      </c>
      <c r="AG70" t="str">
        <f t="shared" si="46"/>
        <v>Melhor</v>
      </c>
      <c r="AH70" t="str">
        <f t="shared" si="47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48"/>
        <v>Pior</v>
      </c>
      <c r="AO70" s="23">
        <f t="shared" si="49"/>
        <v>713.47737962217093</v>
      </c>
      <c r="AP70" s="23">
        <f t="shared" si="50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51"/>
        <v>64.897703549060552</v>
      </c>
      <c r="AW70" s="23">
        <f t="shared" si="52"/>
        <v>310.49814203674356</v>
      </c>
      <c r="AX70" t="str">
        <f t="shared" si="53"/>
        <v>Pior</v>
      </c>
      <c r="AY70" t="s">
        <v>291</v>
      </c>
      <c r="AZ70" s="19">
        <v>3581.42</v>
      </c>
      <c r="BA70" s="19">
        <v>648.25</v>
      </c>
      <c r="BB70" s="19">
        <v>2933.17</v>
      </c>
      <c r="BC70" s="19">
        <v>63780.5</v>
      </c>
      <c r="BD70" s="23">
        <f t="shared" si="54"/>
        <v>86.921711899791234</v>
      </c>
      <c r="BE70" s="23">
        <f t="shared" si="55"/>
        <v>13.356164383561644</v>
      </c>
      <c r="BF70" s="23">
        <f t="shared" si="56"/>
        <v>-42.79804696047443</v>
      </c>
      <c r="BW70" t="s">
        <v>253</v>
      </c>
    </row>
    <row r="71" spans="1:75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38"/>
        <v>3136.8297587131365</v>
      </c>
      <c r="N71" t="str">
        <f t="shared" si="39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40"/>
        <v>549.88103217158186</v>
      </c>
      <c r="U71" s="21">
        <f t="shared" si="41"/>
        <v>-79.92229803182623</v>
      </c>
      <c r="V71" t="str">
        <f t="shared" si="42"/>
        <v>Pior</v>
      </c>
      <c r="W71" t="str">
        <f t="shared" si="43"/>
        <v>Melhor</v>
      </c>
      <c r="X71" t="s">
        <v>292</v>
      </c>
      <c r="Y71" s="19">
        <v>746</v>
      </c>
      <c r="Z71" s="19">
        <v>746</v>
      </c>
      <c r="AA71" s="19">
        <v>0</v>
      </c>
      <c r="AB71" s="33">
        <v>103.697</v>
      </c>
      <c r="AC71">
        <v>103.697</v>
      </c>
      <c r="AD71" s="33">
        <v>103697</v>
      </c>
      <c r="AE71" s="23">
        <f t="shared" si="44"/>
        <v>-87.5</v>
      </c>
      <c r="AF71" s="23">
        <f t="shared" si="45"/>
        <v>-98.076571036666323</v>
      </c>
      <c r="AG71" t="str">
        <f t="shared" si="46"/>
        <v>Melhor</v>
      </c>
      <c r="AH71" t="str">
        <f t="shared" si="47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48"/>
        <v>Pior</v>
      </c>
      <c r="AO71" s="23">
        <f t="shared" si="49"/>
        <v>2094.6916890080429</v>
      </c>
      <c r="AP71" s="23">
        <f t="shared" si="50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51"/>
        <v>71.993967828418235</v>
      </c>
      <c r="AW71" s="23">
        <f t="shared" si="52"/>
        <v>1275.9517426273458</v>
      </c>
      <c r="AX71" t="str">
        <f t="shared" si="53"/>
        <v>Pior</v>
      </c>
      <c r="AY71" t="s">
        <v>292</v>
      </c>
      <c r="AZ71" s="19">
        <v>11285.2</v>
      </c>
      <c r="BA71" s="19">
        <v>453.04</v>
      </c>
      <c r="BB71" s="19">
        <v>10832.2</v>
      </c>
      <c r="BC71" s="19">
        <v>123771</v>
      </c>
      <c r="BD71" s="23">
        <f t="shared" si="54"/>
        <v>89.095174262734602</v>
      </c>
      <c r="BE71" s="23">
        <f t="shared" si="55"/>
        <v>9.9429105858971649</v>
      </c>
      <c r="BF71" s="23">
        <f t="shared" si="56"/>
        <v>-31.071803767315721</v>
      </c>
      <c r="BW71" t="s">
        <v>254</v>
      </c>
    </row>
    <row r="72" spans="1:75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38"/>
        <v>6596.2513199577616</v>
      </c>
      <c r="N72" t="str">
        <f t="shared" si="39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40"/>
        <v>1221.3885955649419</v>
      </c>
      <c r="U72" s="21">
        <f t="shared" si="41"/>
        <v>-80.266741309027253</v>
      </c>
      <c r="V72" t="str">
        <f t="shared" si="42"/>
        <v>Pior</v>
      </c>
      <c r="W72" t="str">
        <f t="shared" si="43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3">
        <v>109.33499999999999</v>
      </c>
      <c r="AC72">
        <v>109.33499999999999</v>
      </c>
      <c r="AD72" s="33">
        <v>109335</v>
      </c>
      <c r="AE72" s="23">
        <f t="shared" si="44"/>
        <v>-57.468321013727561</v>
      </c>
      <c r="AF72" s="23">
        <f t="shared" si="45"/>
        <v>-96.78128908263443</v>
      </c>
      <c r="AG72" t="str">
        <f t="shared" si="46"/>
        <v>Melhor</v>
      </c>
      <c r="AH72" t="str">
        <f t="shared" si="47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48"/>
        <v>Pior</v>
      </c>
      <c r="AO72" s="23">
        <f t="shared" si="49"/>
        <v>1200.9744894792379</v>
      </c>
      <c r="AP72" s="23">
        <f t="shared" si="50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51"/>
        <v>155.42133051742346</v>
      </c>
      <c r="AW72" s="23">
        <f t="shared" si="52"/>
        <v>500.54372788777857</v>
      </c>
      <c r="AX72" t="str">
        <f t="shared" si="53"/>
        <v>Pior</v>
      </c>
      <c r="AY72" t="s">
        <v>293</v>
      </c>
      <c r="AZ72" s="19">
        <v>8317.7800000000007</v>
      </c>
      <c r="BA72" s="19">
        <v>1955.61</v>
      </c>
      <c r="BB72" s="19">
        <v>6362.17</v>
      </c>
      <c r="BC72" s="19">
        <v>126803</v>
      </c>
      <c r="BD72" s="23">
        <f t="shared" si="54"/>
        <v>119.58236536430834</v>
      </c>
      <c r="BE72" s="23">
        <f t="shared" si="55"/>
        <v>-14.031312529973045</v>
      </c>
      <c r="BF72" s="23">
        <f t="shared" si="56"/>
        <v>-60.315935114503816</v>
      </c>
      <c r="BW72" t="s">
        <v>255</v>
      </c>
    </row>
    <row r="73" spans="1:75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38"/>
        <v>445.37529504327307</v>
      </c>
      <c r="N73" t="str">
        <f t="shared" si="39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40"/>
        <v>342.26671911880413</v>
      </c>
      <c r="U73" s="21">
        <f t="shared" si="41"/>
        <v>-18.905985815930247</v>
      </c>
      <c r="V73" t="str">
        <f t="shared" si="42"/>
        <v>Pior</v>
      </c>
      <c r="W73" t="str">
        <f t="shared" si="43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3">
        <v>31.059000000000001</v>
      </c>
      <c r="AC73">
        <v>31.059000000000001</v>
      </c>
      <c r="AD73" s="33">
        <v>31059</v>
      </c>
      <c r="AE73" s="23">
        <f t="shared" si="44"/>
        <v>162.58851298190402</v>
      </c>
      <c r="AF73" s="23">
        <f t="shared" si="45"/>
        <v>-40.626662231085483</v>
      </c>
      <c r="AG73" t="str">
        <f t="shared" si="46"/>
        <v>Pior</v>
      </c>
      <c r="AH73" t="str">
        <f t="shared" si="47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48"/>
        <v>Pior</v>
      </c>
      <c r="AO73" s="23">
        <f t="shared" si="49"/>
        <v>22.498576779026212</v>
      </c>
      <c r="AP73" s="23">
        <f t="shared" si="50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51"/>
        <v>88.261998426435866</v>
      </c>
      <c r="AW73" s="23">
        <f t="shared" si="52"/>
        <v>-28.305318352059928</v>
      </c>
      <c r="AX73" t="str">
        <f t="shared" si="53"/>
        <v>Melhor</v>
      </c>
      <c r="AY73" t="s">
        <v>294</v>
      </c>
      <c r="AZ73" s="19">
        <v>2473.25</v>
      </c>
      <c r="BA73" s="19">
        <v>151.5</v>
      </c>
      <c r="BB73" s="19">
        <v>2321.75</v>
      </c>
      <c r="BC73" s="19">
        <v>29973.4</v>
      </c>
      <c r="BD73" s="23">
        <f t="shared" si="54"/>
        <v>94.590873328088122</v>
      </c>
      <c r="BE73" s="23">
        <f t="shared" si="55"/>
        <v>3.3617378730446652</v>
      </c>
      <c r="BF73" s="23">
        <f t="shared" si="56"/>
        <v>-39.505526625395326</v>
      </c>
      <c r="BW73" t="s">
        <v>250</v>
      </c>
    </row>
    <row r="74" spans="1:75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38"/>
        <v>415.53442240373391</v>
      </c>
      <c r="N74" t="str">
        <f t="shared" si="39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40"/>
        <v>275.21703617269549</v>
      </c>
      <c r="U74" s="21">
        <f t="shared" si="41"/>
        <v>-27.217850085896067</v>
      </c>
      <c r="V74" t="str">
        <f t="shared" si="42"/>
        <v>Pior</v>
      </c>
      <c r="W74" t="str">
        <f t="shared" si="43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3">
        <v>29.152000000000001</v>
      </c>
      <c r="AC74">
        <v>29.152000000000001</v>
      </c>
      <c r="AD74" s="33">
        <v>29152</v>
      </c>
      <c r="AE74" s="23">
        <f t="shared" si="44"/>
        <v>186.97549591598602</v>
      </c>
      <c r="AF74" s="23">
        <f t="shared" si="45"/>
        <v>-23.517466359415476</v>
      </c>
      <c r="AG74" t="str">
        <f t="shared" si="46"/>
        <v>Pior</v>
      </c>
      <c r="AH74" t="str">
        <f t="shared" si="47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48"/>
        <v>Melhor</v>
      </c>
      <c r="AO74" s="23">
        <f t="shared" si="49"/>
        <v>-6.2414104367767482</v>
      </c>
      <c r="AP74" s="23">
        <f t="shared" si="50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51"/>
        <v>90.274212368728129</v>
      </c>
      <c r="AW74" s="23">
        <f t="shared" si="52"/>
        <v>-33.696704047361528</v>
      </c>
      <c r="AX74" t="str">
        <f t="shared" si="53"/>
        <v>Melhor</v>
      </c>
      <c r="AY74" t="s">
        <v>295</v>
      </c>
      <c r="AZ74" s="19">
        <v>1599.83</v>
      </c>
      <c r="BA74" s="19">
        <v>60.91</v>
      </c>
      <c r="BB74" s="19">
        <v>1538.92</v>
      </c>
      <c r="BC74" s="19">
        <v>29664.6</v>
      </c>
      <c r="BD74" s="23">
        <f t="shared" si="54"/>
        <v>86.677946324387392</v>
      </c>
      <c r="BE74" s="23">
        <f t="shared" si="55"/>
        <v>-1.8900438475454675</v>
      </c>
      <c r="BF74" s="23">
        <f t="shared" si="56"/>
        <v>-30.619546550557715</v>
      </c>
      <c r="BW74" t="s">
        <v>251</v>
      </c>
    </row>
    <row r="75" spans="1:75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38"/>
        <v>1593.929523245484</v>
      </c>
      <c r="N75" t="str">
        <f t="shared" si="39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40"/>
        <v>422.4666864080545</v>
      </c>
      <c r="U75" s="21">
        <f t="shared" si="41"/>
        <v>-69.156527515558352</v>
      </c>
      <c r="V75" t="str">
        <f t="shared" si="42"/>
        <v>Pior</v>
      </c>
      <c r="W75" t="str">
        <f t="shared" si="43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3">
        <v>68.275999999999996</v>
      </c>
      <c r="AC75">
        <v>68.275999999999996</v>
      </c>
      <c r="AD75" s="33">
        <v>68276</v>
      </c>
      <c r="AE75" s="23">
        <f t="shared" si="44"/>
        <v>-73.323660053301737</v>
      </c>
      <c r="AF75" s="23">
        <f t="shared" si="45"/>
        <v>-94.894154854140567</v>
      </c>
      <c r="AG75" t="str">
        <f t="shared" si="46"/>
        <v>Melhor</v>
      </c>
      <c r="AH75" t="str">
        <f t="shared" si="47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48"/>
        <v>Pior</v>
      </c>
      <c r="AO75" s="23">
        <f t="shared" si="49"/>
        <v>968.08494105632383</v>
      </c>
      <c r="AP75" s="23">
        <f t="shared" si="50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51"/>
        <v>84.588095943144808</v>
      </c>
      <c r="AW75" s="23">
        <f t="shared" si="52"/>
        <v>591.95435472770464</v>
      </c>
      <c r="AX75" t="str">
        <f t="shared" si="53"/>
        <v>Pior</v>
      </c>
      <c r="AY75" t="s">
        <v>296</v>
      </c>
      <c r="AZ75" s="19">
        <v>6717.91</v>
      </c>
      <c r="BA75" s="19">
        <v>319.89999999999998</v>
      </c>
      <c r="BB75" s="19">
        <v>6398.01</v>
      </c>
      <c r="BC75" s="19">
        <v>63425.2</v>
      </c>
      <c r="BD75" s="23">
        <f t="shared" si="54"/>
        <v>98.931299970387911</v>
      </c>
      <c r="BE75" s="23">
        <f t="shared" si="55"/>
        <v>7.7703840835223623</v>
      </c>
      <c r="BF75" s="23">
        <f t="shared" si="56"/>
        <v>-30.18140813452575</v>
      </c>
      <c r="BW75" t="s">
        <v>252</v>
      </c>
    </row>
    <row r="76" spans="1:75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38"/>
        <v>689.44754686876752</v>
      </c>
      <c r="N76" t="str">
        <f t="shared" si="39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40"/>
        <v>154.26605504587155</v>
      </c>
      <c r="U76" s="21">
        <f t="shared" si="41"/>
        <v>-67.79190003764252</v>
      </c>
      <c r="V76" t="str">
        <f t="shared" si="42"/>
        <v>Pior</v>
      </c>
      <c r="W76" t="str">
        <f t="shared" si="43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3">
        <v>49.231000000000002</v>
      </c>
      <c r="AC76">
        <v>49.231000000000002</v>
      </c>
      <c r="AD76" s="33">
        <v>49231</v>
      </c>
      <c r="AE76" s="23">
        <f t="shared" si="44"/>
        <v>-82.340845632229758</v>
      </c>
      <c r="AF76" s="23">
        <f t="shared" si="45"/>
        <v>-93.054851791134922</v>
      </c>
      <c r="AG76" t="str">
        <f t="shared" si="46"/>
        <v>Melhor</v>
      </c>
      <c r="AH76" t="str">
        <f t="shared" si="47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48"/>
        <v>Pior</v>
      </c>
      <c r="AO76" s="23">
        <f t="shared" si="49"/>
        <v>1174.0928136611592</v>
      </c>
      <c r="AP76" s="23">
        <f t="shared" si="50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51"/>
        <v>51.755883526126844</v>
      </c>
      <c r="AW76" s="23">
        <f t="shared" si="52"/>
        <v>759.36098844629157</v>
      </c>
      <c r="AX76" t="str">
        <f t="shared" si="53"/>
        <v>Pior</v>
      </c>
      <c r="AY76" t="s">
        <v>297</v>
      </c>
      <c r="AZ76" s="19">
        <v>8124.38</v>
      </c>
      <c r="BA76" s="19">
        <v>72.63</v>
      </c>
      <c r="BB76" s="19">
        <v>8051.75</v>
      </c>
      <c r="BC76" s="19">
        <v>63493.4</v>
      </c>
      <c r="BD76" s="23">
        <f t="shared" si="54"/>
        <v>62.033905065815716</v>
      </c>
      <c r="BE76" s="23">
        <f t="shared" si="55"/>
        <v>6.7727334854331191</v>
      </c>
      <c r="BF76" s="23">
        <f t="shared" si="56"/>
        <v>-27.98301599120661</v>
      </c>
      <c r="BW76" t="s">
        <v>253</v>
      </c>
    </row>
    <row r="77" spans="1:75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38"/>
        <v>3084.3033509700176</v>
      </c>
      <c r="N77" t="str">
        <f t="shared" si="39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40"/>
        <v>445.81048581048577</v>
      </c>
      <c r="U77" s="21">
        <f t="shared" si="41"/>
        <v>-82.859343923868977</v>
      </c>
      <c r="V77" t="str">
        <f t="shared" si="42"/>
        <v>Pior</v>
      </c>
      <c r="W77" t="str">
        <f t="shared" si="43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3">
        <v>114.916</v>
      </c>
      <c r="AC77">
        <v>114.916</v>
      </c>
      <c r="AD77" s="33">
        <v>114916</v>
      </c>
      <c r="AE77" s="23">
        <f t="shared" si="44"/>
        <v>-79.64101330767997</v>
      </c>
      <c r="AF77" s="23">
        <f t="shared" si="45"/>
        <v>-96.269953175764201</v>
      </c>
      <c r="AG77" t="str">
        <f t="shared" si="46"/>
        <v>Melhor</v>
      </c>
      <c r="AH77" t="str">
        <f t="shared" si="47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48"/>
        <v>Pior</v>
      </c>
      <c r="AO77" s="23">
        <f t="shared" si="49"/>
        <v>1371.1015207238993</v>
      </c>
      <c r="AP77" s="23">
        <f t="shared" si="50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51"/>
        <v>119.86531986531988</v>
      </c>
      <c r="AW77" s="23">
        <f t="shared" si="52"/>
        <v>979.94235267248905</v>
      </c>
      <c r="AX77" t="str">
        <f t="shared" si="53"/>
        <v>Pior</v>
      </c>
      <c r="AY77" t="s">
        <v>298</v>
      </c>
      <c r="AZ77" s="19">
        <v>14639.2</v>
      </c>
      <c r="BA77" s="19">
        <v>223.15</v>
      </c>
      <c r="BB77" s="19">
        <v>14416</v>
      </c>
      <c r="BC77" s="19">
        <v>120640</v>
      </c>
      <c r="BD77" s="23">
        <f t="shared" si="54"/>
        <v>134.71540804874141</v>
      </c>
      <c r="BE77" s="23">
        <f t="shared" si="55"/>
        <v>6.7541748705607878</v>
      </c>
      <c r="BF77" s="23">
        <f t="shared" si="56"/>
        <v>-21.631272116017755</v>
      </c>
      <c r="BW77" t="s">
        <v>254</v>
      </c>
    </row>
    <row r="78" spans="1:75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38"/>
        <v>8874.0983606557384</v>
      </c>
      <c r="N78" t="str">
        <f t="shared" si="39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40"/>
        <v>1461.049180327869</v>
      </c>
      <c r="U78" s="21">
        <f t="shared" si="41"/>
        <v>-82.604946841547616</v>
      </c>
      <c r="V78" t="str">
        <f t="shared" si="42"/>
        <v>Pior</v>
      </c>
      <c r="W78" t="str">
        <f t="shared" si="43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3">
        <v>119.821</v>
      </c>
      <c r="AC78">
        <v>119.821</v>
      </c>
      <c r="AD78" s="33">
        <v>119821</v>
      </c>
      <c r="AE78" s="23">
        <f t="shared" si="44"/>
        <v>23.923497267759572</v>
      </c>
      <c r="AF78" s="23">
        <f t="shared" si="45"/>
        <v>-92.061525105715646</v>
      </c>
      <c r="AG78" t="str">
        <f t="shared" si="46"/>
        <v>Pior</v>
      </c>
      <c r="AH78" t="str">
        <f t="shared" si="47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48"/>
        <v>Pior</v>
      </c>
      <c r="AO78" s="23">
        <f t="shared" si="49"/>
        <v>1106.0675544580652</v>
      </c>
      <c r="AP78" s="23">
        <f t="shared" si="50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51"/>
        <v>659.23497267759558</v>
      </c>
      <c r="AW78" s="23">
        <f t="shared" si="52"/>
        <v>512.66425610724048</v>
      </c>
      <c r="AX78" t="str">
        <f t="shared" si="53"/>
        <v>Pior</v>
      </c>
      <c r="AY78" t="s">
        <v>299</v>
      </c>
      <c r="AZ78" s="19">
        <v>13623.4</v>
      </c>
      <c r="BA78" s="19">
        <v>1849.39</v>
      </c>
      <c r="BB78" s="19">
        <v>11774</v>
      </c>
      <c r="BC78" s="19">
        <v>121977</v>
      </c>
      <c r="BD78" s="23">
        <f t="shared" si="54"/>
        <v>644.44808743169392</v>
      </c>
      <c r="BE78" s="23">
        <f t="shared" si="55"/>
        <v>-1.9476032819922293</v>
      </c>
      <c r="BF78" s="23">
        <f t="shared" si="56"/>
        <v>-50.190850858463257</v>
      </c>
      <c r="BW78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10" sqref="K10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dimension ref="B5:N22"/>
  <sheetViews>
    <sheetView topLeftCell="A4" workbookViewId="0">
      <selection activeCell="J20" sqref="J20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E5" s="26">
        <v>1</v>
      </c>
      <c r="F5" s="26">
        <v>1</v>
      </c>
      <c r="G5" s="27">
        <v>2</v>
      </c>
      <c r="H5" s="27">
        <v>2</v>
      </c>
      <c r="I5" s="27">
        <v>2</v>
      </c>
      <c r="J5" s="27">
        <v>2</v>
      </c>
      <c r="K5" s="27">
        <v>2</v>
      </c>
      <c r="L5" s="28">
        <v>3</v>
      </c>
      <c r="M5" s="28">
        <v>3</v>
      </c>
    </row>
    <row r="6" spans="2:14" ht="24.95" customHeight="1" x14ac:dyDescent="0.25">
      <c r="D6" s="25">
        <v>0</v>
      </c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</row>
    <row r="7" spans="2:14" ht="24.95" customHeight="1" x14ac:dyDescent="0.25">
      <c r="C7" s="25">
        <v>0</v>
      </c>
      <c r="D7" s="29"/>
      <c r="E7" s="29"/>
      <c r="F7" s="29"/>
      <c r="G7" s="29"/>
      <c r="H7" s="29"/>
      <c r="I7" s="29"/>
      <c r="J7" s="29"/>
      <c r="K7" s="29" t="s">
        <v>312</v>
      </c>
      <c r="L7" s="29" t="s">
        <v>312</v>
      </c>
      <c r="M7" s="29" t="s">
        <v>312</v>
      </c>
      <c r="N7" s="29" t="s">
        <v>312</v>
      </c>
    </row>
    <row r="8" spans="2:14" ht="24.95" customHeight="1" x14ac:dyDescent="0.25">
      <c r="B8" s="26">
        <v>1</v>
      </c>
      <c r="C8" s="25">
        <v>1</v>
      </c>
      <c r="D8" s="29"/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 t="s">
        <v>312</v>
      </c>
      <c r="K8" s="25">
        <v>0</v>
      </c>
      <c r="L8" s="25">
        <v>0</v>
      </c>
      <c r="M8" s="25">
        <v>0</v>
      </c>
      <c r="N8" s="29" t="s">
        <v>312</v>
      </c>
    </row>
    <row r="9" spans="2:14" ht="24.95" customHeight="1" x14ac:dyDescent="0.25">
      <c r="B9" s="26">
        <v>1</v>
      </c>
      <c r="C9" s="25">
        <v>2</v>
      </c>
      <c r="D9" s="29"/>
      <c r="E9" s="25">
        <v>1</v>
      </c>
      <c r="F9" s="25">
        <v>1</v>
      </c>
      <c r="G9" s="25">
        <v>0</v>
      </c>
      <c r="H9" s="25">
        <v>0</v>
      </c>
      <c r="I9" s="25" t="s">
        <v>312</v>
      </c>
      <c r="J9" s="25">
        <v>0</v>
      </c>
      <c r="K9" s="25">
        <v>0</v>
      </c>
      <c r="L9" s="25">
        <v>0</v>
      </c>
      <c r="M9" s="25">
        <v>0</v>
      </c>
      <c r="N9" s="29" t="s">
        <v>312</v>
      </c>
    </row>
    <row r="10" spans="2:14" ht="24.95" customHeight="1" x14ac:dyDescent="0.25">
      <c r="B10" s="26">
        <v>1</v>
      </c>
      <c r="C10" s="25">
        <v>3</v>
      </c>
      <c r="D10" s="29"/>
      <c r="E10" s="25">
        <v>1</v>
      </c>
      <c r="F10" s="25">
        <v>1</v>
      </c>
      <c r="G10" s="25">
        <v>0</v>
      </c>
      <c r="H10" s="25" t="s">
        <v>312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 t="s">
        <v>312</v>
      </c>
    </row>
    <row r="11" spans="2:14" ht="24.95" customHeight="1" x14ac:dyDescent="0.25">
      <c r="B11" s="28">
        <v>3</v>
      </c>
      <c r="C11" s="25">
        <v>4</v>
      </c>
      <c r="D11" s="29"/>
      <c r="E11" s="25">
        <v>0</v>
      </c>
      <c r="F11" s="25">
        <v>0</v>
      </c>
      <c r="G11" s="25" t="s">
        <v>312</v>
      </c>
      <c r="H11" s="25">
        <v>0</v>
      </c>
      <c r="I11" s="25">
        <v>0</v>
      </c>
      <c r="J11" s="25">
        <v>0</v>
      </c>
      <c r="K11" s="25">
        <v>0</v>
      </c>
      <c r="L11" s="25">
        <v>3</v>
      </c>
      <c r="M11" s="25">
        <v>3</v>
      </c>
      <c r="N11" s="29" t="s">
        <v>312</v>
      </c>
    </row>
    <row r="12" spans="2:14" ht="24.95" customHeight="1" x14ac:dyDescent="0.25">
      <c r="B12" s="28">
        <v>3</v>
      </c>
      <c r="C12" s="25">
        <v>5</v>
      </c>
      <c r="D12" s="29"/>
      <c r="E12" s="25">
        <v>0</v>
      </c>
      <c r="F12" s="25" t="s">
        <v>312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</v>
      </c>
      <c r="M12" s="25">
        <v>3</v>
      </c>
      <c r="N12" s="29" t="s">
        <v>312</v>
      </c>
    </row>
    <row r="13" spans="2:14" ht="24.95" customHeight="1" x14ac:dyDescent="0.25">
      <c r="B13" s="27">
        <v>2</v>
      </c>
      <c r="C13" s="25">
        <v>6</v>
      </c>
      <c r="D13" s="29"/>
      <c r="E13" s="25">
        <v>0</v>
      </c>
      <c r="F13" s="25" t="s">
        <v>312</v>
      </c>
      <c r="G13" s="25">
        <v>2</v>
      </c>
      <c r="H13" s="25">
        <v>2</v>
      </c>
      <c r="I13" s="25">
        <v>2</v>
      </c>
      <c r="J13" s="25">
        <v>2</v>
      </c>
      <c r="K13" s="25">
        <v>2</v>
      </c>
      <c r="L13" s="25">
        <v>0</v>
      </c>
      <c r="M13" s="25">
        <v>0</v>
      </c>
      <c r="N13" s="29" t="s">
        <v>312</v>
      </c>
    </row>
    <row r="14" spans="2:14" ht="24.95" customHeight="1" x14ac:dyDescent="0.25">
      <c r="B14" s="27">
        <v>2</v>
      </c>
      <c r="C14" s="25">
        <v>7</v>
      </c>
      <c r="D14" s="29"/>
      <c r="E14" s="25">
        <v>0</v>
      </c>
      <c r="F14" s="25" t="s">
        <v>312</v>
      </c>
      <c r="G14" s="25">
        <v>2</v>
      </c>
      <c r="H14" s="25">
        <v>2</v>
      </c>
      <c r="I14" s="25">
        <v>2</v>
      </c>
      <c r="J14" s="25">
        <v>2</v>
      </c>
      <c r="K14" s="25">
        <v>2</v>
      </c>
      <c r="L14" s="25">
        <v>0</v>
      </c>
      <c r="M14" s="25">
        <v>0</v>
      </c>
      <c r="N14" s="29" t="s">
        <v>312</v>
      </c>
    </row>
    <row r="15" spans="2:14" ht="24.95" customHeight="1" x14ac:dyDescent="0.25">
      <c r="B15" s="27">
        <v>2</v>
      </c>
      <c r="C15" s="25">
        <v>8</v>
      </c>
      <c r="D15" s="29"/>
      <c r="E15" s="25">
        <v>0</v>
      </c>
      <c r="F15" s="25" t="s">
        <v>312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  <c r="L15" s="25">
        <v>0</v>
      </c>
      <c r="M15" s="25" t="s">
        <v>312</v>
      </c>
      <c r="N15" s="29"/>
    </row>
    <row r="16" spans="2:14" ht="24.95" customHeight="1" x14ac:dyDescent="0.25">
      <c r="B16" s="27">
        <v>2</v>
      </c>
      <c r="C16" s="25">
        <v>9</v>
      </c>
      <c r="D16" s="29"/>
      <c r="E16" s="25" t="s">
        <v>312</v>
      </c>
      <c r="F16" s="25" t="s">
        <v>312</v>
      </c>
      <c r="G16" s="25">
        <v>2</v>
      </c>
      <c r="H16" s="25">
        <v>2</v>
      </c>
      <c r="I16" s="25">
        <v>2</v>
      </c>
      <c r="J16" s="25">
        <v>2</v>
      </c>
      <c r="K16" s="25">
        <v>2</v>
      </c>
      <c r="L16" s="25" t="s">
        <v>312</v>
      </c>
      <c r="M16" s="25">
        <v>0</v>
      </c>
      <c r="N16" s="29"/>
    </row>
    <row r="17" spans="3:14" ht="24.95" customHeight="1" x14ac:dyDescent="0.25">
      <c r="C17" s="25">
        <v>10</v>
      </c>
      <c r="D17" s="29" t="s">
        <v>312</v>
      </c>
      <c r="E17" s="29"/>
      <c r="F17" s="29" t="s">
        <v>312</v>
      </c>
      <c r="G17" s="29" t="s">
        <v>312</v>
      </c>
      <c r="H17" s="29" t="s">
        <v>312</v>
      </c>
      <c r="I17" s="29" t="s">
        <v>312</v>
      </c>
      <c r="J17" s="29" t="s">
        <v>312</v>
      </c>
      <c r="K17" s="29" t="s">
        <v>312</v>
      </c>
      <c r="L17" s="29"/>
      <c r="M17" s="29"/>
      <c r="N17" s="29"/>
    </row>
    <row r="18" spans="3:14" ht="24.95" customHeight="1" x14ac:dyDescent="0.25">
      <c r="E18" s="26"/>
      <c r="F18" s="26"/>
      <c r="G18" s="27"/>
      <c r="H18" s="27"/>
      <c r="I18" s="27"/>
      <c r="J18" s="27"/>
      <c r="K18" s="27"/>
      <c r="L18" s="28"/>
      <c r="M18" s="28"/>
    </row>
    <row r="21" spans="3:14" ht="24.95" customHeight="1" x14ac:dyDescent="0.25">
      <c r="E21" s="25" t="s">
        <v>313</v>
      </c>
      <c r="F21" s="25" t="s">
        <v>314</v>
      </c>
      <c r="G21" s="25" t="s">
        <v>315</v>
      </c>
      <c r="H21" s="25" t="s">
        <v>316</v>
      </c>
    </row>
    <row r="22" spans="3:14" ht="24.95" customHeight="1" x14ac:dyDescent="0.25">
      <c r="E22" s="25">
        <v>4.5</v>
      </c>
      <c r="F22" s="25">
        <v>5.5</v>
      </c>
      <c r="G22" s="2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Resultados</vt:lpstr>
      <vt:lpstr>V1</vt:lpstr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2025-02-05T21:54:40Z</dcterms:modified>
</cp:coreProperties>
</file>