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Z:\Geodaten\01_Berlin Brandenburg\03_Akquise\Potsdam_Mittelmark\Michendorf\Fresdorf_Ortsteil\Comsof_Planung_VK\output\"/>
    </mc:Choice>
  </mc:AlternateContent>
  <xr:revisionPtr revIDLastSave="0" documentId="13_ncr:1_{47A54B11-6D07-47C6-B295-7B8C3C934513}" xr6:coauthVersionLast="45" xr6:coauthVersionMax="45" xr10:uidLastSave="{00000000-0000-0000-0000-000000000000}"/>
  <bookViews>
    <workbookView xWindow="-120" yWindow="-120" windowWidth="27120" windowHeight="16440" activeTab="1" xr2:uid="{00000000-000D-0000-FFFF-FFFF00000000}"/>
  </bookViews>
  <sheets>
    <sheet name="Summary" sheetId="1" r:id="rId1"/>
    <sheet name="Overview" sheetId="3" r:id="rId2"/>
    <sheet name="Change Price" sheetId="2" r:id="rId3"/>
    <sheet name="Phase Unassigned" sheetId="5" r:id="rId4"/>
    <sheet name="Phase 1" sheetId="6" r:id="rId5"/>
    <sheet name="BoM per DP (-1-2)" sheetId="7" r:id="rId6"/>
    <sheet name="BoM per CO" sheetId="8" r:id="rId7"/>
    <sheet name="BoM per SubArea" sheetId="9" r:id="rId8"/>
  </sheets>
  <calcPr calcId="181029"/>
  <fileRecoveryPr autoRecover="0"/>
</workbook>
</file>

<file path=xl/calcChain.xml><?xml version="1.0" encoding="utf-8"?>
<calcChain xmlns="http://schemas.openxmlformats.org/spreadsheetml/2006/main">
  <c r="H19" i="3" l="1"/>
  <c r="H120" i="2"/>
  <c r="E120" i="2"/>
  <c r="H119" i="2"/>
  <c r="E119" i="2"/>
  <c r="E118" i="2"/>
  <c r="H118" i="2" s="1"/>
  <c r="E117" i="2"/>
  <c r="H117" i="2" s="1"/>
  <c r="H116" i="2"/>
  <c r="E116" i="2"/>
  <c r="E115" i="2"/>
  <c r="H115" i="2" s="1"/>
  <c r="E114" i="2"/>
  <c r="H114" i="2" s="1"/>
  <c r="H113" i="2"/>
  <c r="E113" i="2"/>
  <c r="E112" i="2"/>
  <c r="H112" i="2" s="1"/>
  <c r="E111" i="2"/>
  <c r="H111" i="2" s="1"/>
  <c r="H110" i="2"/>
  <c r="E110" i="2"/>
  <c r="E109" i="2"/>
  <c r="H109" i="2" s="1"/>
  <c r="E108" i="2"/>
  <c r="H108" i="2" s="1"/>
  <c r="H107" i="2"/>
  <c r="E107" i="2"/>
  <c r="E106" i="2"/>
  <c r="H106" i="2" s="1"/>
  <c r="H105" i="2"/>
  <c r="E105" i="2"/>
  <c r="H104" i="2"/>
  <c r="E104" i="2"/>
  <c r="H103" i="2"/>
  <c r="E103" i="2"/>
  <c r="E102" i="2"/>
  <c r="H102" i="2" s="1"/>
  <c r="E101" i="2"/>
  <c r="H101" i="2" s="1"/>
  <c r="H100" i="2"/>
  <c r="E100" i="2"/>
  <c r="E99" i="2"/>
  <c r="H99" i="2" s="1"/>
  <c r="E98" i="2"/>
  <c r="H98" i="2" s="1"/>
  <c r="H97" i="2"/>
  <c r="E97" i="2"/>
  <c r="E96" i="2"/>
  <c r="H96" i="2" s="1"/>
  <c r="E95" i="2"/>
  <c r="H95" i="2" s="1"/>
  <c r="H94" i="2"/>
  <c r="E94" i="2"/>
  <c r="E93" i="2"/>
  <c r="H93" i="2" s="1"/>
  <c r="E92" i="2"/>
  <c r="H92" i="2" s="1"/>
  <c r="H91" i="2"/>
  <c r="E91" i="2"/>
  <c r="E90" i="2"/>
  <c r="H90" i="2" s="1"/>
  <c r="H89" i="2"/>
  <c r="E89" i="2"/>
  <c r="H88" i="2"/>
  <c r="E88" i="2"/>
  <c r="H87" i="2"/>
  <c r="E87" i="2"/>
  <c r="E86" i="2"/>
  <c r="H86" i="2" s="1"/>
  <c r="E85" i="2"/>
  <c r="H85" i="2" s="1"/>
  <c r="H84" i="2"/>
  <c r="E84" i="2"/>
  <c r="E83" i="2"/>
  <c r="H83" i="2" s="1"/>
  <c r="E82" i="2"/>
  <c r="H82" i="2" s="1"/>
  <c r="H81" i="2"/>
  <c r="E81" i="2"/>
  <c r="E80" i="2"/>
  <c r="H80" i="2" s="1"/>
  <c r="E79" i="2"/>
  <c r="H79" i="2" s="1"/>
  <c r="H78" i="2"/>
  <c r="E78" i="2"/>
  <c r="E77" i="2"/>
  <c r="H77" i="2" s="1"/>
  <c r="E76" i="2"/>
  <c r="H76" i="2" s="1"/>
  <c r="H75" i="2"/>
  <c r="E75" i="2"/>
  <c r="E74" i="2"/>
  <c r="H74" i="2" s="1"/>
  <c r="H73" i="2"/>
  <c r="E73" i="2"/>
  <c r="H72" i="2"/>
  <c r="E72" i="2"/>
  <c r="H71" i="2"/>
  <c r="E71" i="2"/>
  <c r="E70" i="2"/>
  <c r="H70" i="2" s="1"/>
  <c r="E69" i="2"/>
  <c r="H69" i="2" s="1"/>
  <c r="H68" i="2"/>
  <c r="E68" i="2"/>
  <c r="E67" i="2"/>
  <c r="H67" i="2" s="1"/>
  <c r="E66" i="2"/>
  <c r="H66" i="2" s="1"/>
  <c r="H65" i="2"/>
  <c r="E65" i="2"/>
  <c r="E64" i="2"/>
  <c r="H64" i="2" s="1"/>
  <c r="E63" i="2"/>
  <c r="H63" i="2" s="1"/>
  <c r="H62" i="2"/>
  <c r="E62" i="2"/>
  <c r="E61" i="2"/>
  <c r="H61" i="2" s="1"/>
  <c r="E60" i="2"/>
  <c r="H60" i="2" s="1"/>
  <c r="H59" i="2"/>
  <c r="E59" i="2"/>
  <c r="E58" i="2"/>
  <c r="H58" i="2" s="1"/>
  <c r="H57" i="2"/>
  <c r="E57" i="2"/>
  <c r="H56" i="2"/>
  <c r="E56" i="2"/>
  <c r="H55" i="2"/>
  <c r="E55" i="2"/>
  <c r="E54" i="2"/>
  <c r="H54" i="2" s="1"/>
  <c r="E53" i="2"/>
  <c r="H53" i="2" s="1"/>
  <c r="H52" i="2"/>
  <c r="E52" i="2"/>
  <c r="E51" i="2"/>
  <c r="H51" i="2" s="1"/>
  <c r="E50" i="2"/>
  <c r="H50" i="2" s="1"/>
  <c r="C15" i="2" s="1"/>
  <c r="H49" i="2"/>
  <c r="E49" i="2"/>
  <c r="E48" i="2"/>
  <c r="H48" i="2" s="1"/>
  <c r="E47" i="2"/>
  <c r="H47" i="2" s="1"/>
  <c r="B15" i="2" s="1"/>
  <c r="D15" i="2" s="1"/>
  <c r="H46" i="2"/>
  <c r="E46" i="2"/>
  <c r="E45" i="2"/>
  <c r="H45" i="2" s="1"/>
  <c r="E44" i="2"/>
  <c r="H44" i="2" s="1"/>
  <c r="C14" i="2" s="1"/>
  <c r="H43" i="2"/>
  <c r="E43" i="2"/>
  <c r="E42" i="2"/>
  <c r="H42" i="2" s="1"/>
  <c r="H41" i="2"/>
  <c r="E41" i="2"/>
  <c r="H40" i="2"/>
  <c r="E40" i="2"/>
  <c r="H39" i="2"/>
  <c r="E39" i="2"/>
  <c r="E38" i="2"/>
  <c r="H38" i="2" s="1"/>
  <c r="E37" i="2"/>
  <c r="H37" i="2" s="1"/>
  <c r="H36" i="2"/>
  <c r="E36" i="2"/>
  <c r="E35" i="2"/>
  <c r="H35" i="2" s="1"/>
  <c r="E34" i="2"/>
  <c r="H34" i="2" s="1"/>
  <c r="B14" i="2" s="1"/>
  <c r="D14" i="2" s="1"/>
  <c r="H33" i="2"/>
  <c r="E33" i="2"/>
  <c r="E32" i="2"/>
  <c r="H32" i="2" s="1"/>
  <c r="E31" i="2"/>
  <c r="H31" i="2" s="1"/>
  <c r="C13" i="2" s="1"/>
  <c r="H30" i="2"/>
  <c r="E30" i="2"/>
  <c r="E29" i="2"/>
  <c r="H29" i="2" s="1"/>
  <c r="E28" i="2"/>
  <c r="H28" i="2" s="1"/>
  <c r="H27" i="2"/>
  <c r="E27" i="2"/>
  <c r="E26" i="2"/>
  <c r="H26" i="2" s="1"/>
  <c r="H25" i="2"/>
  <c r="C12" i="2" s="1"/>
  <c r="E25" i="2"/>
  <c r="H24" i="2"/>
  <c r="E24" i="2"/>
  <c r="H23" i="2"/>
  <c r="E23" i="2"/>
  <c r="E22" i="2"/>
  <c r="H22" i="2" s="1"/>
  <c r="E21" i="2"/>
  <c r="H21" i="2" s="1"/>
  <c r="B11" i="2" s="1"/>
  <c r="H20" i="2"/>
  <c r="E20" i="2"/>
  <c r="B13" i="2"/>
  <c r="B12" i="2"/>
  <c r="C11" i="2"/>
  <c r="E8" i="2"/>
  <c r="C8" i="2"/>
  <c r="B8" i="2"/>
  <c r="D8" i="2" s="1"/>
  <c r="E7" i="2"/>
  <c r="C7" i="2"/>
  <c r="D7" i="2" s="1"/>
  <c r="B7" i="2"/>
  <c r="E6" i="2"/>
  <c r="D6" i="2"/>
  <c r="C6" i="2"/>
  <c r="B6" i="2"/>
  <c r="E5" i="2"/>
  <c r="C5" i="2"/>
  <c r="B5" i="2"/>
  <c r="D5" i="2" s="1"/>
  <c r="E4" i="2"/>
  <c r="C4" i="2"/>
  <c r="B4" i="2"/>
  <c r="D4" i="2" s="1"/>
  <c r="E3" i="2"/>
  <c r="C3" i="2"/>
  <c r="B3" i="2"/>
  <c r="D3" i="2" s="1"/>
  <c r="K11" i="1"/>
  <c r="K9" i="1"/>
  <c r="K8" i="1"/>
  <c r="K7" i="1"/>
  <c r="K6" i="1"/>
  <c r="K5" i="1"/>
  <c r="K4" i="1"/>
  <c r="K3" i="1"/>
  <c r="C16" i="2" l="1"/>
  <c r="D13" i="2"/>
  <c r="D12" i="2"/>
  <c r="B16" i="2"/>
  <c r="D11" i="2"/>
  <c r="D16" i="2" l="1"/>
  <c r="E11" i="2"/>
  <c r="E12" i="2"/>
  <c r="E16" i="2" l="1"/>
  <c r="E14" i="2"/>
  <c r="E15" i="2"/>
  <c r="E13" i="2"/>
</calcChain>
</file>

<file path=xl/sharedStrings.xml><?xml version="1.0" encoding="utf-8"?>
<sst xmlns="http://schemas.openxmlformats.org/spreadsheetml/2006/main" count="511" uniqueCount="90">
  <si>
    <t>Area Name</t>
  </si>
  <si>
    <t>Design Rules</t>
  </si>
  <si>
    <t>Cost Breakdown</t>
  </si>
  <si>
    <t>Total Cost</t>
  </si>
  <si>
    <t>%</t>
  </si>
  <si>
    <t>Feeder</t>
  </si>
  <si>
    <t>Distribution</t>
  </si>
  <si>
    <t>Drop</t>
  </si>
  <si>
    <t>Total</t>
  </si>
  <si>
    <t>Results</t>
  </si>
  <si>
    <t>Total Cost of Deployment</t>
  </si>
  <si>
    <t>Number of Homes Passed</t>
  </si>
  <si>
    <t>Number of Homes Activated</t>
  </si>
  <si>
    <t>Unit Costs</t>
  </si>
  <si>
    <t>Calculated Cost</t>
  </si>
  <si>
    <t>HP/HA</t>
  </si>
  <si>
    <t>Material Cost</t>
  </si>
  <si>
    <t>Labour Cost</t>
  </si>
  <si>
    <t>Volume</t>
  </si>
  <si>
    <t>HP</t>
  </si>
  <si>
    <t>HA</t>
  </si>
  <si>
    <t>Customer Changed Values</t>
  </si>
  <si>
    <t>Overall Adoption Rate</t>
  </si>
  <si>
    <t>Household Density (hh/sqkm)</t>
  </si>
  <si>
    <t>Total Cost of Project</t>
  </si>
  <si>
    <t>PON Monthly Revenue</t>
  </si>
  <si>
    <t>P2P Monthly Revenue</t>
  </si>
  <si>
    <t>Warning - Editing the cost and volume fields below only gives an indication of the new network cost.  For exact results with other prices, do a new simulation.</t>
  </si>
  <si>
    <t>Activation Cost per Home</t>
  </si>
  <si>
    <t>Total Cost per Home Activated</t>
  </si>
  <si>
    <t>Deployment Cost per Home Passed</t>
  </si>
  <si>
    <t>Deployment Cost per Home Activated</t>
  </si>
  <si>
    <t>Homes Passed (HP) Cost</t>
  </si>
  <si>
    <t>Homes Activated (HA) Cost</t>
  </si>
  <si>
    <t>Unit</t>
  </si>
  <si>
    <t>Activated # PON Customers</t>
  </si>
  <si>
    <t>Activated # P2P Customers</t>
  </si>
  <si>
    <t>Number of Aggregate Points</t>
  </si>
  <si>
    <t>Generated by Comsof Fiber</t>
  </si>
  <si>
    <t>Comsof Fiber Original Calculated Values</t>
  </si>
  <si>
    <t>Civil Works</t>
  </si>
  <si>
    <t>Building</t>
  </si>
  <si>
    <t>Cabinet</t>
  </si>
  <si>
    <t>Equipment</t>
  </si>
  <si>
    <t>Trench (Crossing) (Fixed)</t>
  </si>
  <si>
    <t>Usage</t>
  </si>
  <si>
    <t>Trench (Crossing) (Variable)</t>
  </si>
  <si>
    <t>Meter</t>
  </si>
  <si>
    <t>Trench (Fixed)</t>
  </si>
  <si>
    <t>Trench (Variable)</t>
  </si>
  <si>
    <t>Extra activation cost per  Building (1 to ∞ homes)</t>
  </si>
  <si>
    <t>Extra activation cost per  Home (1 to ∞ homes)</t>
  </si>
  <si>
    <t>FTTB in-building equipment</t>
  </si>
  <si>
    <t>PON CPE</t>
  </si>
  <si>
    <t>Duct: Conventional (size 1)</t>
  </si>
  <si>
    <t>Lead-In (drop) trench (Fixed)</t>
  </si>
  <si>
    <t>Lead-In (drop) trench (Variable)</t>
  </si>
  <si>
    <t>Cable 12F</t>
  </si>
  <si>
    <t>Cable 24F</t>
  </si>
  <si>
    <t>Cable 48F</t>
  </si>
  <si>
    <t>Duct Branch Location</t>
  </si>
  <si>
    <t>Duct Taper Location</t>
  </si>
  <si>
    <t>Duct: Microduct Bundle (size 12)</t>
  </si>
  <si>
    <t>Duct: Microduct Bundle (size 24)</t>
  </si>
  <si>
    <t>Micro Duct Connector</t>
  </si>
  <si>
    <t>Splice</t>
  </si>
  <si>
    <t>Splitter (1:16)</t>
  </si>
  <si>
    <t>Cable 144F</t>
  </si>
  <si>
    <t>Central Office</t>
  </si>
  <si>
    <t>Duct: Microduct Bundle (size 4)</t>
  </si>
  <si>
    <t>ODF (size 1000)</t>
  </si>
  <si>
    <t>OLTCard_PON (size 16)</t>
  </si>
  <si>
    <t>OLTShelf (size 16)</t>
  </si>
  <si>
    <t>Calculation Information</t>
  </si>
  <si>
    <t>Michendorf_Fresdorf</t>
  </si>
  <si>
    <t>DNS Regeln PON Antennenschulze_VK Cross moderat</t>
  </si>
  <si>
    <t>Total cost of Activation</t>
  </si>
  <si>
    <t>Total Expected Revenue (12m)</t>
  </si>
  <si>
    <t/>
  </si>
  <si>
    <t>Standard Rules - Generated by Comsof Fiber</t>
  </si>
  <si>
    <t>Sub-Area Name:</t>
  </si>
  <si>
    <t>ERROR - NO DP ASSIGNED</t>
  </si>
  <si>
    <t>Total Cost:</t>
  </si>
  <si>
    <t>AGG_ID = 1</t>
  </si>
  <si>
    <t>AGG_ID = 2</t>
  </si>
  <si>
    <t>ERROR - NO CO ASSIGNED</t>
  </si>
  <si>
    <t>AGG_ID = 0</t>
  </si>
  <si>
    <t>Distribution points outside polygons</t>
  </si>
  <si>
    <t>Feeder layer - extra costs</t>
  </si>
  <si>
    <t>Lead-In (drop) Graben &gt; 10 m (Variable)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</si>
</sst>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€&quot;\ * #,##0_ ;_ &quot;€&quot;\ * \-#,##0_ ;_ &quot;€&quot;\ * &quot;-&quot;_ ;_ @_ "/>
    <numFmt numFmtId="165" formatCode="_ &quot;€&quot;\ * #,##0.00_ ;_ &quot;€&quot;\ * \-#,##0.00_ ;_ &quot;€&quot;\ * &quot;-&quot;??_ ;_ @_ "/>
    <numFmt numFmtId="166" formatCode="&quot;€&quot;\ #,##0.00"/>
    <numFmt numFmtId="167" formatCode="0.0%"/>
    <numFmt numFmtId="168" formatCode="_ [$€-813]\ * #,##0.00_ ;_ [$€-813]\ * \-#,##0.00_ ;_ [$€-813]\ * &quot;-&quot;??_ ;_ @_ "/>
    <numFmt numFmtId="169" formatCode="0.0"/>
    <numFmt numFmtId="170" formatCode="&quot;€&quot;\ #,##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ova Light"/>
      <family val="2"/>
    </font>
    <font>
      <sz val="11"/>
      <color indexed="8"/>
      <name val="Arial Nova Light"/>
      <family val="2"/>
    </font>
    <font>
      <sz val="11"/>
      <color theme="1"/>
      <name val="Arial Nova"/>
      <family val="2"/>
    </font>
    <font>
      <sz val="11"/>
      <color indexed="8"/>
      <name val="Arial Nova"/>
      <family val="2"/>
    </font>
    <font>
      <b/>
      <sz val="11"/>
      <color theme="1"/>
      <name val="Arial Nova Light"/>
      <family val="2"/>
    </font>
    <font>
      <i/>
      <sz val="11"/>
      <color rgb="FFC00000"/>
      <name val="Arial Nova Light"/>
      <family val="2"/>
    </font>
    <font>
      <b/>
      <sz val="14"/>
      <color rgb="FF00B4D9"/>
      <name val="Arial Nova"/>
      <family val="2"/>
    </font>
    <font>
      <sz val="11"/>
      <color rgb="FF00B4D9"/>
      <name val="Arial Nova"/>
      <family val="2"/>
    </font>
    <font>
      <b/>
      <sz val="11"/>
      <color indexed="8"/>
      <name val="Arial Nova"/>
      <family val="2"/>
    </font>
    <font>
      <u/>
      <sz val="11"/>
      <color indexed="8"/>
      <name val="Arial Nova"/>
      <family val="2"/>
    </font>
    <font>
      <u/>
      <sz val="11"/>
      <color indexed="8"/>
      <name val="Arial Nova Light"/>
      <family val="2"/>
    </font>
    <font>
      <b/>
      <sz val="9"/>
      <color theme="1"/>
      <name val="Arial Nova Light"/>
      <family val="2"/>
    </font>
    <font>
      <b/>
      <sz val="13"/>
      <color rgb="FF00B4D9"/>
      <name val="Arial Nova"/>
      <family val="2"/>
    </font>
    <font>
      <b/>
      <sz val="11"/>
      <color theme="1"/>
      <name val="Arial Nova"/>
      <family val="2"/>
    </font>
    <font>
      <b/>
      <sz val="14"/>
      <color theme="4"/>
      <name val="Arial Nova "/>
    </font>
    <font>
      <sz val="11"/>
      <color indexed="8"/>
      <name val="Arial Nova "/>
    </font>
    <font>
      <b/>
      <sz val="11"/>
      <color indexed="8"/>
      <name val="Arial Nova "/>
    </font>
    <font>
      <sz val="11"/>
      <color theme="1"/>
      <name val="Arial Nova "/>
    </font>
    <font>
      <sz val="14"/>
      <color indexed="62"/>
      <name val="Arial Nova Light"/>
      <family val="2"/>
    </font>
    <font>
      <b/>
      <sz val="14"/>
      <color theme="4"/>
      <name val="Arial Nova"/>
      <family val="2"/>
    </font>
    <font>
      <b/>
      <sz val="11"/>
      <color indexed="8"/>
      <name val="Arial Nova Light"/>
      <family val="2"/>
    </font>
    <font>
      <b/>
      <sz val="16"/>
      <color rgb="FF00B4D9"/>
      <name val="Arial Nova 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3" borderId="6" xfId="0" applyFont="1" applyFill="1" applyBorder="1" applyAlignment="1">
      <alignment vertical="top"/>
    </xf>
    <xf numFmtId="0" fontId="3" fillId="3" borderId="7" xfId="0" applyFont="1" applyFill="1" applyBorder="1" applyAlignment="1">
      <alignment vertical="top"/>
    </xf>
    <xf numFmtId="0" fontId="2" fillId="3" borderId="7" xfId="0" applyFont="1" applyFill="1" applyBorder="1" applyAlignment="1">
      <alignment vertical="top"/>
    </xf>
    <xf numFmtId="0" fontId="2" fillId="3" borderId="8" xfId="0" applyFont="1" applyFill="1" applyBorder="1" applyAlignment="1">
      <alignment vertical="top"/>
    </xf>
    <xf numFmtId="0" fontId="3" fillId="3" borderId="6" xfId="0" applyFont="1" applyFill="1" applyBorder="1" applyAlignment="1">
      <alignment vertical="top"/>
    </xf>
    <xf numFmtId="0" fontId="3" fillId="3" borderId="8" xfId="0" applyFont="1" applyFill="1" applyBorder="1" applyAlignment="1">
      <alignment vertical="top"/>
    </xf>
    <xf numFmtId="0" fontId="2" fillId="3" borderId="4" xfId="0" applyFont="1" applyFill="1" applyBorder="1" applyAlignment="1">
      <alignment vertical="top"/>
    </xf>
    <xf numFmtId="0" fontId="2" fillId="3" borderId="0" xfId="0" applyFont="1" applyFill="1" applyAlignment="1">
      <alignment vertical="top"/>
    </xf>
    <xf numFmtId="166" fontId="2" fillId="3" borderId="1" xfId="0" applyNumberFormat="1" applyFont="1" applyFill="1" applyBorder="1" applyAlignment="1">
      <alignment vertical="top"/>
    </xf>
    <xf numFmtId="9" fontId="2" fillId="3" borderId="1" xfId="1" applyNumberFormat="1" applyFont="1" applyFill="1" applyBorder="1" applyAlignment="1">
      <alignment vertical="top"/>
    </xf>
    <xf numFmtId="166" fontId="2" fillId="3" borderId="2" xfId="0" applyNumberFormat="1" applyFont="1" applyFill="1" applyBorder="1" applyAlignment="1">
      <alignment vertical="top"/>
    </xf>
    <xf numFmtId="9" fontId="2" fillId="3" borderId="2" xfId="1" applyNumberFormat="1" applyFont="1" applyFill="1" applyBorder="1" applyAlignment="1">
      <alignment vertical="top"/>
    </xf>
    <xf numFmtId="0" fontId="7" fillId="3" borderId="0" xfId="0" applyFont="1" applyFill="1" applyAlignment="1">
      <alignment vertical="top"/>
    </xf>
    <xf numFmtId="0" fontId="2" fillId="0" borderId="0" xfId="0" applyFont="1" applyAlignment="1">
      <alignment vertical="top"/>
    </xf>
    <xf numFmtId="166" fontId="2" fillId="0" borderId="0" xfId="0" applyNumberFormat="1" applyFont="1" applyAlignment="1">
      <alignment vertical="top"/>
    </xf>
    <xf numFmtId="169" fontId="2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/>
    <xf numFmtId="169" fontId="2" fillId="0" borderId="0" xfId="0" applyNumberFormat="1" applyFont="1"/>
    <xf numFmtId="166" fontId="2" fillId="0" borderId="0" xfId="0" applyNumberFormat="1" applyFont="1"/>
    <xf numFmtId="0" fontId="2" fillId="0" borderId="0" xfId="0" applyFont="1" applyAlignment="1">
      <alignment horizontal="center"/>
    </xf>
    <xf numFmtId="0" fontId="13" fillId="2" borderId="0" xfId="0" applyFont="1" applyFill="1" applyBorder="1" applyAlignment="1">
      <alignment horizontal="left"/>
    </xf>
    <xf numFmtId="166" fontId="13" fillId="2" borderId="0" xfId="0" applyNumberFormat="1" applyFont="1" applyFill="1" applyBorder="1" applyAlignment="1">
      <alignment horizontal="left"/>
    </xf>
    <xf numFmtId="169" fontId="2" fillId="0" borderId="0" xfId="0" applyNumberFormat="1" applyFont="1" applyAlignment="1">
      <alignment horizontal="center"/>
    </xf>
    <xf numFmtId="168" fontId="2" fillId="0" borderId="0" xfId="0" applyNumberFormat="1" applyFont="1"/>
    <xf numFmtId="166" fontId="2" fillId="0" borderId="0" xfId="0" applyNumberFormat="1" applyFont="1" applyAlignment="1">
      <alignment vertical="top"/>
    </xf>
    <xf numFmtId="0" fontId="22" fillId="3" borderId="0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6" fillId="3" borderId="9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vertical="top"/>
    </xf>
    <xf numFmtId="0" fontId="6" fillId="3" borderId="10" xfId="0" applyFont="1" applyFill="1" applyBorder="1" applyAlignment="1">
      <alignment horizontal="right" vertical="top"/>
    </xf>
    <xf numFmtId="0" fontId="3" fillId="3" borderId="0" xfId="0" applyFont="1" applyFill="1" applyBorder="1" applyAlignment="1">
      <alignment vertical="top"/>
    </xf>
    <xf numFmtId="0" fontId="6" fillId="3" borderId="10" xfId="0" applyFont="1" applyFill="1" applyBorder="1" applyAlignment="1">
      <alignment vertical="top"/>
    </xf>
    <xf numFmtId="9" fontId="6" fillId="3" borderId="10" xfId="0" applyNumberFormat="1" applyFont="1" applyFill="1" applyBorder="1" applyAlignment="1">
      <alignment horizontal="right" vertical="top"/>
    </xf>
    <xf numFmtId="170" fontId="2" fillId="3" borderId="0" xfId="0" applyNumberFormat="1" applyFont="1" applyFill="1" applyAlignment="1">
      <alignment vertical="top"/>
    </xf>
    <xf numFmtId="166" fontId="2" fillId="3" borderId="0" xfId="0" applyNumberFormat="1" applyFont="1" applyFill="1" applyAlignment="1">
      <alignment vertical="top"/>
    </xf>
    <xf numFmtId="9" fontId="2" fillId="3" borderId="0" xfId="0" applyNumberFormat="1" applyFont="1" applyFill="1" applyAlignment="1">
      <alignment vertical="top"/>
    </xf>
    <xf numFmtId="0" fontId="6" fillId="3" borderId="5" xfId="0" applyFont="1" applyFill="1" applyBorder="1" applyAlignment="1">
      <alignment horizontal="right" vertical="top"/>
    </xf>
    <xf numFmtId="0" fontId="3" fillId="3" borderId="3" xfId="0" applyFont="1" applyFill="1" applyBorder="1" applyAlignment="1">
      <alignment vertical="top"/>
    </xf>
    <xf numFmtId="166" fontId="22" fillId="3" borderId="9" xfId="0" applyNumberFormat="1" applyFont="1" applyFill="1" applyBorder="1" applyAlignment="1">
      <alignment vertical="top"/>
    </xf>
    <xf numFmtId="166" fontId="22" fillId="3" borderId="10" xfId="0" applyNumberFormat="1" applyFont="1" applyFill="1" applyBorder="1" applyAlignment="1">
      <alignment vertical="top"/>
    </xf>
    <xf numFmtId="0" fontId="3" fillId="3" borderId="4" xfId="0" applyFont="1" applyFill="1" applyBorder="1" applyAlignment="1">
      <alignment vertical="top"/>
    </xf>
    <xf numFmtId="166" fontId="22" fillId="3" borderId="5" xfId="0" applyNumberFormat="1" applyFont="1" applyFill="1" applyBorder="1" applyAlignment="1">
      <alignment vertical="top"/>
    </xf>
    <xf numFmtId="166" fontId="3" fillId="3" borderId="0" xfId="0" applyNumberFormat="1" applyFont="1" applyFill="1" applyBorder="1" applyAlignment="1">
      <alignment vertical="top"/>
    </xf>
    <xf numFmtId="0" fontId="18" fillId="3" borderId="11" xfId="0" applyFont="1" applyFill="1" applyBorder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/>
    <xf numFmtId="0" fontId="6" fillId="3" borderId="1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166" fontId="6" fillId="3" borderId="2" xfId="0" applyNumberFormat="1" applyFont="1" applyFill="1" applyBorder="1" applyAlignment="1">
      <alignment vertical="top"/>
    </xf>
    <xf numFmtId="9" fontId="6" fillId="3" borderId="2" xfId="1" applyNumberFormat="1" applyFont="1" applyFill="1" applyBorder="1" applyAlignment="1">
      <alignment vertical="top"/>
    </xf>
    <xf numFmtId="166" fontId="18" fillId="3" borderId="4" xfId="0" applyNumberFormat="1" applyFont="1" applyFill="1" applyBorder="1" applyAlignment="1">
      <alignment horizontal="center" vertical="top"/>
    </xf>
    <xf numFmtId="166" fontId="10" fillId="3" borderId="0" xfId="0" applyNumberFormat="1" applyFont="1" applyFill="1" applyBorder="1" applyAlignment="1">
      <alignment horizontal="center" vertical="top"/>
    </xf>
    <xf numFmtId="169" fontId="10" fillId="3" borderId="0" xfId="0" applyNumberFormat="1" applyFont="1" applyFill="1" applyBorder="1" applyAlignment="1">
      <alignment horizontal="center" vertical="top"/>
    </xf>
    <xf numFmtId="164" fontId="10" fillId="3" borderId="0" xfId="0" applyNumberFormat="1" applyFont="1" applyFill="1" applyBorder="1" applyAlignment="1">
      <alignment horizontal="center" vertical="top"/>
    </xf>
    <xf numFmtId="0" fontId="4" fillId="3" borderId="0" xfId="0" applyFont="1" applyFill="1" applyBorder="1" applyAlignment="1">
      <alignment horizontal="center" vertical="top"/>
    </xf>
    <xf numFmtId="0" fontId="8" fillId="3" borderId="0" xfId="0" applyFont="1" applyFill="1" applyBorder="1" applyAlignment="1">
      <alignment horizontal="center" vertical="top"/>
    </xf>
    <xf numFmtId="0" fontId="9" fillId="3" borderId="0" xfId="0" applyFont="1" applyFill="1" applyBorder="1" applyAlignment="1">
      <alignment vertical="top"/>
    </xf>
    <xf numFmtId="0" fontId="11" fillId="3" borderId="0" xfId="0" applyFont="1" applyFill="1" applyBorder="1" applyAlignment="1">
      <alignment horizontal="center" vertical="top"/>
    </xf>
    <xf numFmtId="0" fontId="6" fillId="3" borderId="0" xfId="0" applyFont="1" applyFill="1" applyAlignment="1">
      <alignment vertical="top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6" fillId="3" borderId="4" xfId="0" applyFont="1" applyFill="1" applyBorder="1"/>
    <xf numFmtId="0" fontId="2" fillId="3" borderId="4" xfId="0" applyFont="1" applyFill="1" applyBorder="1"/>
    <xf numFmtId="0" fontId="18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3" borderId="0" xfId="0" applyFont="1" applyFill="1" applyBorder="1"/>
    <xf numFmtId="0" fontId="2" fillId="3" borderId="0" xfId="0" applyFont="1" applyFill="1" applyBorder="1"/>
    <xf numFmtId="0" fontId="17" fillId="3" borderId="0" xfId="0" applyFont="1" applyFill="1" applyBorder="1"/>
    <xf numFmtId="0" fontId="16" fillId="3" borderId="0" xfId="0" applyFont="1" applyFill="1" applyBorder="1" applyAlignment="1">
      <alignment horizontal="center" vertical="top"/>
    </xf>
    <xf numFmtId="0" fontId="2" fillId="3" borderId="0" xfId="0" applyFont="1" applyFill="1" applyBorder="1" applyAlignment="1">
      <alignment horizontal="center"/>
    </xf>
    <xf numFmtId="169" fontId="18" fillId="3" borderId="4" xfId="0" applyNumberFormat="1" applyFont="1" applyFill="1" applyBorder="1" applyAlignment="1">
      <alignment horizontal="center" vertical="top"/>
    </xf>
    <xf numFmtId="164" fontId="18" fillId="3" borderId="4" xfId="0" applyNumberFormat="1" applyFont="1" applyFill="1" applyBorder="1" applyAlignment="1">
      <alignment horizontal="center" vertical="top"/>
    </xf>
    <xf numFmtId="0" fontId="19" fillId="3" borderId="4" xfId="0" applyFont="1" applyFill="1" applyBorder="1" applyAlignment="1">
      <alignment horizontal="center" vertical="top"/>
    </xf>
    <xf numFmtId="169" fontId="2" fillId="3" borderId="0" xfId="0" applyNumberFormat="1" applyFont="1" applyFill="1" applyAlignment="1">
      <alignment vertical="top"/>
    </xf>
    <xf numFmtId="0" fontId="2" fillId="3" borderId="0" xfId="0" applyFont="1" applyFill="1" applyAlignment="1">
      <alignment horizontal="center" vertical="top"/>
    </xf>
    <xf numFmtId="169" fontId="2" fillId="3" borderId="0" xfId="0" applyNumberFormat="1" applyFont="1" applyFill="1"/>
    <xf numFmtId="166" fontId="2" fillId="3" borderId="0" xfId="0" applyNumberFormat="1" applyFont="1" applyFill="1"/>
    <xf numFmtId="167" fontId="12" fillId="3" borderId="0" xfId="1" applyNumberFormat="1" applyFont="1" applyFill="1" applyAlignment="1">
      <alignment horizontal="right"/>
    </xf>
    <xf numFmtId="10" fontId="2" fillId="3" borderId="0" xfId="0" applyNumberFormat="1" applyFont="1" applyFill="1" applyBorder="1" applyAlignment="1">
      <alignment horizontal="right"/>
    </xf>
    <xf numFmtId="0" fontId="6" fillId="3" borderId="5" xfId="0" applyFont="1" applyFill="1" applyBorder="1"/>
    <xf numFmtId="0" fontId="6" fillId="3" borderId="2" xfId="0" applyFont="1" applyFill="1" applyBorder="1"/>
    <xf numFmtId="166" fontId="2" fillId="3" borderId="2" xfId="0" applyNumberFormat="1" applyFont="1" applyFill="1" applyBorder="1"/>
    <xf numFmtId="166" fontId="2" fillId="3" borderId="2" xfId="0" applyNumberFormat="1" applyFont="1" applyFill="1" applyBorder="1"/>
    <xf numFmtId="10" fontId="2" fillId="3" borderId="2" xfId="0" applyNumberFormat="1" applyFont="1" applyFill="1" applyBorder="1" applyAlignment="1">
      <alignment horizontal="right"/>
    </xf>
    <xf numFmtId="10" fontId="6" fillId="3" borderId="2" xfId="0" applyNumberFormat="1" applyFont="1" applyFill="1" applyBorder="1" applyAlignment="1">
      <alignment horizontal="right"/>
    </xf>
    <xf numFmtId="165" fontId="6" fillId="3" borderId="0" xfId="0" applyNumberFormat="1" applyFont="1" applyFill="1" applyBorder="1"/>
    <xf numFmtId="166" fontId="6" fillId="3" borderId="2" xfId="0" applyNumberFormat="1" applyFont="1" applyFill="1" applyBorder="1"/>
    <xf numFmtId="166" fontId="6" fillId="3" borderId="2" xfId="0" applyNumberFormat="1" applyFont="1" applyFill="1" applyBorder="1"/>
    <xf numFmtId="166" fontId="15" fillId="4" borderId="2" xfId="0" applyNumberFormat="1" applyFont="1" applyFill="1" applyBorder="1" applyAlignment="1">
      <alignment horizontal="center" vertical="top"/>
    </xf>
    <xf numFmtId="10" fontId="10" fillId="4" borderId="2" xfId="0" applyNumberFormat="1" applyFont="1" applyFill="1" applyBorder="1" applyAlignment="1">
      <alignment horizontal="right" vertical="top"/>
    </xf>
    <xf numFmtId="0" fontId="15" fillId="4" borderId="2" xfId="0" applyFont="1" applyFill="1" applyBorder="1" applyAlignment="1">
      <alignment horizontal="center" vertical="center"/>
    </xf>
    <xf numFmtId="166" fontId="15" fillId="4" borderId="2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166" fontId="10" fillId="4" borderId="2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vertical="top"/>
    </xf>
    <xf numFmtId="0" fontId="5" fillId="3" borderId="0" xfId="0" applyFont="1" applyFill="1" applyBorder="1" applyAlignment="1">
      <alignment vertical="top"/>
    </xf>
    <xf numFmtId="0" fontId="20" fillId="3" borderId="0" xfId="0" applyFont="1" applyFill="1" applyBorder="1" applyAlignment="1">
      <alignment horizontal="center" vertical="top"/>
    </xf>
    <xf numFmtId="0" fontId="10" fillId="3" borderId="0" xfId="0" applyFont="1" applyFill="1" applyBorder="1" applyAlignment="1">
      <alignment horizontal="center" vertical="top"/>
    </xf>
    <xf numFmtId="0" fontId="2" fillId="3" borderId="0" xfId="0" applyFont="1" applyFill="1" applyBorder="1" applyAlignment="1">
      <alignment horizontal="center" vertical="top"/>
    </xf>
    <xf numFmtId="0" fontId="2" fillId="3" borderId="0" xfId="0" applyFont="1" applyFill="1" applyAlignment="1">
      <alignment vertical="top" wrapText="1"/>
    </xf>
    <xf numFmtId="0" fontId="23" fillId="3" borderId="0" xfId="0" applyFont="1" applyFill="1" applyAlignment="1">
      <alignment horizontal="center" vertical="top"/>
    </xf>
    <xf numFmtId="0" fontId="23" fillId="3" borderId="0" xfId="0" applyFont="1" applyFill="1" applyAlignment="1">
      <alignment horizontal="left" vertical="top"/>
    </xf>
    <xf numFmtId="0" fontId="2" fillId="3" borderId="0" xfId="0" applyFont="1" applyFill="1" applyAlignment="1">
      <alignment vertical="top"/>
    </xf>
    <xf numFmtId="0" fontId="23" fillId="3" borderId="12" xfId="0" applyFont="1" applyFill="1" applyBorder="1" applyAlignment="1">
      <alignment horizontal="center" vertical="top"/>
    </xf>
    <xf numFmtId="166" fontId="8" fillId="3" borderId="0" xfId="0" applyNumberFormat="1" applyFont="1" applyFill="1" applyBorder="1" applyAlignment="1">
      <alignment horizontal="center" vertical="top"/>
    </xf>
    <xf numFmtId="0" fontId="8" fillId="3" borderId="0" xfId="0" applyFont="1" applyFill="1" applyBorder="1" applyAlignment="1">
      <alignment horizontal="center" vertical="top"/>
    </xf>
    <xf numFmtId="0" fontId="16" fillId="3" borderId="0" xfId="0" applyFont="1" applyFill="1" applyBorder="1" applyAlignment="1">
      <alignment horizontal="center" vertical="top"/>
    </xf>
    <xf numFmtId="166" fontId="16" fillId="3" borderId="0" xfId="0" applyNumberFormat="1" applyFont="1" applyFill="1" applyBorder="1" applyAlignment="1">
      <alignment horizontal="center" vertical="top"/>
    </xf>
    <xf numFmtId="0" fontId="14" fillId="3" borderId="4" xfId="0" applyFont="1" applyFill="1" applyBorder="1" applyAlignment="1">
      <alignment horizontal="center" vertical="top"/>
    </xf>
    <xf numFmtId="0" fontId="14" fillId="3" borderId="13" xfId="0" applyFont="1" applyFill="1" applyBorder="1" applyAlignment="1">
      <alignment horizontal="center"/>
    </xf>
    <xf numFmtId="166" fontId="21" fillId="3" borderId="0" xfId="0" applyNumberFormat="1" applyFont="1" applyFill="1" applyBorder="1" applyAlignment="1">
      <alignment horizontal="center" vertical="top"/>
    </xf>
    <xf numFmtId="0" fontId="21" fillId="3" borderId="0" xfId="0" applyFont="1" applyFill="1" applyBorder="1" applyAlignment="1">
      <alignment horizontal="center" vertical="top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1A-4407-8E27-406C73F81E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1A-4407-8E27-406C73F81E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1A-4407-8E27-406C73F81E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1A-4407-8E27-406C73F81E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1A-4407-8E27-406C73F81E2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effectLst/>
                      <a:latin typeface="Arial Nova" panose="020B05040202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B1A-4407-8E27-406C73F81E2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effectLst/>
                      <a:latin typeface="Arial Nova" panose="020B05040202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B1A-4407-8E27-406C73F81E2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effectLst/>
                      <a:latin typeface="Arial Nova" panose="020B05040202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DB1A-4407-8E27-406C73F81E2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effectLst/>
                      <a:latin typeface="Arial Nova" panose="020B05040202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DB1A-4407-8E27-406C73F81E2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spc="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effectLst/>
                      <a:latin typeface="Arial Nova" panose="020B05040202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DB1A-4407-8E27-406C73F81E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spc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Arial Nova" panose="020B05040202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Summary!$H$3:$H$7</c:f>
              <c:strCache>
                <c:ptCount val="5"/>
                <c:pt idx="0">
                  <c:v>Civil Works</c:v>
                </c:pt>
                <c:pt idx="1">
                  <c:v>Building</c:v>
                </c:pt>
                <c:pt idx="2">
                  <c:v>Drop</c:v>
                </c:pt>
                <c:pt idx="3">
                  <c:v>Distribution</c:v>
                </c:pt>
                <c:pt idx="4">
                  <c:v>Feeder</c:v>
                </c:pt>
              </c:strCache>
            </c:strRef>
          </c:cat>
          <c:val>
            <c:numRef>
              <c:f>Summary!$L$3:$L$7</c:f>
              <c:numCache>
                <c:formatCode>0%</c:formatCode>
                <c:ptCount val="5"/>
                <c:pt idx="0">
                  <c:v>0.49427073777433383</c:v>
                </c:pt>
                <c:pt idx="1">
                  <c:v>2.0041039848547628E-2</c:v>
                </c:pt>
                <c:pt idx="2">
                  <c:v>0.2045772646924042</c:v>
                </c:pt>
                <c:pt idx="3">
                  <c:v>0.25170182623795445</c:v>
                </c:pt>
                <c:pt idx="4">
                  <c:v>2.9409131446759825E-2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1A-4407-8E27-406C73F81E2A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E78-45C9-9953-EFEB44068B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78-45C9-9953-EFEB44068B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E78-45C9-9953-EFEB44068B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E78-45C9-9953-EFEB44068B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E78-45C9-9953-EFEB44068B5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E78-45C9-9953-EFEB44068B5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E78-45C9-9953-EFEB44068B5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CE78-45C9-9953-EFEB44068B5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CE78-45C9-9953-EFEB44068B5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CE78-45C9-9953-EFEB44068B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'Change Price'!$A$11:$A$15</c:f>
              <c:strCache>
                <c:ptCount val="5"/>
                <c:pt idx="0">
                  <c:v>Civil Works</c:v>
                </c:pt>
                <c:pt idx="1">
                  <c:v>Building</c:v>
                </c:pt>
                <c:pt idx="2">
                  <c:v>Drop</c:v>
                </c:pt>
                <c:pt idx="3">
                  <c:v>Distribution</c:v>
                </c:pt>
                <c:pt idx="4">
                  <c:v>Feeder</c:v>
                </c:pt>
              </c:strCache>
            </c:strRef>
          </c:cat>
          <c:val>
            <c:numRef>
              <c:f>'Change Price'!$E$11:$E$15</c:f>
              <c:numCache>
                <c:formatCode>0.00%</c:formatCode>
                <c:ptCount val="5"/>
                <c:pt idx="0">
                  <c:v>0.49427073777433395</c:v>
                </c:pt>
                <c:pt idx="1">
                  <c:v>2.0041039848547632E-2</c:v>
                </c:pt>
                <c:pt idx="2">
                  <c:v>0.20457726469240425</c:v>
                </c:pt>
                <c:pt idx="3">
                  <c:v>0.25170182623795451</c:v>
                </c:pt>
                <c:pt idx="4">
                  <c:v>2.9409131446759832E-2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78-45C9-9953-EFEB44068B55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14568</xdr:colOff>
      <xdr:row>8</xdr:row>
      <xdr:rowOff>54610</xdr:rowOff>
    </xdr:from>
    <xdr:to>
      <xdr:col>10</xdr:col>
      <xdr:colOff>1466850</xdr:colOff>
      <xdr:row>27</xdr:row>
      <xdr:rowOff>247650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0</xdr:row>
      <xdr:rowOff>127000</xdr:rowOff>
    </xdr:from>
    <xdr:to>
      <xdr:col>9</xdr:col>
      <xdr:colOff>11430</xdr:colOff>
      <xdr:row>16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Aangepast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B4D9"/>
      </a:accent1>
      <a:accent2>
        <a:srgbClr val="7AC9E5"/>
      </a:accent2>
      <a:accent3>
        <a:srgbClr val="AEDCEE"/>
      </a:accent3>
      <a:accent4>
        <a:srgbClr val="CCE8F4"/>
      </a:accent4>
      <a:accent5>
        <a:srgbClr val="DDF0F8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1E26-12D8-40F4-AFFD-50244566E47E}">
  <dimension ref="A1:L35"/>
  <sheetViews>
    <sheetView workbookViewId="0"/>
  </sheetViews>
  <sheetFormatPr baseColWidth="10" defaultColWidth="8.85546875" defaultRowHeight="14.25"/>
  <cols>
    <col min="1" max="1" width="4.5703125" style="8" customWidth="1"/>
    <col min="2" max="2" width="10.85546875" style="8" customWidth="1"/>
    <col min="3" max="3" width="21.42578125" style="8" customWidth="1"/>
    <col min="4" max="4" width="23.85546875" style="8" customWidth="1"/>
    <col min="5" max="7" width="2.28515625" style="8" customWidth="1"/>
    <col min="8" max="8" width="17.5703125" style="8" customWidth="1"/>
    <col min="9" max="9" width="26.5703125" style="8" customWidth="1"/>
    <col min="10" max="10" width="27.5703125" style="8" customWidth="1"/>
    <col min="11" max="11" width="20.42578125" style="8" customWidth="1"/>
    <col min="12" max="12" width="8.42578125" style="8" customWidth="1"/>
    <col min="13" max="16384" width="8.85546875" style="8"/>
  </cols>
  <sheetData>
    <row r="1" spans="1:12" ht="21" thickBot="1">
      <c r="B1" s="102" t="s">
        <v>73</v>
      </c>
      <c r="C1" s="102"/>
      <c r="D1" s="102"/>
      <c r="I1" s="105" t="s">
        <v>2</v>
      </c>
      <c r="J1" s="105"/>
      <c r="K1" s="105"/>
      <c r="L1" s="105"/>
    </row>
    <row r="2" spans="1:12" ht="15.75" thickBot="1">
      <c r="A2" s="27"/>
      <c r="B2" s="1" t="s">
        <v>0</v>
      </c>
      <c r="C2" s="28"/>
      <c r="D2" s="29" t="s">
        <v>74</v>
      </c>
      <c r="H2" s="7"/>
      <c r="I2" s="45" t="s">
        <v>32</v>
      </c>
      <c r="J2" s="45" t="s">
        <v>33</v>
      </c>
      <c r="K2" s="45" t="s">
        <v>3</v>
      </c>
      <c r="L2" s="45" t="s">
        <v>4</v>
      </c>
    </row>
    <row r="3" spans="1:12">
      <c r="A3" s="27"/>
      <c r="B3" s="2" t="s">
        <v>1</v>
      </c>
      <c r="C3" s="30"/>
      <c r="D3" s="31" t="s">
        <v>75</v>
      </c>
      <c r="H3" s="48" t="s">
        <v>40</v>
      </c>
      <c r="I3" s="9">
        <v>142058.46957519447</v>
      </c>
      <c r="J3" s="9">
        <v>0</v>
      </c>
      <c r="K3" s="9">
        <f t="shared" ref="K3:K8" si="0">IF(I3="","",SUM(I3:J3))</f>
        <v>142058.46957519447</v>
      </c>
      <c r="L3" s="10">
        <v>0.49427073777433383</v>
      </c>
    </row>
    <row r="4" spans="1:12">
      <c r="A4" s="32"/>
      <c r="B4" s="2" t="s">
        <v>12</v>
      </c>
      <c r="C4" s="30"/>
      <c r="D4" s="31">
        <v>144</v>
      </c>
      <c r="H4" s="49" t="s">
        <v>41</v>
      </c>
      <c r="I4" s="11">
        <v>0</v>
      </c>
      <c r="J4" s="11">
        <v>5760</v>
      </c>
      <c r="K4" s="11">
        <f t="shared" si="0"/>
        <v>5760</v>
      </c>
      <c r="L4" s="12">
        <v>2.0041039848547628E-2</v>
      </c>
    </row>
    <row r="5" spans="1:12">
      <c r="B5" s="3" t="s">
        <v>11</v>
      </c>
      <c r="C5" s="30"/>
      <c r="D5" s="31">
        <v>144</v>
      </c>
      <c r="H5" s="49" t="s">
        <v>7</v>
      </c>
      <c r="I5" s="11">
        <v>0</v>
      </c>
      <c r="J5" s="11">
        <v>58797.600001461215</v>
      </c>
      <c r="K5" s="11">
        <f t="shared" si="0"/>
        <v>58797.600001461215</v>
      </c>
      <c r="L5" s="12">
        <v>0.2045772646924042</v>
      </c>
    </row>
    <row r="6" spans="1:12">
      <c r="B6" s="3" t="s">
        <v>37</v>
      </c>
      <c r="C6" s="30"/>
      <c r="D6" s="33">
        <v>0</v>
      </c>
      <c r="H6" s="49" t="s">
        <v>6</v>
      </c>
      <c r="I6" s="11">
        <v>70901.681374167063</v>
      </c>
      <c r="J6" s="11">
        <v>1440</v>
      </c>
      <c r="K6" s="11">
        <f t="shared" si="0"/>
        <v>72341.681374167063</v>
      </c>
      <c r="L6" s="12">
        <v>0.25170182623795445</v>
      </c>
    </row>
    <row r="7" spans="1:12">
      <c r="B7" s="3" t="s">
        <v>22</v>
      </c>
      <c r="C7" s="30"/>
      <c r="D7" s="34">
        <v>1</v>
      </c>
      <c r="H7" s="49" t="s">
        <v>5</v>
      </c>
      <c r="I7" s="11">
        <v>8452.4854205912252</v>
      </c>
      <c r="J7" s="11">
        <v>0</v>
      </c>
      <c r="K7" s="11">
        <f t="shared" si="0"/>
        <v>8452.4854205912252</v>
      </c>
      <c r="L7" s="12">
        <v>2.9409131446759825E-2</v>
      </c>
    </row>
    <row r="8" spans="1:12">
      <c r="B8" s="3" t="s">
        <v>35</v>
      </c>
      <c r="C8" s="30"/>
      <c r="D8" s="31">
        <v>144</v>
      </c>
      <c r="H8" s="49" t="s">
        <v>3</v>
      </c>
      <c r="I8" s="50">
        <v>221412.63636995276</v>
      </c>
      <c r="J8" s="50">
        <v>65997.600001461222</v>
      </c>
      <c r="K8" s="50">
        <f t="shared" si="0"/>
        <v>287410.23637141398</v>
      </c>
      <c r="L8" s="51">
        <v>1</v>
      </c>
    </row>
    <row r="9" spans="1:12">
      <c r="B9" s="3" t="s">
        <v>36</v>
      </c>
      <c r="C9" s="30"/>
      <c r="D9" s="31">
        <v>0</v>
      </c>
      <c r="I9" s="35"/>
      <c r="J9" s="35"/>
      <c r="K9" s="36" t="str">
        <f>IF(I9="","",SUM(I9:J9))</f>
        <v/>
      </c>
      <c r="L9" s="37"/>
    </row>
    <row r="10" spans="1:12">
      <c r="B10" s="4" t="s">
        <v>23</v>
      </c>
      <c r="C10" s="7"/>
      <c r="D10" s="38">
        <v>300</v>
      </c>
      <c r="I10" s="35"/>
      <c r="J10" s="35"/>
      <c r="K10" s="36"/>
      <c r="L10" s="37"/>
    </row>
    <row r="11" spans="1:12">
      <c r="K11" s="35" t="str">
        <f>IF(I11="","",SUM(I11:J11))</f>
        <v/>
      </c>
      <c r="L11" s="37"/>
    </row>
    <row r="12" spans="1:12">
      <c r="K12" s="35"/>
      <c r="L12" s="37"/>
    </row>
    <row r="13" spans="1:12" ht="20.25">
      <c r="B13" s="102" t="s">
        <v>9</v>
      </c>
      <c r="C13" s="102"/>
      <c r="D13" s="102"/>
    </row>
    <row r="14" spans="1:12">
      <c r="A14" s="32"/>
      <c r="B14" s="5" t="s">
        <v>24</v>
      </c>
      <c r="C14" s="39"/>
      <c r="D14" s="40">
        <v>287410.23637141398</v>
      </c>
    </row>
    <row r="15" spans="1:12">
      <c r="A15" s="32"/>
      <c r="B15" s="2" t="s">
        <v>10</v>
      </c>
      <c r="C15" s="32"/>
      <c r="D15" s="41">
        <v>221412.63636995276</v>
      </c>
    </row>
    <row r="16" spans="1:12">
      <c r="A16" s="32"/>
      <c r="B16" s="2" t="s">
        <v>76</v>
      </c>
      <c r="C16" s="32"/>
      <c r="D16" s="41">
        <v>65997.600001461222</v>
      </c>
    </row>
    <row r="17" spans="1:9">
      <c r="A17" s="32"/>
      <c r="B17" s="2"/>
      <c r="C17" s="32"/>
      <c r="D17" s="41"/>
    </row>
    <row r="18" spans="1:9">
      <c r="A18" s="32"/>
      <c r="B18" s="2" t="s">
        <v>30</v>
      </c>
      <c r="C18" s="32"/>
      <c r="D18" s="41">
        <v>1537.5877525691164</v>
      </c>
    </row>
    <row r="19" spans="1:9">
      <c r="A19" s="32"/>
      <c r="B19" s="2" t="s">
        <v>31</v>
      </c>
      <c r="C19" s="32"/>
      <c r="D19" s="41">
        <v>1537.5877525691164</v>
      </c>
    </row>
    <row r="20" spans="1:9">
      <c r="A20" s="32"/>
      <c r="B20" s="2" t="s">
        <v>28</v>
      </c>
      <c r="C20" s="32"/>
      <c r="D20" s="41">
        <v>458.31666667681407</v>
      </c>
    </row>
    <row r="21" spans="1:9">
      <c r="A21" s="32"/>
      <c r="B21" s="2" t="s">
        <v>29</v>
      </c>
      <c r="C21" s="32"/>
      <c r="D21" s="41">
        <v>1995.9044192459305</v>
      </c>
    </row>
    <row r="22" spans="1:9">
      <c r="A22" s="32"/>
      <c r="B22" s="3"/>
      <c r="C22" s="32"/>
      <c r="D22" s="41"/>
    </row>
    <row r="23" spans="1:9">
      <c r="A23" s="32"/>
      <c r="B23" s="2" t="s">
        <v>77</v>
      </c>
      <c r="C23" s="32"/>
      <c r="D23" s="41">
        <v>0</v>
      </c>
    </row>
    <row r="24" spans="1:9">
      <c r="A24" s="32"/>
      <c r="B24" s="2" t="s">
        <v>25</v>
      </c>
      <c r="C24" s="32"/>
      <c r="D24" s="41">
        <v>0</v>
      </c>
    </row>
    <row r="25" spans="1:9">
      <c r="A25" s="32"/>
      <c r="B25" s="6" t="s">
        <v>26</v>
      </c>
      <c r="C25" s="42"/>
      <c r="D25" s="43">
        <v>0</v>
      </c>
    </row>
    <row r="26" spans="1:9">
      <c r="A26" s="32"/>
      <c r="B26" s="13" t="s">
        <v>78</v>
      </c>
      <c r="C26" s="32"/>
      <c r="D26" s="44"/>
    </row>
    <row r="28" spans="1:9" ht="20.25">
      <c r="B28" s="103" t="s">
        <v>38</v>
      </c>
      <c r="C28" s="103"/>
      <c r="D28" s="103"/>
      <c r="E28" s="103"/>
      <c r="F28" s="103"/>
      <c r="G28" s="103"/>
      <c r="H28" s="103"/>
      <c r="I28" s="103"/>
    </row>
    <row r="29" spans="1:9">
      <c r="B29" s="104" t="s">
        <v>79</v>
      </c>
      <c r="C29" s="104"/>
      <c r="D29" s="104"/>
      <c r="E29" s="101"/>
      <c r="F29" s="101"/>
      <c r="G29" s="101"/>
      <c r="H29" s="101"/>
      <c r="I29" s="101"/>
    </row>
    <row r="30" spans="1:9">
      <c r="B30" s="104"/>
      <c r="C30" s="104"/>
      <c r="D30" s="104"/>
      <c r="E30" s="101"/>
      <c r="F30" s="101"/>
      <c r="G30" s="101"/>
      <c r="H30" s="101"/>
      <c r="I30" s="101"/>
    </row>
    <row r="31" spans="1:9">
      <c r="B31" s="104"/>
      <c r="C31" s="104"/>
      <c r="D31" s="104"/>
      <c r="E31" s="101"/>
      <c r="F31" s="101"/>
      <c r="G31" s="101"/>
      <c r="H31" s="101"/>
      <c r="I31" s="101"/>
    </row>
    <row r="32" spans="1:9">
      <c r="B32" s="104"/>
      <c r="C32" s="104"/>
      <c r="D32" s="104"/>
      <c r="E32" s="101"/>
      <c r="F32" s="101"/>
      <c r="G32" s="101"/>
      <c r="H32" s="101"/>
      <c r="I32" s="101"/>
    </row>
    <row r="33" spans="2:9">
      <c r="B33" s="104"/>
      <c r="C33" s="104"/>
      <c r="D33" s="104"/>
      <c r="E33" s="101"/>
      <c r="F33" s="101"/>
      <c r="G33" s="101"/>
      <c r="H33" s="101"/>
      <c r="I33" s="101"/>
    </row>
    <row r="34" spans="2:9">
      <c r="B34" s="104"/>
      <c r="C34" s="104"/>
      <c r="D34" s="104"/>
      <c r="E34" s="101"/>
      <c r="F34" s="101"/>
      <c r="G34" s="101"/>
      <c r="H34" s="101"/>
      <c r="I34" s="101"/>
    </row>
    <row r="35" spans="2:9">
      <c r="B35" s="104"/>
      <c r="C35" s="104"/>
      <c r="D35" s="104"/>
      <c r="E35" s="101"/>
      <c r="F35" s="101"/>
      <c r="G35" s="101"/>
      <c r="H35" s="101"/>
      <c r="I35" s="101"/>
    </row>
  </sheetData>
  <mergeCells count="5">
    <mergeCell ref="B13:D13"/>
    <mergeCell ref="B1:D1"/>
    <mergeCell ref="B28:I28"/>
    <mergeCell ref="B29:D35"/>
    <mergeCell ref="I1:L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DA96-61D5-4440-9B36-DB6989D95EE4}">
  <dimension ref="A1:J41"/>
  <sheetViews>
    <sheetView tabSelected="1" workbookViewId="0">
      <pane ySplit="2" topLeftCell="A3" activePane="bottomLeft" state="frozen"/>
      <selection pane="bottomLeft" activeCell="I10" sqref="I10"/>
    </sheetView>
  </sheetViews>
  <sheetFormatPr baseColWidth="10" defaultColWidth="8.85546875" defaultRowHeight="14.25"/>
  <cols>
    <col min="1" max="1" width="6.5703125" style="46" customWidth="1"/>
    <col min="2" max="2" width="48.5703125" style="14" customWidth="1"/>
    <col min="3" max="5" width="13.28515625" style="15" customWidth="1"/>
    <col min="6" max="6" width="2.28515625" style="14" customWidth="1"/>
    <col min="7" max="7" width="13.28515625" style="16" customWidth="1"/>
    <col min="8" max="8" width="15.5703125" style="26" customWidth="1"/>
    <col min="9" max="9" width="9.85546875" style="17" customWidth="1"/>
    <col min="10" max="10" width="11.5703125" style="17" customWidth="1"/>
    <col min="11" max="16384" width="8.85546875" style="14"/>
  </cols>
  <sheetData>
    <row r="1" spans="1:10" s="8" customFormat="1" ht="18">
      <c r="A1" s="60"/>
      <c r="C1" s="106" t="s">
        <v>13</v>
      </c>
      <c r="D1" s="106"/>
      <c r="E1" s="106"/>
      <c r="F1" s="58"/>
      <c r="G1" s="107" t="s">
        <v>14</v>
      </c>
      <c r="H1" s="107"/>
      <c r="I1" s="57" t="s">
        <v>15</v>
      </c>
      <c r="J1" s="57" t="s">
        <v>34</v>
      </c>
    </row>
    <row r="2" spans="1:10" s="8" customFormat="1">
      <c r="A2" s="60"/>
      <c r="C2" s="53" t="s">
        <v>16</v>
      </c>
      <c r="D2" s="53" t="s">
        <v>17</v>
      </c>
      <c r="E2" s="53" t="s">
        <v>8</v>
      </c>
      <c r="F2" s="59"/>
      <c r="G2" s="54" t="s">
        <v>18</v>
      </c>
      <c r="H2" s="55" t="s">
        <v>3</v>
      </c>
      <c r="I2" s="56"/>
      <c r="J2" s="56"/>
    </row>
    <row r="3" spans="1:10">
      <c r="A3" s="46" t="s">
        <v>40</v>
      </c>
    </row>
    <row r="4" spans="1:10">
      <c r="B4" s="14" t="s">
        <v>44</v>
      </c>
      <c r="C4" s="15">
        <v>0</v>
      </c>
      <c r="D4" s="15">
        <v>0</v>
      </c>
      <c r="E4" s="15">
        <v>0</v>
      </c>
      <c r="G4" s="16">
        <v>25</v>
      </c>
      <c r="H4" s="26">
        <v>0</v>
      </c>
      <c r="I4" s="17" t="s">
        <v>19</v>
      </c>
      <c r="J4" s="17" t="s">
        <v>45</v>
      </c>
    </row>
    <row r="5" spans="1:10">
      <c r="B5" s="14" t="s">
        <v>46</v>
      </c>
      <c r="C5" s="15">
        <v>0</v>
      </c>
      <c r="D5" s="15">
        <v>58</v>
      </c>
      <c r="E5" s="15">
        <v>58</v>
      </c>
      <c r="G5" s="16">
        <v>201.80000000000004</v>
      </c>
      <c r="H5" s="26">
        <v>11704.400000000001</v>
      </c>
      <c r="I5" s="17" t="s">
        <v>19</v>
      </c>
      <c r="J5" s="17" t="s">
        <v>47</v>
      </c>
    </row>
    <row r="6" spans="1:10">
      <c r="B6" s="14" t="s">
        <v>48</v>
      </c>
      <c r="C6" s="15">
        <v>0</v>
      </c>
      <c r="D6" s="15">
        <v>0</v>
      </c>
      <c r="E6" s="15">
        <v>0</v>
      </c>
      <c r="G6" s="16">
        <v>241</v>
      </c>
      <c r="H6" s="26">
        <v>0</v>
      </c>
      <c r="I6" s="17" t="s">
        <v>19</v>
      </c>
      <c r="J6" s="17" t="s">
        <v>45</v>
      </c>
    </row>
    <row r="7" spans="1:10">
      <c r="B7" s="14" t="s">
        <v>49</v>
      </c>
      <c r="C7" s="15">
        <v>0</v>
      </c>
      <c r="D7" s="15">
        <v>48</v>
      </c>
      <c r="E7" s="15">
        <v>48</v>
      </c>
      <c r="G7" s="16">
        <v>2715.7097828165515</v>
      </c>
      <c r="H7" s="26">
        <v>130354.06957519447</v>
      </c>
      <c r="I7" s="17" t="s">
        <v>19</v>
      </c>
      <c r="J7" s="17" t="s">
        <v>47</v>
      </c>
    </row>
    <row r="9" spans="1:10">
      <c r="A9" s="46" t="s">
        <v>41</v>
      </c>
    </row>
    <row r="10" spans="1:10">
      <c r="B10" s="14" t="s">
        <v>50</v>
      </c>
      <c r="C10" s="15">
        <v>0</v>
      </c>
      <c r="D10" s="15">
        <v>0</v>
      </c>
      <c r="E10" s="15">
        <v>0</v>
      </c>
      <c r="G10" s="16">
        <v>96</v>
      </c>
      <c r="H10" s="26">
        <v>0</v>
      </c>
      <c r="I10" s="17" t="s">
        <v>20</v>
      </c>
      <c r="J10" s="17" t="s">
        <v>43</v>
      </c>
    </row>
    <row r="11" spans="1:10">
      <c r="B11" s="14" t="s">
        <v>51</v>
      </c>
      <c r="C11" s="15">
        <v>0</v>
      </c>
      <c r="D11" s="15">
        <v>0</v>
      </c>
      <c r="E11" s="15">
        <v>0</v>
      </c>
      <c r="G11" s="16">
        <v>144</v>
      </c>
      <c r="H11" s="26">
        <v>0</v>
      </c>
      <c r="I11" s="17" t="s">
        <v>20</v>
      </c>
      <c r="J11" s="17" t="s">
        <v>43</v>
      </c>
    </row>
    <row r="12" spans="1:10">
      <c r="B12" s="14" t="s">
        <v>52</v>
      </c>
      <c r="C12" s="15">
        <v>60</v>
      </c>
      <c r="D12" s="15">
        <v>0</v>
      </c>
      <c r="E12" s="15">
        <v>60</v>
      </c>
      <c r="G12" s="16">
        <v>96</v>
      </c>
      <c r="H12" s="26">
        <v>5760</v>
      </c>
      <c r="I12" s="17" t="s">
        <v>20</v>
      </c>
      <c r="J12" s="17" t="s">
        <v>43</v>
      </c>
    </row>
    <row r="13" spans="1:10">
      <c r="B13" s="14" t="s">
        <v>53</v>
      </c>
      <c r="C13" s="15">
        <v>0</v>
      </c>
      <c r="D13" s="15">
        <v>0</v>
      </c>
      <c r="E13" s="15">
        <v>0</v>
      </c>
      <c r="G13" s="16">
        <v>144</v>
      </c>
      <c r="H13" s="26">
        <v>0</v>
      </c>
      <c r="I13" s="17" t="s">
        <v>20</v>
      </c>
      <c r="J13" s="17" t="s">
        <v>43</v>
      </c>
    </row>
    <row r="15" spans="1:10">
      <c r="A15" s="46" t="s">
        <v>7</v>
      </c>
    </row>
    <row r="16" spans="1:10">
      <c r="B16" s="14" t="s">
        <v>54</v>
      </c>
      <c r="C16" s="15">
        <v>0.22</v>
      </c>
      <c r="D16" s="15">
        <v>0</v>
      </c>
      <c r="E16" s="15">
        <v>0.22</v>
      </c>
      <c r="G16" s="16">
        <v>1080.0000066418888</v>
      </c>
      <c r="H16" s="26">
        <v>237.60000146121561</v>
      </c>
      <c r="I16" s="17" t="s">
        <v>20</v>
      </c>
      <c r="J16" s="17" t="s">
        <v>47</v>
      </c>
    </row>
    <row r="17" spans="1:10">
      <c r="B17" s="14" t="s">
        <v>55</v>
      </c>
      <c r="C17" s="15">
        <v>0</v>
      </c>
      <c r="D17" s="15">
        <v>610</v>
      </c>
      <c r="E17" s="15">
        <v>610</v>
      </c>
      <c r="G17" s="16">
        <v>96</v>
      </c>
      <c r="H17" s="26">
        <v>58560</v>
      </c>
      <c r="I17" s="17" t="s">
        <v>20</v>
      </c>
      <c r="J17" s="17" t="s">
        <v>45</v>
      </c>
    </row>
    <row r="18" spans="1:10">
      <c r="B18" s="14" t="s">
        <v>56</v>
      </c>
      <c r="C18" s="15">
        <v>0</v>
      </c>
      <c r="D18" s="15">
        <v>0</v>
      </c>
      <c r="E18" s="15">
        <v>0</v>
      </c>
      <c r="G18" s="16">
        <v>1080.0000066418884</v>
      </c>
      <c r="H18" s="26">
        <v>0</v>
      </c>
      <c r="I18" s="17" t="s">
        <v>20</v>
      </c>
      <c r="J18" s="17" t="s">
        <v>47</v>
      </c>
    </row>
    <row r="19" spans="1:10">
      <c r="B19" s="14" t="s">
        <v>89</v>
      </c>
      <c r="C19" s="26"/>
      <c r="D19" s="26">
        <v>35</v>
      </c>
      <c r="E19" s="26">
        <v>35</v>
      </c>
      <c r="G19" s="16">
        <v>314.60899999999998</v>
      </c>
      <c r="H19" s="26">
        <f>G19*E19</f>
        <v>11011.314999999999</v>
      </c>
      <c r="I19" s="17" t="s">
        <v>20</v>
      </c>
    </row>
    <row r="21" spans="1:10">
      <c r="A21" s="46" t="s">
        <v>6</v>
      </c>
    </row>
    <row r="22" spans="1:10">
      <c r="B22" s="14" t="s">
        <v>42</v>
      </c>
      <c r="C22" s="15">
        <v>2250</v>
      </c>
      <c r="D22" s="15">
        <v>980</v>
      </c>
      <c r="E22" s="15">
        <v>3230</v>
      </c>
      <c r="G22" s="16">
        <v>2</v>
      </c>
      <c r="H22" s="26">
        <v>6460</v>
      </c>
      <c r="I22" s="17" t="s">
        <v>19</v>
      </c>
      <c r="J22" s="17" t="s">
        <v>43</v>
      </c>
    </row>
    <row r="23" spans="1:10">
      <c r="B23" s="14" t="s">
        <v>57</v>
      </c>
      <c r="C23" s="15">
        <v>0.34</v>
      </c>
      <c r="D23" s="15">
        <v>0.85</v>
      </c>
      <c r="E23" s="15">
        <v>1.19</v>
      </c>
      <c r="G23" s="16">
        <v>20420.418230380797</v>
      </c>
      <c r="H23" s="26">
        <v>24300.297694153156</v>
      </c>
      <c r="I23" s="17" t="s">
        <v>19</v>
      </c>
      <c r="J23" s="17" t="s">
        <v>47</v>
      </c>
    </row>
    <row r="24" spans="1:10">
      <c r="B24" s="14" t="s">
        <v>58</v>
      </c>
      <c r="C24" s="15">
        <v>0.42</v>
      </c>
      <c r="D24" s="15">
        <v>0.85</v>
      </c>
      <c r="E24" s="15">
        <v>1.27</v>
      </c>
      <c r="G24" s="16">
        <v>2097.6272398142901</v>
      </c>
      <c r="H24" s="26">
        <v>2663.9865945641486</v>
      </c>
      <c r="I24" s="17" t="s">
        <v>19</v>
      </c>
      <c r="J24" s="17" t="s">
        <v>47</v>
      </c>
    </row>
    <row r="25" spans="1:10">
      <c r="B25" s="14" t="s">
        <v>59</v>
      </c>
      <c r="C25" s="15">
        <v>1.29</v>
      </c>
      <c r="D25" s="15">
        <v>1.25</v>
      </c>
      <c r="E25" s="15">
        <v>2.54</v>
      </c>
      <c r="G25" s="16">
        <v>741.9632594297974</v>
      </c>
      <c r="H25" s="26">
        <v>1884.5866789516854</v>
      </c>
      <c r="I25" s="17" t="s">
        <v>19</v>
      </c>
      <c r="J25" s="17" t="s">
        <v>47</v>
      </c>
    </row>
    <row r="26" spans="1:10">
      <c r="B26" s="14" t="s">
        <v>60</v>
      </c>
      <c r="C26" s="15">
        <v>0</v>
      </c>
      <c r="D26" s="15">
        <v>0</v>
      </c>
      <c r="E26" s="15">
        <v>0</v>
      </c>
      <c r="G26" s="16">
        <v>24</v>
      </c>
      <c r="H26" s="26">
        <v>0</v>
      </c>
      <c r="I26" s="17" t="s">
        <v>19</v>
      </c>
      <c r="J26" s="17" t="s">
        <v>43</v>
      </c>
    </row>
    <row r="27" spans="1:10">
      <c r="B27" s="14" t="s">
        <v>61</v>
      </c>
      <c r="C27" s="15">
        <v>0</v>
      </c>
      <c r="D27" s="15">
        <v>0</v>
      </c>
      <c r="E27" s="15">
        <v>0</v>
      </c>
      <c r="G27" s="16">
        <v>11</v>
      </c>
      <c r="H27" s="26">
        <v>0</v>
      </c>
      <c r="I27" s="17" t="s">
        <v>19</v>
      </c>
      <c r="J27" s="17" t="s">
        <v>43</v>
      </c>
    </row>
    <row r="28" spans="1:10">
      <c r="B28" s="14" t="s">
        <v>62</v>
      </c>
      <c r="C28" s="15">
        <v>2.9</v>
      </c>
      <c r="D28" s="15">
        <v>6</v>
      </c>
      <c r="E28" s="15">
        <v>8.9</v>
      </c>
      <c r="G28" s="16">
        <v>2306.4335521387297</v>
      </c>
      <c r="H28" s="26">
        <v>20527.25861403469</v>
      </c>
      <c r="I28" s="17" t="s">
        <v>19</v>
      </c>
      <c r="J28" s="17" t="s">
        <v>47</v>
      </c>
    </row>
    <row r="29" spans="1:10">
      <c r="B29" s="14" t="s">
        <v>63</v>
      </c>
      <c r="C29" s="15">
        <v>5.81</v>
      </c>
      <c r="D29" s="15">
        <v>6</v>
      </c>
      <c r="E29" s="15">
        <v>11.809999999999999</v>
      </c>
      <c r="G29" s="16">
        <v>801.18135414592643</v>
      </c>
      <c r="H29" s="26">
        <v>9461.951792463391</v>
      </c>
      <c r="I29" s="17" t="s">
        <v>19</v>
      </c>
      <c r="J29" s="17" t="s">
        <v>47</v>
      </c>
    </row>
    <row r="30" spans="1:10">
      <c r="B30" s="14" t="s">
        <v>64</v>
      </c>
      <c r="C30" s="15">
        <v>1.4</v>
      </c>
      <c r="D30" s="15">
        <v>0</v>
      </c>
      <c r="E30" s="15">
        <v>1.4</v>
      </c>
      <c r="G30" s="16">
        <v>94</v>
      </c>
      <c r="H30" s="26">
        <v>131.6</v>
      </c>
      <c r="I30" s="17" t="s">
        <v>19</v>
      </c>
      <c r="J30" s="17" t="s">
        <v>43</v>
      </c>
    </row>
    <row r="31" spans="1:10">
      <c r="B31" s="14" t="s">
        <v>65</v>
      </c>
      <c r="C31" s="15">
        <v>0.3</v>
      </c>
      <c r="D31" s="15">
        <v>22.5</v>
      </c>
      <c r="E31" s="15">
        <v>22.8</v>
      </c>
      <c r="G31" s="16">
        <v>240</v>
      </c>
      <c r="H31" s="26">
        <v>5472</v>
      </c>
      <c r="I31" s="17" t="s">
        <v>19</v>
      </c>
      <c r="J31" s="17" t="s">
        <v>43</v>
      </c>
    </row>
    <row r="32" spans="1:10">
      <c r="B32" s="14" t="s">
        <v>66</v>
      </c>
      <c r="C32" s="15">
        <v>90</v>
      </c>
      <c r="D32" s="15">
        <v>0</v>
      </c>
      <c r="E32" s="15">
        <v>90</v>
      </c>
      <c r="G32" s="16">
        <v>16</v>
      </c>
      <c r="H32" s="26">
        <v>1440</v>
      </c>
      <c r="I32" s="17" t="s">
        <v>20</v>
      </c>
      <c r="J32" s="17" t="s">
        <v>43</v>
      </c>
    </row>
    <row r="34" spans="1:10">
      <c r="A34" s="46" t="s">
        <v>5</v>
      </c>
    </row>
    <row r="35" spans="1:10">
      <c r="B35" s="14" t="s">
        <v>67</v>
      </c>
      <c r="C35" s="15">
        <v>2.17</v>
      </c>
      <c r="D35" s="15">
        <v>1.25</v>
      </c>
      <c r="E35" s="15">
        <v>3.42</v>
      </c>
      <c r="G35" s="16">
        <v>568.36796453458749</v>
      </c>
      <c r="H35" s="26">
        <v>1943.818438708289</v>
      </c>
      <c r="I35" s="17" t="s">
        <v>19</v>
      </c>
      <c r="J35" s="17" t="s">
        <v>47</v>
      </c>
    </row>
    <row r="36" spans="1:10">
      <c r="B36" s="14" t="s">
        <v>68</v>
      </c>
      <c r="C36" s="15">
        <v>0</v>
      </c>
      <c r="D36" s="15">
        <v>0</v>
      </c>
      <c r="E36" s="15">
        <v>0</v>
      </c>
      <c r="G36" s="16">
        <v>1</v>
      </c>
      <c r="H36" s="26">
        <v>0</v>
      </c>
      <c r="I36" s="17" t="s">
        <v>19</v>
      </c>
      <c r="J36" s="17" t="s">
        <v>43</v>
      </c>
    </row>
    <row r="37" spans="1:10">
      <c r="B37" s="14" t="s">
        <v>69</v>
      </c>
      <c r="C37" s="15">
        <v>2.98</v>
      </c>
      <c r="D37" s="15">
        <v>6</v>
      </c>
      <c r="E37" s="15">
        <v>8.98</v>
      </c>
      <c r="G37" s="16">
        <v>557.22349464175238</v>
      </c>
      <c r="H37" s="26">
        <v>5003.8669818829367</v>
      </c>
      <c r="I37" s="17" t="s">
        <v>19</v>
      </c>
      <c r="J37" s="17" t="s">
        <v>47</v>
      </c>
    </row>
    <row r="38" spans="1:10">
      <c r="B38" s="14" t="s">
        <v>70</v>
      </c>
      <c r="C38" s="15">
        <v>0</v>
      </c>
      <c r="D38" s="15">
        <v>0</v>
      </c>
      <c r="E38" s="15">
        <v>0</v>
      </c>
      <c r="G38" s="16">
        <v>1</v>
      </c>
      <c r="H38" s="26">
        <v>0</v>
      </c>
      <c r="I38" s="17" t="s">
        <v>19</v>
      </c>
      <c r="J38" s="17" t="s">
        <v>43</v>
      </c>
    </row>
    <row r="39" spans="1:10">
      <c r="B39" s="14" t="s">
        <v>71</v>
      </c>
      <c r="C39" s="15">
        <v>0</v>
      </c>
      <c r="D39" s="15">
        <v>0</v>
      </c>
      <c r="E39" s="15">
        <v>0</v>
      </c>
      <c r="G39" s="16">
        <v>1</v>
      </c>
      <c r="H39" s="26">
        <v>0</v>
      </c>
      <c r="I39" s="17" t="s">
        <v>20</v>
      </c>
      <c r="J39" s="17" t="s">
        <v>43</v>
      </c>
    </row>
    <row r="40" spans="1:10">
      <c r="B40" s="14" t="s">
        <v>72</v>
      </c>
      <c r="C40" s="15">
        <v>0</v>
      </c>
      <c r="D40" s="15">
        <v>0</v>
      </c>
      <c r="E40" s="15">
        <v>0</v>
      </c>
      <c r="G40" s="16">
        <v>1</v>
      </c>
      <c r="H40" s="26">
        <v>0</v>
      </c>
      <c r="I40" s="17" t="s">
        <v>20</v>
      </c>
      <c r="J40" s="17" t="s">
        <v>43</v>
      </c>
    </row>
    <row r="41" spans="1:10">
      <c r="B41" s="14" t="s">
        <v>65</v>
      </c>
      <c r="C41" s="15">
        <v>0.3</v>
      </c>
      <c r="D41" s="15">
        <v>22.5</v>
      </c>
      <c r="E41" s="15">
        <v>22.8</v>
      </c>
      <c r="G41" s="16">
        <v>66</v>
      </c>
      <c r="H41" s="26">
        <v>1504.8</v>
      </c>
      <c r="I41" s="17" t="s">
        <v>19</v>
      </c>
      <c r="J41" s="17" t="s">
        <v>43</v>
      </c>
    </row>
  </sheetData>
  <mergeCells count="2">
    <mergeCell ref="C1:E1"/>
    <mergeCell ref="G1: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BE8F9-5DAA-48C9-9FAA-7A125963418F}">
  <dimension ref="A1:M120"/>
  <sheetViews>
    <sheetView zoomScaleNormal="100" workbookViewId="0"/>
  </sheetViews>
  <sheetFormatPr baseColWidth="10" defaultColWidth="8.85546875" defaultRowHeight="14.25"/>
  <cols>
    <col min="1" max="1" width="26.28515625" style="47" customWidth="1"/>
    <col min="2" max="2" width="24.85546875" style="18" customWidth="1"/>
    <col min="3" max="5" width="24.85546875" style="20" customWidth="1"/>
    <col min="6" max="6" width="18.28515625" style="18" customWidth="1"/>
    <col min="7" max="7" width="20.42578125" style="19" customWidth="1"/>
    <col min="8" max="8" width="20" style="20" customWidth="1"/>
    <col min="9" max="9" width="16.5703125" style="21" customWidth="1"/>
    <col min="10" max="10" width="15.42578125" style="18" customWidth="1"/>
    <col min="11" max="11" width="13.85546875" style="21" customWidth="1"/>
    <col min="12" max="12" width="6.5703125" style="18" customWidth="1"/>
    <col min="13" max="13" width="10.5703125" style="18" customWidth="1"/>
    <col min="14" max="16384" width="8.85546875" style="18"/>
  </cols>
  <sheetData>
    <row r="1" spans="1:13" s="8" customFormat="1" ht="16.5">
      <c r="A1" s="60"/>
      <c r="B1" s="110" t="s">
        <v>39</v>
      </c>
      <c r="C1" s="110"/>
      <c r="D1" s="110"/>
      <c r="E1" s="110"/>
      <c r="G1" s="75"/>
      <c r="H1" s="36"/>
      <c r="I1" s="76"/>
      <c r="K1" s="76"/>
    </row>
    <row r="2" spans="1:13" s="61" customFormat="1">
      <c r="A2" s="81"/>
      <c r="B2" s="92" t="s">
        <v>19</v>
      </c>
      <c r="C2" s="93" t="s">
        <v>20</v>
      </c>
      <c r="D2" s="93" t="s">
        <v>8</v>
      </c>
      <c r="E2" s="90" t="s">
        <v>4</v>
      </c>
      <c r="G2" s="77"/>
      <c r="H2" s="78"/>
      <c r="I2" s="62"/>
      <c r="K2" s="62"/>
    </row>
    <row r="3" spans="1:13" s="61" customFormat="1">
      <c r="A3" s="82" t="s">
        <v>40</v>
      </c>
      <c r="B3" s="83">
        <f>Summary!I3</f>
        <v>142058.46957519447</v>
      </c>
      <c r="C3" s="84">
        <f>Summary!J3</f>
        <v>0</v>
      </c>
      <c r="D3" s="84">
        <f t="shared" ref="D3:D8" si="0">B3+C3</f>
        <v>142058.46957519447</v>
      </c>
      <c r="E3" s="85">
        <f>Summary!L3</f>
        <v>0.49427073777433383</v>
      </c>
      <c r="G3" s="77"/>
      <c r="H3" s="78"/>
      <c r="I3" s="62"/>
      <c r="K3" s="62"/>
      <c r="M3" s="79"/>
    </row>
    <row r="4" spans="1:13" s="61" customFormat="1">
      <c r="A4" s="82" t="s">
        <v>41</v>
      </c>
      <c r="B4" s="83">
        <f>Summary!I4</f>
        <v>0</v>
      </c>
      <c r="C4" s="84">
        <f>Summary!J4</f>
        <v>5760</v>
      </c>
      <c r="D4" s="84">
        <f t="shared" si="0"/>
        <v>5760</v>
      </c>
      <c r="E4" s="85">
        <f>Summary!L4</f>
        <v>2.0041039848547628E-2</v>
      </c>
      <c r="G4" s="77"/>
      <c r="H4" s="78"/>
      <c r="I4" s="62"/>
      <c r="K4" s="62"/>
    </row>
    <row r="5" spans="1:13" s="61" customFormat="1">
      <c r="A5" s="82" t="s">
        <v>7</v>
      </c>
      <c r="B5" s="83">
        <f>Summary!I5</f>
        <v>0</v>
      </c>
      <c r="C5" s="84">
        <f>Summary!J5</f>
        <v>58797.600001461215</v>
      </c>
      <c r="D5" s="84">
        <f t="shared" si="0"/>
        <v>58797.600001461215</v>
      </c>
      <c r="E5" s="85">
        <f>Summary!L5</f>
        <v>0.2045772646924042</v>
      </c>
      <c r="G5" s="77"/>
      <c r="H5" s="78"/>
      <c r="I5" s="62"/>
      <c r="K5" s="62"/>
    </row>
    <row r="6" spans="1:13" s="61" customFormat="1">
      <c r="A6" s="82" t="s">
        <v>6</v>
      </c>
      <c r="B6" s="83">
        <f>Summary!I6</f>
        <v>70901.681374167063</v>
      </c>
      <c r="C6" s="84">
        <f>Summary!J6</f>
        <v>1440</v>
      </c>
      <c r="D6" s="84">
        <f t="shared" si="0"/>
        <v>72341.681374167063</v>
      </c>
      <c r="E6" s="85">
        <f>Summary!L6</f>
        <v>0.25170182623795445</v>
      </c>
      <c r="G6" s="77"/>
      <c r="H6" s="78"/>
      <c r="I6" s="62"/>
      <c r="K6" s="62"/>
    </row>
    <row r="7" spans="1:13" s="61" customFormat="1">
      <c r="A7" s="82" t="s">
        <v>5</v>
      </c>
      <c r="B7" s="83">
        <f>Summary!I7</f>
        <v>8452.4854205912252</v>
      </c>
      <c r="C7" s="84">
        <f>Summary!J7</f>
        <v>0</v>
      </c>
      <c r="D7" s="84">
        <f t="shared" si="0"/>
        <v>8452.4854205912252</v>
      </c>
      <c r="E7" s="85">
        <f>Summary!L7</f>
        <v>2.9409131446759825E-2</v>
      </c>
      <c r="G7" s="77"/>
      <c r="H7" s="78"/>
      <c r="I7" s="62"/>
      <c r="K7" s="62"/>
    </row>
    <row r="8" spans="1:13" s="61" customFormat="1">
      <c r="A8" s="82" t="s">
        <v>8</v>
      </c>
      <c r="B8" s="88">
        <f>Summary!I8</f>
        <v>221412.63636995276</v>
      </c>
      <c r="C8" s="89">
        <f>Summary!J8</f>
        <v>65997.600001461222</v>
      </c>
      <c r="D8" s="89">
        <f t="shared" si="0"/>
        <v>287410.23637141398</v>
      </c>
      <c r="E8" s="86">
        <f>Summary!L8</f>
        <v>1</v>
      </c>
      <c r="G8" s="77"/>
      <c r="H8" s="78"/>
      <c r="I8" s="62"/>
      <c r="K8" s="62"/>
    </row>
    <row r="9" spans="1:13" s="61" customFormat="1" ht="16.5">
      <c r="A9" s="87"/>
      <c r="B9" s="111" t="s">
        <v>21</v>
      </c>
      <c r="C9" s="111"/>
      <c r="D9" s="111"/>
      <c r="E9" s="111"/>
      <c r="G9" s="77"/>
      <c r="H9" s="78"/>
      <c r="I9" s="62"/>
      <c r="K9" s="62"/>
    </row>
    <row r="10" spans="1:13" s="61" customFormat="1" ht="14.1" customHeight="1">
      <c r="A10" s="81"/>
      <c r="B10" s="94" t="s">
        <v>19</v>
      </c>
      <c r="C10" s="95" t="s">
        <v>20</v>
      </c>
      <c r="D10" s="95" t="s">
        <v>8</v>
      </c>
      <c r="E10" s="91" t="s">
        <v>4</v>
      </c>
      <c r="G10" s="77"/>
      <c r="H10" s="78"/>
      <c r="I10" s="62"/>
      <c r="K10" s="62"/>
    </row>
    <row r="11" spans="1:13" s="61" customFormat="1" ht="14.1" customHeight="1">
      <c r="A11" s="82" t="s">
        <v>40</v>
      </c>
      <c r="B11" s="83">
        <f>SUMIFS($H$20:$H$120,$I$20:$I$120,B$10,$A$20:$A$120,$A11)</f>
        <v>142058.46957519447</v>
      </c>
      <c r="C11" s="84">
        <f>SUMIFS($H$20:$H$120,$I$20:$I$120,C$10,$A$20:$A$120,$A11)</f>
        <v>0</v>
      </c>
      <c r="D11" s="84">
        <f t="shared" ref="D11:D15" si="1">B11+C11</f>
        <v>142058.46957519447</v>
      </c>
      <c r="E11" s="85">
        <f>D11/$D$16</f>
        <v>0.49427073777433395</v>
      </c>
      <c r="F11" s="80"/>
      <c r="G11" s="77"/>
      <c r="H11" s="78"/>
      <c r="I11" s="62"/>
      <c r="K11" s="62"/>
    </row>
    <row r="12" spans="1:13" s="61" customFormat="1" ht="14.1" customHeight="1">
      <c r="A12" s="82" t="s">
        <v>41</v>
      </c>
      <c r="B12" s="83">
        <f t="shared" ref="B12:C15" si="2">SUMIFS($H$20:$H$120,$I$20:$I$120,B$10,$A$20:$A$120,$A12)</f>
        <v>0</v>
      </c>
      <c r="C12" s="84">
        <f t="shared" si="2"/>
        <v>5760</v>
      </c>
      <c r="D12" s="84">
        <f t="shared" si="1"/>
        <v>5760</v>
      </c>
      <c r="E12" s="85">
        <f t="shared" ref="E12:E16" si="3">D12/$D$16</f>
        <v>2.0041039848547632E-2</v>
      </c>
      <c r="F12" s="80"/>
      <c r="G12" s="77"/>
      <c r="H12" s="78"/>
      <c r="I12" s="62"/>
      <c r="K12" s="62"/>
    </row>
    <row r="13" spans="1:13" s="61" customFormat="1" ht="14.1" customHeight="1">
      <c r="A13" s="82" t="s">
        <v>7</v>
      </c>
      <c r="B13" s="83">
        <f t="shared" si="2"/>
        <v>0</v>
      </c>
      <c r="C13" s="84">
        <f t="shared" si="2"/>
        <v>58797.600001461215</v>
      </c>
      <c r="D13" s="84">
        <f t="shared" si="1"/>
        <v>58797.600001461215</v>
      </c>
      <c r="E13" s="85">
        <f t="shared" si="3"/>
        <v>0.20457726469240425</v>
      </c>
      <c r="F13" s="80"/>
      <c r="G13" s="77"/>
      <c r="H13" s="78"/>
      <c r="I13" s="62"/>
      <c r="K13" s="62"/>
    </row>
    <row r="14" spans="1:13" s="61" customFormat="1" ht="14.1" customHeight="1">
      <c r="A14" s="82" t="s">
        <v>6</v>
      </c>
      <c r="B14" s="83">
        <f t="shared" si="2"/>
        <v>70901.681374167063</v>
      </c>
      <c r="C14" s="84">
        <f t="shared" si="2"/>
        <v>1440</v>
      </c>
      <c r="D14" s="84">
        <f t="shared" si="1"/>
        <v>72341.681374167063</v>
      </c>
      <c r="E14" s="85">
        <f t="shared" si="3"/>
        <v>0.25170182623795451</v>
      </c>
      <c r="F14" s="80"/>
      <c r="G14" s="77"/>
      <c r="H14" s="78"/>
      <c r="I14" s="62"/>
      <c r="K14" s="62"/>
    </row>
    <row r="15" spans="1:13" s="61" customFormat="1" ht="14.1" customHeight="1">
      <c r="A15" s="82" t="s">
        <v>5</v>
      </c>
      <c r="B15" s="83">
        <f t="shared" si="2"/>
        <v>8452.4854205912252</v>
      </c>
      <c r="C15" s="84">
        <f t="shared" si="2"/>
        <v>0</v>
      </c>
      <c r="D15" s="84">
        <f t="shared" si="1"/>
        <v>8452.4854205912252</v>
      </c>
      <c r="E15" s="85">
        <f t="shared" si="3"/>
        <v>2.9409131446759832E-2</v>
      </c>
      <c r="F15" s="80"/>
      <c r="G15" s="77"/>
      <c r="H15" s="78"/>
      <c r="I15" s="62"/>
      <c r="K15" s="62"/>
    </row>
    <row r="16" spans="1:13" s="61" customFormat="1">
      <c r="A16" s="82" t="s">
        <v>8</v>
      </c>
      <c r="B16" s="88">
        <f>SUM(B11:B15)</f>
        <v>221412.63636995276</v>
      </c>
      <c r="C16" s="89">
        <f t="shared" ref="C16:D16" si="4">SUM(C11:C15)</f>
        <v>65997.600001461222</v>
      </c>
      <c r="D16" s="89">
        <f t="shared" si="4"/>
        <v>287410.23637141392</v>
      </c>
      <c r="E16" s="86">
        <f t="shared" si="3"/>
        <v>1</v>
      </c>
      <c r="F16" s="80"/>
      <c r="G16" s="77"/>
      <c r="H16" s="78"/>
      <c r="I16" s="62"/>
      <c r="K16" s="62"/>
    </row>
    <row r="17" spans="1:11" s="61" customFormat="1" ht="14.45" customHeight="1">
      <c r="A17" s="22" t="s">
        <v>27</v>
      </c>
      <c r="B17" s="22"/>
      <c r="C17" s="23"/>
      <c r="D17" s="23"/>
      <c r="E17" s="23"/>
      <c r="F17" s="77"/>
      <c r="G17" s="77"/>
      <c r="H17" s="78"/>
      <c r="I17" s="62"/>
      <c r="K17" s="62"/>
    </row>
    <row r="18" spans="1:11" s="68" customFormat="1" ht="18">
      <c r="A18" s="67"/>
      <c r="C18" s="109" t="s">
        <v>13</v>
      </c>
      <c r="D18" s="109"/>
      <c r="E18" s="109"/>
      <c r="F18" s="69"/>
      <c r="G18" s="108" t="s">
        <v>14</v>
      </c>
      <c r="H18" s="108"/>
      <c r="I18" s="70" t="s">
        <v>15</v>
      </c>
      <c r="K18" s="71"/>
    </row>
    <row r="19" spans="1:11" s="64" customFormat="1" ht="15">
      <c r="A19" s="63"/>
      <c r="C19" s="52" t="s">
        <v>16</v>
      </c>
      <c r="D19" s="52" t="s">
        <v>17</v>
      </c>
      <c r="E19" s="52" t="s">
        <v>8</v>
      </c>
      <c r="F19" s="65"/>
      <c r="G19" s="72" t="s">
        <v>18</v>
      </c>
      <c r="H19" s="73" t="s">
        <v>3</v>
      </c>
      <c r="I19" s="74"/>
      <c r="K19" s="66"/>
    </row>
    <row r="20" spans="1:11" hidden="1">
      <c r="A20" s="47" t="s">
        <v>40</v>
      </c>
      <c r="B20" s="18" t="s">
        <v>44</v>
      </c>
      <c r="C20" s="20">
        <v>0</v>
      </c>
      <c r="D20" s="20">
        <v>0</v>
      </c>
      <c r="E20" s="20">
        <f>IF(B20="","",SUM(C20:D20))</f>
        <v>0</v>
      </c>
      <c r="F20" s="20"/>
      <c r="G20" s="19">
        <v>25</v>
      </c>
      <c r="H20" s="20">
        <f>IF(E20="","",G20*E20)</f>
        <v>0</v>
      </c>
      <c r="I20" s="24" t="s">
        <v>19</v>
      </c>
      <c r="J20" s="20"/>
    </row>
    <row r="21" spans="1:11">
      <c r="A21" s="47" t="s">
        <v>40</v>
      </c>
      <c r="B21" s="18" t="s">
        <v>46</v>
      </c>
      <c r="C21" s="20">
        <v>0</v>
      </c>
      <c r="D21" s="20">
        <v>58</v>
      </c>
      <c r="E21" s="20">
        <f t="shared" ref="E21:E84" si="5">IF(B21="","",SUM(C21:D21))</f>
        <v>58</v>
      </c>
      <c r="F21" s="20"/>
      <c r="G21" s="19">
        <v>201.80000000000004</v>
      </c>
      <c r="H21" s="20">
        <f t="shared" ref="H21:H84" si="6">IF(E21="","",G21*E21)</f>
        <v>11704.400000000001</v>
      </c>
      <c r="I21" s="24" t="s">
        <v>19</v>
      </c>
      <c r="J21" s="20"/>
    </row>
    <row r="22" spans="1:11" hidden="1">
      <c r="A22" s="47" t="s">
        <v>40</v>
      </c>
      <c r="B22" s="18" t="s">
        <v>48</v>
      </c>
      <c r="C22" s="20">
        <v>0</v>
      </c>
      <c r="D22" s="20">
        <v>0</v>
      </c>
      <c r="E22" s="20">
        <f t="shared" si="5"/>
        <v>0</v>
      </c>
      <c r="F22" s="20"/>
      <c r="G22" s="19">
        <v>241</v>
      </c>
      <c r="H22" s="20">
        <f t="shared" si="6"/>
        <v>0</v>
      </c>
      <c r="I22" s="24" t="s">
        <v>19</v>
      </c>
      <c r="J22" s="20"/>
    </row>
    <row r="23" spans="1:11">
      <c r="A23" s="47" t="s">
        <v>40</v>
      </c>
      <c r="B23" s="18" t="s">
        <v>49</v>
      </c>
      <c r="C23" s="20">
        <v>0</v>
      </c>
      <c r="D23" s="20">
        <v>48</v>
      </c>
      <c r="E23" s="20">
        <f t="shared" si="5"/>
        <v>48</v>
      </c>
      <c r="F23" s="20"/>
      <c r="G23" s="19">
        <v>2715.7097828165515</v>
      </c>
      <c r="H23" s="20">
        <f t="shared" si="6"/>
        <v>130354.06957519447</v>
      </c>
      <c r="I23" s="24" t="s">
        <v>19</v>
      </c>
      <c r="J23" s="20"/>
    </row>
    <row r="24" spans="1:11">
      <c r="E24" s="20" t="str">
        <f t="shared" si="5"/>
        <v/>
      </c>
      <c r="F24" s="20"/>
      <c r="H24" s="20" t="str">
        <f t="shared" si="6"/>
        <v/>
      </c>
      <c r="I24" s="24"/>
      <c r="J24" s="20"/>
    </row>
    <row r="25" spans="1:11" hidden="1">
      <c r="A25" s="47" t="s">
        <v>41</v>
      </c>
      <c r="B25" s="18" t="s">
        <v>50</v>
      </c>
      <c r="C25" s="20">
        <v>0</v>
      </c>
      <c r="D25" s="20">
        <v>0</v>
      </c>
      <c r="E25" s="20">
        <f t="shared" si="5"/>
        <v>0</v>
      </c>
      <c r="F25" s="20"/>
      <c r="G25" s="19">
        <v>96</v>
      </c>
      <c r="H25" s="20">
        <f t="shared" si="6"/>
        <v>0</v>
      </c>
      <c r="I25" s="24" t="s">
        <v>20</v>
      </c>
      <c r="J25" s="20"/>
    </row>
    <row r="26" spans="1:11" hidden="1">
      <c r="A26" s="47" t="s">
        <v>41</v>
      </c>
      <c r="B26" s="18" t="s">
        <v>51</v>
      </c>
      <c r="C26" s="20">
        <v>0</v>
      </c>
      <c r="D26" s="20">
        <v>0</v>
      </c>
      <c r="E26" s="20">
        <f t="shared" si="5"/>
        <v>0</v>
      </c>
      <c r="F26" s="20"/>
      <c r="G26" s="19">
        <v>144</v>
      </c>
      <c r="H26" s="20">
        <f t="shared" si="6"/>
        <v>0</v>
      </c>
      <c r="I26" s="24" t="s">
        <v>20</v>
      </c>
      <c r="J26" s="20"/>
    </row>
    <row r="27" spans="1:11">
      <c r="A27" s="47" t="s">
        <v>41</v>
      </c>
      <c r="B27" s="18" t="s">
        <v>52</v>
      </c>
      <c r="C27" s="20">
        <v>60</v>
      </c>
      <c r="D27" s="20">
        <v>0</v>
      </c>
      <c r="E27" s="20">
        <f t="shared" si="5"/>
        <v>60</v>
      </c>
      <c r="F27" s="20"/>
      <c r="G27" s="19">
        <v>96</v>
      </c>
      <c r="H27" s="20">
        <f t="shared" si="6"/>
        <v>5760</v>
      </c>
      <c r="I27" s="24" t="s">
        <v>20</v>
      </c>
      <c r="J27" s="20"/>
    </row>
    <row r="28" spans="1:11" hidden="1">
      <c r="A28" s="47" t="s">
        <v>41</v>
      </c>
      <c r="B28" s="18" t="s">
        <v>53</v>
      </c>
      <c r="C28" s="20">
        <v>0</v>
      </c>
      <c r="D28" s="20">
        <v>0</v>
      </c>
      <c r="E28" s="20">
        <f t="shared" si="5"/>
        <v>0</v>
      </c>
      <c r="F28" s="20"/>
      <c r="G28" s="19">
        <v>144</v>
      </c>
      <c r="H28" s="20">
        <f t="shared" si="6"/>
        <v>0</v>
      </c>
      <c r="I28" s="24" t="s">
        <v>20</v>
      </c>
      <c r="J28" s="20"/>
    </row>
    <row r="29" spans="1:11">
      <c r="E29" s="20" t="str">
        <f t="shared" si="5"/>
        <v/>
      </c>
      <c r="F29" s="20"/>
      <c r="H29" s="20" t="str">
        <f t="shared" si="6"/>
        <v/>
      </c>
      <c r="I29" s="24"/>
      <c r="J29" s="20"/>
    </row>
    <row r="30" spans="1:11">
      <c r="A30" s="47" t="s">
        <v>7</v>
      </c>
      <c r="B30" s="18" t="s">
        <v>54</v>
      </c>
      <c r="C30" s="20">
        <v>0.22</v>
      </c>
      <c r="D30" s="20">
        <v>0</v>
      </c>
      <c r="E30" s="20">
        <f t="shared" si="5"/>
        <v>0.22</v>
      </c>
      <c r="F30" s="20"/>
      <c r="G30" s="19">
        <v>1080.0000066418888</v>
      </c>
      <c r="H30" s="20">
        <f t="shared" si="6"/>
        <v>237.60000146121556</v>
      </c>
      <c r="I30" s="24" t="s">
        <v>20</v>
      </c>
      <c r="J30" s="20"/>
    </row>
    <row r="31" spans="1:11">
      <c r="A31" s="47" t="s">
        <v>7</v>
      </c>
      <c r="B31" s="18" t="s">
        <v>55</v>
      </c>
      <c r="C31" s="20">
        <v>0</v>
      </c>
      <c r="D31" s="20">
        <v>610</v>
      </c>
      <c r="E31" s="20">
        <f t="shared" si="5"/>
        <v>610</v>
      </c>
      <c r="F31" s="20"/>
      <c r="G31" s="19">
        <v>96</v>
      </c>
      <c r="H31" s="20">
        <f t="shared" si="6"/>
        <v>58560</v>
      </c>
      <c r="I31" s="24" t="s">
        <v>20</v>
      </c>
      <c r="J31" s="20"/>
    </row>
    <row r="32" spans="1:11" hidden="1">
      <c r="A32" s="47" t="s">
        <v>7</v>
      </c>
      <c r="B32" s="18" t="s">
        <v>56</v>
      </c>
      <c r="C32" s="20">
        <v>0</v>
      </c>
      <c r="D32" s="20">
        <v>0</v>
      </c>
      <c r="E32" s="20">
        <f t="shared" si="5"/>
        <v>0</v>
      </c>
      <c r="F32" s="20"/>
      <c r="G32" s="19">
        <v>1080.0000066418884</v>
      </c>
      <c r="H32" s="20">
        <f t="shared" si="6"/>
        <v>0</v>
      </c>
      <c r="I32" s="24" t="s">
        <v>20</v>
      </c>
      <c r="J32" s="20"/>
    </row>
    <row r="33" spans="1:10">
      <c r="E33" s="20" t="str">
        <f t="shared" si="5"/>
        <v/>
      </c>
      <c r="F33" s="20"/>
      <c r="H33" s="20" t="str">
        <f t="shared" si="6"/>
        <v/>
      </c>
      <c r="I33" s="24"/>
      <c r="J33" s="20"/>
    </row>
    <row r="34" spans="1:10">
      <c r="A34" s="47" t="s">
        <v>6</v>
      </c>
      <c r="B34" s="18" t="s">
        <v>42</v>
      </c>
      <c r="C34" s="20">
        <v>2250</v>
      </c>
      <c r="D34" s="20">
        <v>980</v>
      </c>
      <c r="E34" s="20">
        <f t="shared" si="5"/>
        <v>3230</v>
      </c>
      <c r="F34" s="20"/>
      <c r="G34" s="19">
        <v>2</v>
      </c>
      <c r="H34" s="20">
        <f t="shared" si="6"/>
        <v>6460</v>
      </c>
      <c r="I34" s="24" t="s">
        <v>19</v>
      </c>
      <c r="J34" s="20"/>
    </row>
    <row r="35" spans="1:10">
      <c r="A35" s="47" t="s">
        <v>6</v>
      </c>
      <c r="B35" s="18" t="s">
        <v>57</v>
      </c>
      <c r="C35" s="20">
        <v>0.34</v>
      </c>
      <c r="D35" s="20">
        <v>0.85</v>
      </c>
      <c r="E35" s="20">
        <f t="shared" si="5"/>
        <v>1.19</v>
      </c>
      <c r="F35" s="20"/>
      <c r="G35" s="19">
        <v>20420.418230380797</v>
      </c>
      <c r="H35" s="20">
        <f t="shared" si="6"/>
        <v>24300.297694153149</v>
      </c>
      <c r="I35" s="24" t="s">
        <v>19</v>
      </c>
      <c r="J35" s="20"/>
    </row>
    <row r="36" spans="1:10">
      <c r="A36" s="47" t="s">
        <v>6</v>
      </c>
      <c r="B36" s="18" t="s">
        <v>58</v>
      </c>
      <c r="C36" s="20">
        <v>0.42</v>
      </c>
      <c r="D36" s="20">
        <v>0.85</v>
      </c>
      <c r="E36" s="20">
        <f t="shared" si="5"/>
        <v>1.27</v>
      </c>
      <c r="F36" s="20"/>
      <c r="G36" s="19">
        <v>2097.6272398142901</v>
      </c>
      <c r="H36" s="20">
        <f t="shared" si="6"/>
        <v>2663.9865945641486</v>
      </c>
      <c r="I36" s="24" t="s">
        <v>19</v>
      </c>
      <c r="J36" s="20"/>
    </row>
    <row r="37" spans="1:10">
      <c r="A37" s="47" t="s">
        <v>6</v>
      </c>
      <c r="B37" s="18" t="s">
        <v>59</v>
      </c>
      <c r="C37" s="20">
        <v>1.29</v>
      </c>
      <c r="D37" s="20">
        <v>1.25</v>
      </c>
      <c r="E37" s="20">
        <f t="shared" si="5"/>
        <v>2.54</v>
      </c>
      <c r="F37" s="20"/>
      <c r="G37" s="19">
        <v>741.9632594297974</v>
      </c>
      <c r="H37" s="20">
        <f t="shared" si="6"/>
        <v>1884.5866789516854</v>
      </c>
      <c r="I37" s="24" t="s">
        <v>19</v>
      </c>
      <c r="J37" s="20"/>
    </row>
    <row r="38" spans="1:10" hidden="1">
      <c r="A38" s="47" t="s">
        <v>6</v>
      </c>
      <c r="B38" s="18" t="s">
        <v>60</v>
      </c>
      <c r="C38" s="20">
        <v>0</v>
      </c>
      <c r="D38" s="20">
        <v>0</v>
      </c>
      <c r="E38" s="20">
        <f t="shared" si="5"/>
        <v>0</v>
      </c>
      <c r="F38" s="20"/>
      <c r="G38" s="19">
        <v>24</v>
      </c>
      <c r="H38" s="20">
        <f t="shared" si="6"/>
        <v>0</v>
      </c>
      <c r="I38" s="24" t="s">
        <v>19</v>
      </c>
      <c r="J38" s="20"/>
    </row>
    <row r="39" spans="1:10" hidden="1">
      <c r="A39" s="47" t="s">
        <v>6</v>
      </c>
      <c r="B39" s="18" t="s">
        <v>61</v>
      </c>
      <c r="C39" s="20">
        <v>0</v>
      </c>
      <c r="D39" s="20">
        <v>0</v>
      </c>
      <c r="E39" s="20">
        <f t="shared" si="5"/>
        <v>0</v>
      </c>
      <c r="F39" s="20"/>
      <c r="G39" s="19">
        <v>11</v>
      </c>
      <c r="H39" s="20">
        <f t="shared" si="6"/>
        <v>0</v>
      </c>
      <c r="I39" s="24" t="s">
        <v>19</v>
      </c>
      <c r="J39" s="20"/>
    </row>
    <row r="40" spans="1:10">
      <c r="A40" s="47" t="s">
        <v>6</v>
      </c>
      <c r="B40" s="18" t="s">
        <v>62</v>
      </c>
      <c r="C40" s="20">
        <v>2.9</v>
      </c>
      <c r="D40" s="20">
        <v>6</v>
      </c>
      <c r="E40" s="20">
        <f t="shared" si="5"/>
        <v>8.9</v>
      </c>
      <c r="F40" s="20"/>
      <c r="G40" s="19">
        <v>2306.4335521387297</v>
      </c>
      <c r="H40" s="20">
        <f t="shared" si="6"/>
        <v>20527.258614034694</v>
      </c>
      <c r="I40" s="24" t="s">
        <v>19</v>
      </c>
      <c r="J40" s="20"/>
    </row>
    <row r="41" spans="1:10">
      <c r="A41" s="47" t="s">
        <v>6</v>
      </c>
      <c r="B41" s="18" t="s">
        <v>63</v>
      </c>
      <c r="C41" s="20">
        <v>5.81</v>
      </c>
      <c r="D41" s="20">
        <v>6</v>
      </c>
      <c r="E41" s="20">
        <f t="shared" si="5"/>
        <v>11.809999999999999</v>
      </c>
      <c r="F41" s="20"/>
      <c r="G41" s="19">
        <v>801.18135414592643</v>
      </c>
      <c r="H41" s="20">
        <f t="shared" si="6"/>
        <v>9461.951792463391</v>
      </c>
      <c r="I41" s="24" t="s">
        <v>19</v>
      </c>
      <c r="J41" s="20"/>
    </row>
    <row r="42" spans="1:10">
      <c r="A42" s="47" t="s">
        <v>6</v>
      </c>
      <c r="B42" s="18" t="s">
        <v>64</v>
      </c>
      <c r="C42" s="20">
        <v>1.4</v>
      </c>
      <c r="D42" s="20">
        <v>0</v>
      </c>
      <c r="E42" s="20">
        <f t="shared" si="5"/>
        <v>1.4</v>
      </c>
      <c r="F42" s="20"/>
      <c r="G42" s="19">
        <v>94</v>
      </c>
      <c r="H42" s="20">
        <f t="shared" si="6"/>
        <v>131.6</v>
      </c>
      <c r="I42" s="24" t="s">
        <v>19</v>
      </c>
      <c r="J42" s="20"/>
    </row>
    <row r="43" spans="1:10">
      <c r="A43" s="47" t="s">
        <v>6</v>
      </c>
      <c r="B43" s="18" t="s">
        <v>65</v>
      </c>
      <c r="C43" s="20">
        <v>0.3</v>
      </c>
      <c r="D43" s="20">
        <v>22.5</v>
      </c>
      <c r="E43" s="20">
        <f t="shared" si="5"/>
        <v>22.8</v>
      </c>
      <c r="F43" s="20"/>
      <c r="G43" s="19">
        <v>240</v>
      </c>
      <c r="H43" s="20">
        <f t="shared" si="6"/>
        <v>5472</v>
      </c>
      <c r="I43" s="24" t="s">
        <v>19</v>
      </c>
      <c r="J43" s="20"/>
    </row>
    <row r="44" spans="1:10">
      <c r="A44" s="47" t="s">
        <v>6</v>
      </c>
      <c r="B44" s="18" t="s">
        <v>66</v>
      </c>
      <c r="C44" s="20">
        <v>90</v>
      </c>
      <c r="D44" s="20">
        <v>0</v>
      </c>
      <c r="E44" s="20">
        <f t="shared" si="5"/>
        <v>90</v>
      </c>
      <c r="F44" s="20"/>
      <c r="G44" s="19">
        <v>16</v>
      </c>
      <c r="H44" s="20">
        <f t="shared" si="6"/>
        <v>1440</v>
      </c>
      <c r="I44" s="24" t="s">
        <v>20</v>
      </c>
      <c r="J44" s="20"/>
    </row>
    <row r="45" spans="1:10">
      <c r="E45" s="20" t="str">
        <f t="shared" si="5"/>
        <v/>
      </c>
      <c r="F45" s="20"/>
      <c r="H45" s="20" t="str">
        <f t="shared" si="6"/>
        <v/>
      </c>
      <c r="I45" s="24"/>
      <c r="J45" s="20"/>
    </row>
    <row r="46" spans="1:10">
      <c r="A46" s="47" t="s">
        <v>5</v>
      </c>
      <c r="B46" s="18" t="s">
        <v>67</v>
      </c>
      <c r="C46" s="20">
        <v>2.17</v>
      </c>
      <c r="D46" s="20">
        <v>1.25</v>
      </c>
      <c r="E46" s="20">
        <f t="shared" si="5"/>
        <v>3.42</v>
      </c>
      <c r="F46" s="20"/>
      <c r="G46" s="19">
        <v>568.36796453458749</v>
      </c>
      <c r="H46" s="20">
        <f t="shared" si="6"/>
        <v>1943.8184387082892</v>
      </c>
      <c r="I46" s="24" t="s">
        <v>19</v>
      </c>
      <c r="J46" s="20"/>
    </row>
    <row r="47" spans="1:10" hidden="1">
      <c r="A47" s="47" t="s">
        <v>5</v>
      </c>
      <c r="B47" s="18" t="s">
        <v>68</v>
      </c>
      <c r="C47" s="20">
        <v>0</v>
      </c>
      <c r="D47" s="20">
        <v>0</v>
      </c>
      <c r="E47" s="20">
        <f t="shared" si="5"/>
        <v>0</v>
      </c>
      <c r="F47" s="20"/>
      <c r="G47" s="19">
        <v>1</v>
      </c>
      <c r="H47" s="20">
        <f t="shared" si="6"/>
        <v>0</v>
      </c>
      <c r="I47" s="24" t="s">
        <v>19</v>
      </c>
      <c r="J47" s="20"/>
    </row>
    <row r="48" spans="1:10">
      <c r="A48" s="47" t="s">
        <v>5</v>
      </c>
      <c r="B48" s="18" t="s">
        <v>69</v>
      </c>
      <c r="C48" s="20">
        <v>2.98</v>
      </c>
      <c r="D48" s="20">
        <v>6</v>
      </c>
      <c r="E48" s="20">
        <f t="shared" si="5"/>
        <v>8.98</v>
      </c>
      <c r="F48" s="20"/>
      <c r="G48" s="19">
        <v>557.22349464175238</v>
      </c>
      <c r="H48" s="20">
        <f t="shared" si="6"/>
        <v>5003.8669818829367</v>
      </c>
      <c r="I48" s="24" t="s">
        <v>19</v>
      </c>
      <c r="J48" s="20"/>
    </row>
    <row r="49" spans="1:10" hidden="1">
      <c r="A49" s="47" t="s">
        <v>5</v>
      </c>
      <c r="B49" s="18" t="s">
        <v>70</v>
      </c>
      <c r="C49" s="20">
        <v>0</v>
      </c>
      <c r="D49" s="20">
        <v>0</v>
      </c>
      <c r="E49" s="20">
        <f t="shared" si="5"/>
        <v>0</v>
      </c>
      <c r="F49" s="20"/>
      <c r="G49" s="19">
        <v>1</v>
      </c>
      <c r="H49" s="20">
        <f t="shared" si="6"/>
        <v>0</v>
      </c>
      <c r="I49" s="24" t="s">
        <v>19</v>
      </c>
      <c r="J49" s="20"/>
    </row>
    <row r="50" spans="1:10" hidden="1">
      <c r="A50" s="47" t="s">
        <v>5</v>
      </c>
      <c r="B50" s="18" t="s">
        <v>71</v>
      </c>
      <c r="C50" s="20">
        <v>0</v>
      </c>
      <c r="D50" s="20">
        <v>0</v>
      </c>
      <c r="E50" s="20">
        <f t="shared" si="5"/>
        <v>0</v>
      </c>
      <c r="F50" s="20"/>
      <c r="G50" s="19">
        <v>1</v>
      </c>
      <c r="H50" s="20">
        <f t="shared" si="6"/>
        <v>0</v>
      </c>
      <c r="I50" s="24" t="s">
        <v>20</v>
      </c>
      <c r="J50" s="20"/>
    </row>
    <row r="51" spans="1:10" hidden="1">
      <c r="A51" s="47" t="s">
        <v>5</v>
      </c>
      <c r="B51" s="18" t="s">
        <v>72</v>
      </c>
      <c r="C51" s="20">
        <v>0</v>
      </c>
      <c r="D51" s="20">
        <v>0</v>
      </c>
      <c r="E51" s="20">
        <f t="shared" si="5"/>
        <v>0</v>
      </c>
      <c r="F51" s="20"/>
      <c r="G51" s="19">
        <v>1</v>
      </c>
      <c r="H51" s="20">
        <f t="shared" si="6"/>
        <v>0</v>
      </c>
      <c r="I51" s="24" t="s">
        <v>20</v>
      </c>
      <c r="J51" s="20"/>
    </row>
    <row r="52" spans="1:10">
      <c r="A52" s="47" t="s">
        <v>5</v>
      </c>
      <c r="B52" s="18" t="s">
        <v>65</v>
      </c>
      <c r="C52" s="20">
        <v>0.3</v>
      </c>
      <c r="D52" s="20">
        <v>22.5</v>
      </c>
      <c r="E52" s="20">
        <f t="shared" si="5"/>
        <v>22.8</v>
      </c>
      <c r="F52" s="20"/>
      <c r="G52" s="19">
        <v>66</v>
      </c>
      <c r="H52" s="20">
        <f t="shared" si="6"/>
        <v>1504.8</v>
      </c>
      <c r="I52" s="24" t="s">
        <v>19</v>
      </c>
      <c r="J52" s="20"/>
    </row>
    <row r="53" spans="1:10">
      <c r="E53" s="20" t="str">
        <f t="shared" si="5"/>
        <v/>
      </c>
      <c r="F53" s="20"/>
      <c r="H53" s="20" t="str">
        <f t="shared" si="6"/>
        <v/>
      </c>
      <c r="I53" s="24"/>
      <c r="J53" s="20"/>
    </row>
    <row r="54" spans="1:10">
      <c r="E54" s="20" t="str">
        <f t="shared" si="5"/>
        <v/>
      </c>
      <c r="F54" s="20"/>
      <c r="H54" s="20" t="str">
        <f t="shared" si="6"/>
        <v/>
      </c>
      <c r="I54" s="24"/>
      <c r="J54" s="20"/>
    </row>
    <row r="55" spans="1:10">
      <c r="E55" s="20" t="str">
        <f t="shared" si="5"/>
        <v/>
      </c>
      <c r="F55" s="20"/>
      <c r="H55" s="20" t="str">
        <f t="shared" si="6"/>
        <v/>
      </c>
      <c r="I55" s="24"/>
      <c r="J55" s="20"/>
    </row>
    <row r="56" spans="1:10">
      <c r="E56" s="20" t="str">
        <f t="shared" si="5"/>
        <v/>
      </c>
      <c r="F56" s="20"/>
      <c r="H56" s="20" t="str">
        <f t="shared" si="6"/>
        <v/>
      </c>
      <c r="I56" s="24"/>
      <c r="J56" s="20"/>
    </row>
    <row r="57" spans="1:10">
      <c r="E57" s="20" t="str">
        <f t="shared" si="5"/>
        <v/>
      </c>
      <c r="F57" s="20"/>
      <c r="H57" s="20" t="str">
        <f t="shared" si="6"/>
        <v/>
      </c>
      <c r="I57" s="24"/>
      <c r="J57" s="20"/>
    </row>
    <row r="58" spans="1:10">
      <c r="E58" s="20" t="str">
        <f t="shared" si="5"/>
        <v/>
      </c>
      <c r="F58" s="20"/>
      <c r="H58" s="20" t="str">
        <f t="shared" si="6"/>
        <v/>
      </c>
      <c r="I58" s="24"/>
      <c r="J58" s="20"/>
    </row>
    <row r="59" spans="1:10">
      <c r="E59" s="20" t="str">
        <f t="shared" si="5"/>
        <v/>
      </c>
      <c r="F59" s="20"/>
      <c r="H59" s="20" t="str">
        <f t="shared" si="6"/>
        <v/>
      </c>
      <c r="I59" s="24"/>
      <c r="J59" s="20"/>
    </row>
    <row r="60" spans="1:10">
      <c r="E60" s="20" t="str">
        <f t="shared" si="5"/>
        <v/>
      </c>
      <c r="F60" s="20"/>
      <c r="H60" s="20" t="str">
        <f t="shared" si="6"/>
        <v/>
      </c>
      <c r="I60" s="24"/>
      <c r="J60" s="20"/>
    </row>
    <row r="61" spans="1:10">
      <c r="E61" s="20" t="str">
        <f t="shared" si="5"/>
        <v/>
      </c>
      <c r="F61" s="20"/>
      <c r="H61" s="20" t="str">
        <f t="shared" si="6"/>
        <v/>
      </c>
      <c r="I61" s="24"/>
      <c r="J61" s="20"/>
    </row>
    <row r="62" spans="1:10">
      <c r="E62" s="20" t="str">
        <f t="shared" si="5"/>
        <v/>
      </c>
      <c r="F62" s="20"/>
      <c r="H62" s="20" t="str">
        <f t="shared" si="6"/>
        <v/>
      </c>
      <c r="I62" s="24"/>
      <c r="J62" s="20"/>
    </row>
    <row r="63" spans="1:10">
      <c r="E63" s="20" t="str">
        <f t="shared" si="5"/>
        <v/>
      </c>
      <c r="F63" s="20"/>
      <c r="H63" s="20" t="str">
        <f t="shared" si="6"/>
        <v/>
      </c>
      <c r="I63" s="24"/>
      <c r="J63" s="20"/>
    </row>
    <row r="64" spans="1:10">
      <c r="E64" s="20" t="str">
        <f t="shared" si="5"/>
        <v/>
      </c>
      <c r="F64" s="20"/>
      <c r="H64" s="20" t="str">
        <f t="shared" si="6"/>
        <v/>
      </c>
      <c r="I64" s="24"/>
      <c r="J64" s="20"/>
    </row>
    <row r="65" spans="5:10">
      <c r="E65" s="20" t="str">
        <f t="shared" si="5"/>
        <v/>
      </c>
      <c r="F65" s="20"/>
      <c r="H65" s="20" t="str">
        <f t="shared" si="6"/>
        <v/>
      </c>
      <c r="I65" s="24"/>
      <c r="J65" s="20"/>
    </row>
    <row r="66" spans="5:10">
      <c r="E66" s="20" t="str">
        <f t="shared" si="5"/>
        <v/>
      </c>
      <c r="F66" s="20"/>
      <c r="H66" s="20" t="str">
        <f t="shared" si="6"/>
        <v/>
      </c>
      <c r="I66" s="24"/>
      <c r="J66" s="20"/>
    </row>
    <row r="67" spans="5:10">
      <c r="E67" s="20" t="str">
        <f t="shared" si="5"/>
        <v/>
      </c>
      <c r="F67" s="20"/>
      <c r="H67" s="20" t="str">
        <f t="shared" si="6"/>
        <v/>
      </c>
      <c r="I67" s="24"/>
      <c r="J67" s="20"/>
    </row>
    <row r="68" spans="5:10">
      <c r="E68" s="20" t="str">
        <f t="shared" si="5"/>
        <v/>
      </c>
      <c r="F68" s="20"/>
      <c r="H68" s="20" t="str">
        <f t="shared" si="6"/>
        <v/>
      </c>
      <c r="I68" s="24"/>
      <c r="J68" s="20"/>
    </row>
    <row r="69" spans="5:10">
      <c r="E69" s="20" t="str">
        <f t="shared" si="5"/>
        <v/>
      </c>
      <c r="F69" s="20"/>
      <c r="H69" s="20" t="str">
        <f t="shared" si="6"/>
        <v/>
      </c>
      <c r="I69" s="24"/>
      <c r="J69" s="20"/>
    </row>
    <row r="70" spans="5:10">
      <c r="E70" s="20" t="str">
        <f t="shared" si="5"/>
        <v/>
      </c>
      <c r="F70" s="20"/>
      <c r="H70" s="20" t="str">
        <f t="shared" si="6"/>
        <v/>
      </c>
      <c r="I70" s="24"/>
      <c r="J70" s="20"/>
    </row>
    <row r="71" spans="5:10">
      <c r="E71" s="20" t="str">
        <f t="shared" si="5"/>
        <v/>
      </c>
      <c r="F71" s="20"/>
      <c r="H71" s="20" t="str">
        <f t="shared" si="6"/>
        <v/>
      </c>
      <c r="I71" s="24"/>
      <c r="J71" s="20"/>
    </row>
    <row r="72" spans="5:10">
      <c r="E72" s="20" t="str">
        <f t="shared" si="5"/>
        <v/>
      </c>
      <c r="F72" s="20"/>
      <c r="H72" s="20" t="str">
        <f t="shared" si="6"/>
        <v/>
      </c>
      <c r="I72" s="24"/>
      <c r="J72" s="20"/>
    </row>
    <row r="73" spans="5:10">
      <c r="E73" s="20" t="str">
        <f t="shared" si="5"/>
        <v/>
      </c>
      <c r="F73" s="20"/>
      <c r="H73" s="20" t="str">
        <f t="shared" si="6"/>
        <v/>
      </c>
      <c r="I73" s="24"/>
      <c r="J73" s="20"/>
    </row>
    <row r="74" spans="5:10">
      <c r="E74" s="20" t="str">
        <f t="shared" si="5"/>
        <v/>
      </c>
      <c r="F74" s="20"/>
      <c r="H74" s="20" t="str">
        <f t="shared" si="6"/>
        <v/>
      </c>
      <c r="I74" s="24"/>
      <c r="J74" s="20"/>
    </row>
    <row r="75" spans="5:10">
      <c r="E75" s="20" t="str">
        <f t="shared" si="5"/>
        <v/>
      </c>
      <c r="F75" s="20"/>
      <c r="H75" s="20" t="str">
        <f t="shared" si="6"/>
        <v/>
      </c>
      <c r="I75" s="24"/>
      <c r="J75" s="20"/>
    </row>
    <row r="76" spans="5:10">
      <c r="E76" s="20" t="str">
        <f t="shared" si="5"/>
        <v/>
      </c>
      <c r="F76" s="20"/>
      <c r="H76" s="20" t="str">
        <f t="shared" si="6"/>
        <v/>
      </c>
      <c r="I76" s="24"/>
      <c r="J76" s="20"/>
    </row>
    <row r="77" spans="5:10">
      <c r="E77" s="20" t="str">
        <f t="shared" si="5"/>
        <v/>
      </c>
      <c r="F77" s="20"/>
      <c r="H77" s="20" t="str">
        <f t="shared" si="6"/>
        <v/>
      </c>
      <c r="I77" s="24"/>
      <c r="J77" s="20"/>
    </row>
    <row r="78" spans="5:10">
      <c r="E78" s="20" t="str">
        <f t="shared" si="5"/>
        <v/>
      </c>
      <c r="F78" s="20"/>
      <c r="H78" s="20" t="str">
        <f t="shared" si="6"/>
        <v/>
      </c>
      <c r="I78" s="24"/>
      <c r="J78" s="20"/>
    </row>
    <row r="79" spans="5:10">
      <c r="E79" s="20" t="str">
        <f t="shared" si="5"/>
        <v/>
      </c>
      <c r="F79" s="20"/>
      <c r="H79" s="20" t="str">
        <f t="shared" si="6"/>
        <v/>
      </c>
      <c r="I79" s="24"/>
      <c r="J79" s="20"/>
    </row>
    <row r="80" spans="5:10">
      <c r="E80" s="20" t="str">
        <f t="shared" si="5"/>
        <v/>
      </c>
      <c r="F80" s="20"/>
      <c r="H80" s="20" t="str">
        <f t="shared" si="6"/>
        <v/>
      </c>
      <c r="I80" s="24"/>
      <c r="J80" s="20"/>
    </row>
    <row r="81" spans="5:10">
      <c r="E81" s="20" t="str">
        <f t="shared" si="5"/>
        <v/>
      </c>
      <c r="F81" s="20"/>
      <c r="H81" s="20" t="str">
        <f t="shared" si="6"/>
        <v/>
      </c>
      <c r="I81" s="24"/>
      <c r="J81" s="20"/>
    </row>
    <row r="82" spans="5:10">
      <c r="E82" s="20" t="str">
        <f t="shared" si="5"/>
        <v/>
      </c>
      <c r="F82" s="20"/>
      <c r="H82" s="20" t="str">
        <f t="shared" si="6"/>
        <v/>
      </c>
      <c r="I82" s="24"/>
      <c r="J82" s="20"/>
    </row>
    <row r="83" spans="5:10">
      <c r="E83" s="20" t="str">
        <f t="shared" si="5"/>
        <v/>
      </c>
      <c r="F83" s="20"/>
      <c r="H83" s="20" t="str">
        <f t="shared" si="6"/>
        <v/>
      </c>
      <c r="I83" s="24"/>
      <c r="J83" s="20"/>
    </row>
    <row r="84" spans="5:10">
      <c r="E84" s="20" t="str">
        <f t="shared" si="5"/>
        <v/>
      </c>
      <c r="F84" s="20"/>
      <c r="H84" s="20" t="str">
        <f t="shared" si="6"/>
        <v/>
      </c>
      <c r="I84" s="24"/>
      <c r="J84" s="20"/>
    </row>
    <row r="85" spans="5:10">
      <c r="E85" s="20" t="str">
        <f t="shared" ref="E85:E120" si="7">IF(B85="","",SUM(C85:D85))</f>
        <v/>
      </c>
      <c r="F85" s="20"/>
      <c r="H85" s="20" t="str">
        <f t="shared" ref="H85:H120" si="8">IF(E85="","",G85*E85)</f>
        <v/>
      </c>
      <c r="I85" s="24"/>
      <c r="J85" s="20"/>
    </row>
    <row r="86" spans="5:10">
      <c r="E86" s="20" t="str">
        <f t="shared" si="7"/>
        <v/>
      </c>
      <c r="F86" s="20"/>
      <c r="H86" s="20" t="str">
        <f t="shared" si="8"/>
        <v/>
      </c>
      <c r="I86" s="24"/>
      <c r="J86" s="20"/>
    </row>
    <row r="87" spans="5:10">
      <c r="E87" s="20" t="str">
        <f t="shared" si="7"/>
        <v/>
      </c>
      <c r="F87" s="20"/>
      <c r="H87" s="20" t="str">
        <f t="shared" si="8"/>
        <v/>
      </c>
      <c r="I87" s="24"/>
      <c r="J87" s="20"/>
    </row>
    <row r="88" spans="5:10">
      <c r="E88" s="20" t="str">
        <f t="shared" si="7"/>
        <v/>
      </c>
      <c r="F88" s="20"/>
      <c r="H88" s="20" t="str">
        <f t="shared" si="8"/>
        <v/>
      </c>
      <c r="I88" s="24"/>
      <c r="J88" s="20"/>
    </row>
    <row r="89" spans="5:10">
      <c r="E89" s="20" t="str">
        <f t="shared" si="7"/>
        <v/>
      </c>
      <c r="F89" s="20"/>
      <c r="H89" s="20" t="str">
        <f t="shared" si="8"/>
        <v/>
      </c>
      <c r="I89" s="24"/>
      <c r="J89" s="20"/>
    </row>
    <row r="90" spans="5:10">
      <c r="E90" s="20" t="str">
        <f t="shared" si="7"/>
        <v/>
      </c>
      <c r="F90" s="20"/>
      <c r="H90" s="20" t="str">
        <f t="shared" si="8"/>
        <v/>
      </c>
      <c r="I90" s="24"/>
      <c r="J90" s="20"/>
    </row>
    <row r="91" spans="5:10">
      <c r="E91" s="20" t="str">
        <f t="shared" si="7"/>
        <v/>
      </c>
      <c r="F91" s="20"/>
      <c r="H91" s="20" t="str">
        <f t="shared" si="8"/>
        <v/>
      </c>
      <c r="I91" s="24"/>
      <c r="J91" s="20"/>
    </row>
    <row r="92" spans="5:10">
      <c r="E92" s="20" t="str">
        <f t="shared" si="7"/>
        <v/>
      </c>
      <c r="F92" s="20"/>
      <c r="H92" s="20" t="str">
        <f t="shared" si="8"/>
        <v/>
      </c>
      <c r="I92" s="24"/>
      <c r="J92" s="20"/>
    </row>
    <row r="93" spans="5:10">
      <c r="E93" s="20" t="str">
        <f t="shared" si="7"/>
        <v/>
      </c>
      <c r="F93" s="20"/>
      <c r="H93" s="20" t="str">
        <f t="shared" si="8"/>
        <v/>
      </c>
      <c r="I93" s="24"/>
      <c r="J93" s="20"/>
    </row>
    <row r="94" spans="5:10">
      <c r="E94" s="20" t="str">
        <f t="shared" si="7"/>
        <v/>
      </c>
      <c r="F94" s="20"/>
      <c r="H94" s="20" t="str">
        <f t="shared" si="8"/>
        <v/>
      </c>
      <c r="I94" s="24"/>
      <c r="J94" s="20"/>
    </row>
    <row r="95" spans="5:10">
      <c r="E95" s="20" t="str">
        <f t="shared" si="7"/>
        <v/>
      </c>
      <c r="F95" s="20"/>
      <c r="H95" s="20" t="str">
        <f t="shared" si="8"/>
        <v/>
      </c>
      <c r="I95" s="24"/>
      <c r="J95" s="20"/>
    </row>
    <row r="96" spans="5:10">
      <c r="E96" s="20" t="str">
        <f t="shared" si="7"/>
        <v/>
      </c>
      <c r="F96" s="20"/>
      <c r="H96" s="20" t="str">
        <f t="shared" si="8"/>
        <v/>
      </c>
      <c r="I96" s="24"/>
      <c r="J96" s="20"/>
    </row>
    <row r="97" spans="5:10">
      <c r="E97" s="20" t="str">
        <f t="shared" si="7"/>
        <v/>
      </c>
      <c r="F97" s="20"/>
      <c r="H97" s="20" t="str">
        <f t="shared" si="8"/>
        <v/>
      </c>
      <c r="I97" s="24"/>
      <c r="J97" s="20"/>
    </row>
    <row r="98" spans="5:10">
      <c r="E98" s="20" t="str">
        <f t="shared" si="7"/>
        <v/>
      </c>
      <c r="F98" s="20"/>
      <c r="H98" s="20" t="str">
        <f t="shared" si="8"/>
        <v/>
      </c>
      <c r="I98" s="24"/>
      <c r="J98" s="20"/>
    </row>
    <row r="99" spans="5:10">
      <c r="E99" s="20" t="str">
        <f t="shared" si="7"/>
        <v/>
      </c>
      <c r="F99" s="20"/>
      <c r="H99" s="20" t="str">
        <f t="shared" si="8"/>
        <v/>
      </c>
      <c r="I99" s="24"/>
      <c r="J99" s="20"/>
    </row>
    <row r="100" spans="5:10">
      <c r="E100" s="20" t="str">
        <f t="shared" si="7"/>
        <v/>
      </c>
      <c r="F100" s="20"/>
      <c r="H100" s="20" t="str">
        <f t="shared" si="8"/>
        <v/>
      </c>
      <c r="I100" s="24"/>
      <c r="J100" s="20"/>
    </row>
    <row r="101" spans="5:10">
      <c r="E101" s="20" t="str">
        <f t="shared" si="7"/>
        <v/>
      </c>
      <c r="F101" s="20"/>
      <c r="H101" s="20" t="str">
        <f t="shared" si="8"/>
        <v/>
      </c>
      <c r="I101" s="24"/>
      <c r="J101" s="20"/>
    </row>
    <row r="102" spans="5:10">
      <c r="E102" s="20" t="str">
        <f t="shared" si="7"/>
        <v/>
      </c>
      <c r="F102" s="20"/>
      <c r="H102" s="20" t="str">
        <f t="shared" si="8"/>
        <v/>
      </c>
      <c r="I102" s="24"/>
      <c r="J102" s="20"/>
    </row>
    <row r="103" spans="5:10">
      <c r="E103" s="20" t="str">
        <f t="shared" si="7"/>
        <v/>
      </c>
      <c r="F103" s="20"/>
      <c r="H103" s="20" t="str">
        <f t="shared" si="8"/>
        <v/>
      </c>
      <c r="I103" s="24"/>
      <c r="J103" s="20"/>
    </row>
    <row r="104" spans="5:10">
      <c r="E104" s="20" t="str">
        <f t="shared" si="7"/>
        <v/>
      </c>
      <c r="F104" s="20"/>
      <c r="H104" s="20" t="str">
        <f t="shared" si="8"/>
        <v/>
      </c>
      <c r="I104" s="24"/>
      <c r="J104" s="20"/>
    </row>
    <row r="105" spans="5:10">
      <c r="E105" s="20" t="str">
        <f t="shared" si="7"/>
        <v/>
      </c>
      <c r="F105" s="20"/>
      <c r="H105" s="20" t="str">
        <f t="shared" si="8"/>
        <v/>
      </c>
      <c r="I105" s="24"/>
      <c r="J105" s="20"/>
    </row>
    <row r="106" spans="5:10">
      <c r="E106" s="20" t="str">
        <f t="shared" si="7"/>
        <v/>
      </c>
      <c r="F106" s="20"/>
      <c r="H106" s="20" t="str">
        <f t="shared" si="8"/>
        <v/>
      </c>
      <c r="I106" s="24"/>
      <c r="J106" s="20"/>
    </row>
    <row r="107" spans="5:10">
      <c r="E107" s="20" t="str">
        <f t="shared" si="7"/>
        <v/>
      </c>
      <c r="F107" s="20"/>
      <c r="H107" s="20" t="str">
        <f t="shared" si="8"/>
        <v/>
      </c>
      <c r="I107" s="24"/>
      <c r="J107" s="20"/>
    </row>
    <row r="108" spans="5:10">
      <c r="E108" s="20" t="str">
        <f t="shared" si="7"/>
        <v/>
      </c>
      <c r="F108" s="20"/>
      <c r="H108" s="20" t="str">
        <f t="shared" si="8"/>
        <v/>
      </c>
      <c r="I108" s="24"/>
      <c r="J108" s="20"/>
    </row>
    <row r="109" spans="5:10">
      <c r="E109" s="20" t="str">
        <f t="shared" si="7"/>
        <v/>
      </c>
      <c r="H109" s="20" t="str">
        <f t="shared" si="8"/>
        <v/>
      </c>
      <c r="J109" s="20"/>
    </row>
    <row r="110" spans="5:10">
      <c r="E110" s="20" t="str">
        <f t="shared" si="7"/>
        <v/>
      </c>
      <c r="H110" s="20" t="str">
        <f t="shared" si="8"/>
        <v/>
      </c>
      <c r="J110" s="20"/>
    </row>
    <row r="111" spans="5:10">
      <c r="E111" s="20" t="str">
        <f t="shared" si="7"/>
        <v/>
      </c>
      <c r="H111" s="20" t="str">
        <f t="shared" si="8"/>
        <v/>
      </c>
      <c r="J111" s="25"/>
    </row>
    <row r="112" spans="5:10">
      <c r="E112" s="20" t="str">
        <f t="shared" si="7"/>
        <v/>
      </c>
      <c r="H112" s="20" t="str">
        <f t="shared" si="8"/>
        <v/>
      </c>
    </row>
    <row r="113" spans="5:8">
      <c r="E113" s="20" t="str">
        <f t="shared" si="7"/>
        <v/>
      </c>
      <c r="H113" s="20" t="str">
        <f t="shared" si="8"/>
        <v/>
      </c>
    </row>
    <row r="114" spans="5:8">
      <c r="E114" s="20" t="str">
        <f t="shared" si="7"/>
        <v/>
      </c>
      <c r="H114" s="20" t="str">
        <f t="shared" si="8"/>
        <v/>
      </c>
    </row>
    <row r="115" spans="5:8">
      <c r="E115" s="20" t="str">
        <f t="shared" si="7"/>
        <v/>
      </c>
      <c r="H115" s="20" t="str">
        <f t="shared" si="8"/>
        <v/>
      </c>
    </row>
    <row r="116" spans="5:8">
      <c r="E116" s="20" t="str">
        <f t="shared" si="7"/>
        <v/>
      </c>
      <c r="H116" s="20" t="str">
        <f t="shared" si="8"/>
        <v/>
      </c>
    </row>
    <row r="117" spans="5:8">
      <c r="E117" s="20" t="str">
        <f t="shared" si="7"/>
        <v/>
      </c>
      <c r="H117" s="20" t="str">
        <f t="shared" si="8"/>
        <v/>
      </c>
    </row>
    <row r="118" spans="5:8">
      <c r="E118" s="20" t="str">
        <f t="shared" si="7"/>
        <v/>
      </c>
      <c r="H118" s="20" t="str">
        <f t="shared" si="8"/>
        <v/>
      </c>
    </row>
    <row r="119" spans="5:8">
      <c r="E119" s="20" t="str">
        <f t="shared" si="7"/>
        <v/>
      </c>
      <c r="H119" s="20" t="str">
        <f t="shared" si="8"/>
        <v/>
      </c>
    </row>
    <row r="120" spans="5:8">
      <c r="E120" s="20" t="str">
        <f t="shared" si="7"/>
        <v/>
      </c>
      <c r="H120" s="20" t="str">
        <f t="shared" si="8"/>
        <v/>
      </c>
    </row>
  </sheetData>
  <mergeCells count="4">
    <mergeCell ref="G18:H18"/>
    <mergeCell ref="C18:E18"/>
    <mergeCell ref="B1:E1"/>
    <mergeCell ref="B9:E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8196E-317A-4866-8374-3DFD05B30BA6}">
  <dimension ref="A1:J12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8.85546875" defaultRowHeight="14.25"/>
  <cols>
    <col min="1" max="1" width="6.5703125" style="46" customWidth="1" collapsed="1"/>
    <col min="2" max="2" width="48.5703125" style="14" customWidth="1" collapsed="1"/>
    <col min="3" max="5" width="13.28515625" style="15" customWidth="1" collapsed="1"/>
    <col min="6" max="6" width="2.28515625" style="14" customWidth="1" collapsed="1"/>
    <col min="7" max="7" width="13.28515625" style="16" customWidth="1" collapsed="1"/>
    <col min="8" max="8" width="15.5703125" style="26" customWidth="1" collapsed="1"/>
    <col min="9" max="9" width="9.85546875" style="17" customWidth="1" collapsed="1"/>
    <col min="10" max="10" width="11.5703125" style="17" customWidth="1" collapsed="1"/>
    <col min="11" max="16384" width="8.85546875" style="14" collapsed="1"/>
  </cols>
  <sheetData>
    <row r="1" spans="1:10" s="8" customFormat="1" ht="18">
      <c r="A1" s="60"/>
      <c r="C1" s="106" t="s">
        <v>13</v>
      </c>
      <c r="D1" s="106"/>
      <c r="E1" s="106"/>
      <c r="F1" s="58"/>
      <c r="G1" s="107" t="s">
        <v>14</v>
      </c>
      <c r="H1" s="107"/>
      <c r="I1" s="57" t="s">
        <v>15</v>
      </c>
      <c r="J1" s="57" t="s">
        <v>34</v>
      </c>
    </row>
    <row r="2" spans="1:10" s="8" customFormat="1">
      <c r="A2" s="60"/>
      <c r="C2" s="53" t="s">
        <v>16</v>
      </c>
      <c r="D2" s="53" t="s">
        <v>17</v>
      </c>
      <c r="E2" s="53" t="s">
        <v>8</v>
      </c>
      <c r="F2" s="59"/>
      <c r="G2" s="54" t="s">
        <v>18</v>
      </c>
      <c r="H2" s="55" t="s">
        <v>3</v>
      </c>
      <c r="I2" s="56"/>
      <c r="J2" s="56"/>
    </row>
    <row r="3" spans="1:10">
      <c r="A3" s="46" t="s">
        <v>40</v>
      </c>
    </row>
    <row r="5" spans="1:10">
      <c r="A5" s="46" t="s">
        <v>41</v>
      </c>
    </row>
    <row r="7" spans="1:10">
      <c r="A7" s="46" t="s">
        <v>7</v>
      </c>
    </row>
    <row r="9" spans="1:10">
      <c r="A9" s="46" t="s">
        <v>6</v>
      </c>
    </row>
    <row r="10" spans="1:10">
      <c r="B10" s="14" t="s">
        <v>42</v>
      </c>
      <c r="C10" s="15">
        <v>2250</v>
      </c>
      <c r="D10" s="15">
        <v>980</v>
      </c>
      <c r="E10" s="15">
        <v>3230</v>
      </c>
      <c r="G10" s="16">
        <v>2</v>
      </c>
      <c r="H10" s="26">
        <v>6460</v>
      </c>
      <c r="I10" s="17" t="s">
        <v>19</v>
      </c>
      <c r="J10" s="17" t="s">
        <v>43</v>
      </c>
    </row>
    <row r="12" spans="1:10">
      <c r="A12" s="46" t="s">
        <v>5</v>
      </c>
    </row>
  </sheetData>
  <mergeCells count="2">
    <mergeCell ref="C1:E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CAC08-F3E0-49FF-BDDD-B23F0DE803CD}">
  <dimension ref="A1:J39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8.85546875" defaultRowHeight="14.25"/>
  <cols>
    <col min="1" max="1" width="6.5703125" style="46" customWidth="1" collapsed="1"/>
    <col min="2" max="2" width="48.5703125" style="14" customWidth="1" collapsed="1"/>
    <col min="3" max="5" width="13.28515625" style="15" customWidth="1" collapsed="1"/>
    <col min="6" max="6" width="2.28515625" style="14" customWidth="1" collapsed="1"/>
    <col min="7" max="7" width="13.28515625" style="16" customWidth="1" collapsed="1"/>
    <col min="8" max="8" width="15.5703125" style="26" customWidth="1" collapsed="1"/>
    <col min="9" max="9" width="9.85546875" style="17" customWidth="1" collapsed="1"/>
    <col min="10" max="10" width="11.5703125" style="17" customWidth="1" collapsed="1"/>
    <col min="11" max="16384" width="8.85546875" style="14" collapsed="1"/>
  </cols>
  <sheetData>
    <row r="1" spans="1:10" s="8" customFormat="1" ht="18">
      <c r="A1" s="60"/>
      <c r="C1" s="106" t="s">
        <v>13</v>
      </c>
      <c r="D1" s="106"/>
      <c r="E1" s="106"/>
      <c r="F1" s="58"/>
      <c r="G1" s="107" t="s">
        <v>14</v>
      </c>
      <c r="H1" s="107"/>
      <c r="I1" s="57" t="s">
        <v>15</v>
      </c>
      <c r="J1" s="57" t="s">
        <v>34</v>
      </c>
    </row>
    <row r="2" spans="1:10" s="8" customFormat="1">
      <c r="A2" s="60"/>
      <c r="C2" s="53" t="s">
        <v>16</v>
      </c>
      <c r="D2" s="53" t="s">
        <v>17</v>
      </c>
      <c r="E2" s="53" t="s">
        <v>8</v>
      </c>
      <c r="F2" s="59"/>
      <c r="G2" s="54" t="s">
        <v>18</v>
      </c>
      <c r="H2" s="55" t="s">
        <v>3</v>
      </c>
      <c r="I2" s="56"/>
      <c r="J2" s="56"/>
    </row>
    <row r="3" spans="1:10">
      <c r="A3" s="46" t="s">
        <v>40</v>
      </c>
    </row>
    <row r="4" spans="1:10" hidden="1">
      <c r="B4" s="14" t="s">
        <v>44</v>
      </c>
      <c r="C4" s="15">
        <v>0</v>
      </c>
      <c r="D4" s="15">
        <v>0</v>
      </c>
      <c r="E4" s="15">
        <v>0</v>
      </c>
      <c r="G4" s="16">
        <v>25</v>
      </c>
      <c r="H4" s="26">
        <v>0</v>
      </c>
      <c r="I4" s="17" t="s">
        <v>19</v>
      </c>
      <c r="J4" s="17" t="s">
        <v>45</v>
      </c>
    </row>
    <row r="5" spans="1:10">
      <c r="B5" s="14" t="s">
        <v>46</v>
      </c>
      <c r="C5" s="15">
        <v>0</v>
      </c>
      <c r="D5" s="15">
        <v>58</v>
      </c>
      <c r="E5" s="15">
        <v>58</v>
      </c>
      <c r="G5" s="16">
        <v>201.80000000000004</v>
      </c>
      <c r="H5" s="26">
        <v>11704.400000000001</v>
      </c>
      <c r="I5" s="17" t="s">
        <v>19</v>
      </c>
      <c r="J5" s="17" t="s">
        <v>47</v>
      </c>
    </row>
    <row r="6" spans="1:10" hidden="1">
      <c r="B6" s="14" t="s">
        <v>48</v>
      </c>
      <c r="C6" s="15">
        <v>0</v>
      </c>
      <c r="D6" s="15">
        <v>0</v>
      </c>
      <c r="E6" s="15">
        <v>0</v>
      </c>
      <c r="G6" s="16">
        <v>241</v>
      </c>
      <c r="H6" s="26">
        <v>0</v>
      </c>
      <c r="I6" s="17" t="s">
        <v>19</v>
      </c>
      <c r="J6" s="17" t="s">
        <v>45</v>
      </c>
    </row>
    <row r="7" spans="1:10">
      <c r="B7" s="14" t="s">
        <v>49</v>
      </c>
      <c r="C7" s="15">
        <v>0</v>
      </c>
      <c r="D7" s="15">
        <v>48</v>
      </c>
      <c r="E7" s="15">
        <v>48</v>
      </c>
      <c r="G7" s="16">
        <v>2715.7097828165515</v>
      </c>
      <c r="H7" s="26">
        <v>130354.06957519447</v>
      </c>
      <c r="I7" s="17" t="s">
        <v>19</v>
      </c>
      <c r="J7" s="17" t="s">
        <v>47</v>
      </c>
    </row>
    <row r="9" spans="1:10">
      <c r="A9" s="46" t="s">
        <v>41</v>
      </c>
    </row>
    <row r="10" spans="1:10" hidden="1">
      <c r="B10" s="14" t="s">
        <v>50</v>
      </c>
      <c r="C10" s="15">
        <v>0</v>
      </c>
      <c r="D10" s="15">
        <v>0</v>
      </c>
      <c r="E10" s="15">
        <v>0</v>
      </c>
      <c r="G10" s="16">
        <v>96</v>
      </c>
      <c r="H10" s="26">
        <v>0</v>
      </c>
      <c r="I10" s="17" t="s">
        <v>20</v>
      </c>
      <c r="J10" s="17" t="s">
        <v>43</v>
      </c>
    </row>
    <row r="11" spans="1:10" hidden="1">
      <c r="B11" s="14" t="s">
        <v>51</v>
      </c>
      <c r="C11" s="15">
        <v>0</v>
      </c>
      <c r="D11" s="15">
        <v>0</v>
      </c>
      <c r="E11" s="15">
        <v>0</v>
      </c>
      <c r="G11" s="16">
        <v>144</v>
      </c>
      <c r="H11" s="26">
        <v>0</v>
      </c>
      <c r="I11" s="17" t="s">
        <v>20</v>
      </c>
      <c r="J11" s="17" t="s">
        <v>43</v>
      </c>
    </row>
    <row r="12" spans="1:10">
      <c r="B12" s="14" t="s">
        <v>52</v>
      </c>
      <c r="C12" s="15">
        <v>60</v>
      </c>
      <c r="D12" s="15">
        <v>0</v>
      </c>
      <c r="E12" s="15">
        <v>60</v>
      </c>
      <c r="G12" s="16">
        <v>96</v>
      </c>
      <c r="H12" s="26">
        <v>5760</v>
      </c>
      <c r="I12" s="17" t="s">
        <v>20</v>
      </c>
      <c r="J12" s="17" t="s">
        <v>43</v>
      </c>
    </row>
    <row r="13" spans="1:10" hidden="1">
      <c r="B13" s="14" t="s">
        <v>53</v>
      </c>
      <c r="C13" s="15">
        <v>0</v>
      </c>
      <c r="D13" s="15">
        <v>0</v>
      </c>
      <c r="E13" s="15">
        <v>0</v>
      </c>
      <c r="G13" s="16">
        <v>144</v>
      </c>
      <c r="H13" s="26">
        <v>0</v>
      </c>
      <c r="I13" s="17" t="s">
        <v>20</v>
      </c>
      <c r="J13" s="17" t="s">
        <v>43</v>
      </c>
    </row>
    <row r="15" spans="1:10">
      <c r="A15" s="46" t="s">
        <v>7</v>
      </c>
    </row>
    <row r="16" spans="1:10">
      <c r="B16" s="14" t="s">
        <v>54</v>
      </c>
      <c r="C16" s="15">
        <v>0.22</v>
      </c>
      <c r="D16" s="15">
        <v>0</v>
      </c>
      <c r="E16" s="15">
        <v>0.22</v>
      </c>
      <c r="G16" s="16">
        <v>1080.0000066418888</v>
      </c>
      <c r="H16" s="26">
        <v>237.60000146121553</v>
      </c>
      <c r="I16" s="17" t="s">
        <v>20</v>
      </c>
      <c r="J16" s="17" t="s">
        <v>47</v>
      </c>
    </row>
    <row r="17" spans="1:10">
      <c r="B17" s="14" t="s">
        <v>55</v>
      </c>
      <c r="C17" s="15">
        <v>0</v>
      </c>
      <c r="D17" s="15">
        <v>610</v>
      </c>
      <c r="E17" s="15">
        <v>610</v>
      </c>
      <c r="G17" s="16">
        <v>96</v>
      </c>
      <c r="H17" s="26">
        <v>58560</v>
      </c>
      <c r="I17" s="17" t="s">
        <v>20</v>
      </c>
      <c r="J17" s="17" t="s">
        <v>45</v>
      </c>
    </row>
    <row r="18" spans="1:10" hidden="1">
      <c r="B18" s="14" t="s">
        <v>56</v>
      </c>
      <c r="C18" s="15">
        <v>0</v>
      </c>
      <c r="D18" s="15">
        <v>0</v>
      </c>
      <c r="E18" s="15">
        <v>0</v>
      </c>
      <c r="G18" s="16">
        <v>1080.0000066418886</v>
      </c>
      <c r="H18" s="26">
        <v>0</v>
      </c>
      <c r="I18" s="17" t="s">
        <v>20</v>
      </c>
      <c r="J18" s="17" t="s">
        <v>47</v>
      </c>
    </row>
    <row r="20" spans="1:10">
      <c r="A20" s="46" t="s">
        <v>6</v>
      </c>
    </row>
    <row r="21" spans="1:10">
      <c r="B21" s="14" t="s">
        <v>57</v>
      </c>
      <c r="C21" s="15">
        <v>0.34</v>
      </c>
      <c r="D21" s="15">
        <v>0.85</v>
      </c>
      <c r="E21" s="15">
        <v>1.19</v>
      </c>
      <c r="G21" s="16">
        <v>20420.418230380797</v>
      </c>
      <c r="H21" s="26">
        <v>24300.297694153156</v>
      </c>
      <c r="I21" s="17" t="s">
        <v>19</v>
      </c>
      <c r="J21" s="17" t="s">
        <v>47</v>
      </c>
    </row>
    <row r="22" spans="1:10">
      <c r="B22" s="14" t="s">
        <v>58</v>
      </c>
      <c r="C22" s="15">
        <v>0.42</v>
      </c>
      <c r="D22" s="15">
        <v>0.85</v>
      </c>
      <c r="E22" s="15">
        <v>1.27</v>
      </c>
      <c r="G22" s="16">
        <v>2097.6272398142901</v>
      </c>
      <c r="H22" s="26">
        <v>2663.9865945641486</v>
      </c>
      <c r="I22" s="17" t="s">
        <v>19</v>
      </c>
      <c r="J22" s="17" t="s">
        <v>47</v>
      </c>
    </row>
    <row r="23" spans="1:10">
      <c r="B23" s="14" t="s">
        <v>59</v>
      </c>
      <c r="C23" s="15">
        <v>1.29</v>
      </c>
      <c r="D23" s="15">
        <v>1.25</v>
      </c>
      <c r="E23" s="15">
        <v>2.54</v>
      </c>
      <c r="G23" s="16">
        <v>741.9632594297974</v>
      </c>
      <c r="H23" s="26">
        <v>1884.5866789516854</v>
      </c>
      <c r="I23" s="17" t="s">
        <v>19</v>
      </c>
      <c r="J23" s="17" t="s">
        <v>47</v>
      </c>
    </row>
    <row r="24" spans="1:10" hidden="1">
      <c r="B24" s="14" t="s">
        <v>60</v>
      </c>
      <c r="C24" s="15">
        <v>0</v>
      </c>
      <c r="D24" s="15">
        <v>0</v>
      </c>
      <c r="E24" s="15">
        <v>0</v>
      </c>
      <c r="G24" s="16">
        <v>24</v>
      </c>
      <c r="H24" s="26">
        <v>0</v>
      </c>
      <c r="I24" s="17" t="s">
        <v>19</v>
      </c>
      <c r="J24" s="17" t="s">
        <v>43</v>
      </c>
    </row>
    <row r="25" spans="1:10" hidden="1">
      <c r="B25" s="14" t="s">
        <v>61</v>
      </c>
      <c r="C25" s="15">
        <v>0</v>
      </c>
      <c r="D25" s="15">
        <v>0</v>
      </c>
      <c r="E25" s="15">
        <v>0</v>
      </c>
      <c r="G25" s="16">
        <v>11</v>
      </c>
      <c r="H25" s="26">
        <v>0</v>
      </c>
      <c r="I25" s="17" t="s">
        <v>19</v>
      </c>
      <c r="J25" s="17" t="s">
        <v>43</v>
      </c>
    </row>
    <row r="26" spans="1:10">
      <c r="B26" s="14" t="s">
        <v>62</v>
      </c>
      <c r="C26" s="15">
        <v>2.9</v>
      </c>
      <c r="D26" s="15">
        <v>6</v>
      </c>
      <c r="E26" s="15">
        <v>8.9</v>
      </c>
      <c r="G26" s="16">
        <v>2306.4335521387297</v>
      </c>
      <c r="H26" s="26">
        <v>20527.25861403469</v>
      </c>
      <c r="I26" s="17" t="s">
        <v>19</v>
      </c>
      <c r="J26" s="17" t="s">
        <v>47</v>
      </c>
    </row>
    <row r="27" spans="1:10">
      <c r="B27" s="14" t="s">
        <v>63</v>
      </c>
      <c r="C27" s="15">
        <v>5.81</v>
      </c>
      <c r="D27" s="15">
        <v>6</v>
      </c>
      <c r="E27" s="15">
        <v>11.809999999999999</v>
      </c>
      <c r="G27" s="16">
        <v>801.18135414592643</v>
      </c>
      <c r="H27" s="26">
        <v>9461.951792463391</v>
      </c>
      <c r="I27" s="17" t="s">
        <v>19</v>
      </c>
      <c r="J27" s="17" t="s">
        <v>47</v>
      </c>
    </row>
    <row r="28" spans="1:10">
      <c r="B28" s="14" t="s">
        <v>64</v>
      </c>
      <c r="C28" s="15">
        <v>1.4</v>
      </c>
      <c r="D28" s="15">
        <v>0</v>
      </c>
      <c r="E28" s="15">
        <v>1.4</v>
      </c>
      <c r="G28" s="16">
        <v>94</v>
      </c>
      <c r="H28" s="26">
        <v>131.6</v>
      </c>
      <c r="I28" s="17" t="s">
        <v>19</v>
      </c>
      <c r="J28" s="17" t="s">
        <v>43</v>
      </c>
    </row>
    <row r="29" spans="1:10">
      <c r="B29" s="14" t="s">
        <v>65</v>
      </c>
      <c r="C29" s="15">
        <v>0.3</v>
      </c>
      <c r="D29" s="15">
        <v>22.5</v>
      </c>
      <c r="E29" s="15">
        <v>22.8</v>
      </c>
      <c r="G29" s="16">
        <v>240</v>
      </c>
      <c r="H29" s="26">
        <v>5472</v>
      </c>
      <c r="I29" s="17" t="s">
        <v>19</v>
      </c>
      <c r="J29" s="17" t="s">
        <v>43</v>
      </c>
    </row>
    <row r="30" spans="1:10">
      <c r="B30" s="14" t="s">
        <v>66</v>
      </c>
      <c r="C30" s="15">
        <v>90</v>
      </c>
      <c r="D30" s="15">
        <v>0</v>
      </c>
      <c r="E30" s="15">
        <v>90</v>
      </c>
      <c r="G30" s="16">
        <v>16</v>
      </c>
      <c r="H30" s="26">
        <v>1440</v>
      </c>
      <c r="I30" s="17" t="s">
        <v>20</v>
      </c>
      <c r="J30" s="17" t="s">
        <v>43</v>
      </c>
    </row>
    <row r="32" spans="1:10">
      <c r="A32" s="46" t="s">
        <v>5</v>
      </c>
    </row>
    <row r="33" spans="2:10">
      <c r="B33" s="14" t="s">
        <v>67</v>
      </c>
      <c r="C33" s="15">
        <v>2.17</v>
      </c>
      <c r="D33" s="15">
        <v>1.25</v>
      </c>
      <c r="E33" s="15">
        <v>3.42</v>
      </c>
      <c r="G33" s="16">
        <v>568.36796453458749</v>
      </c>
      <c r="H33" s="26">
        <v>1943.818438708289</v>
      </c>
      <c r="I33" s="17" t="s">
        <v>19</v>
      </c>
      <c r="J33" s="17" t="s">
        <v>47</v>
      </c>
    </row>
    <row r="34" spans="2:10" hidden="1">
      <c r="B34" s="14" t="s">
        <v>68</v>
      </c>
      <c r="C34" s="15">
        <v>0</v>
      </c>
      <c r="D34" s="15">
        <v>0</v>
      </c>
      <c r="E34" s="15">
        <v>0</v>
      </c>
      <c r="G34" s="16">
        <v>1</v>
      </c>
      <c r="H34" s="26">
        <v>0</v>
      </c>
      <c r="I34" s="17" t="s">
        <v>19</v>
      </c>
      <c r="J34" s="17" t="s">
        <v>43</v>
      </c>
    </row>
    <row r="35" spans="2:10">
      <c r="B35" s="14" t="s">
        <v>69</v>
      </c>
      <c r="C35" s="15">
        <v>2.98</v>
      </c>
      <c r="D35" s="15">
        <v>6</v>
      </c>
      <c r="E35" s="15">
        <v>8.98</v>
      </c>
      <c r="G35" s="16">
        <v>557.22349464175238</v>
      </c>
      <c r="H35" s="26">
        <v>5003.8669818829367</v>
      </c>
      <c r="I35" s="17" t="s">
        <v>19</v>
      </c>
      <c r="J35" s="17" t="s">
        <v>47</v>
      </c>
    </row>
    <row r="36" spans="2:10" hidden="1">
      <c r="B36" s="14" t="s">
        <v>70</v>
      </c>
      <c r="C36" s="15">
        <v>0</v>
      </c>
      <c r="D36" s="15">
        <v>0</v>
      </c>
      <c r="E36" s="15">
        <v>0</v>
      </c>
      <c r="G36" s="16">
        <v>1</v>
      </c>
      <c r="H36" s="26">
        <v>0</v>
      </c>
      <c r="I36" s="17" t="s">
        <v>19</v>
      </c>
      <c r="J36" s="17" t="s">
        <v>43</v>
      </c>
    </row>
    <row r="37" spans="2:10" hidden="1">
      <c r="B37" s="14" t="s">
        <v>71</v>
      </c>
      <c r="C37" s="15">
        <v>0</v>
      </c>
      <c r="D37" s="15">
        <v>0</v>
      </c>
      <c r="E37" s="15">
        <v>0</v>
      </c>
      <c r="G37" s="16">
        <v>1</v>
      </c>
      <c r="H37" s="26">
        <v>0</v>
      </c>
      <c r="I37" s="17" t="s">
        <v>20</v>
      </c>
      <c r="J37" s="17" t="s">
        <v>43</v>
      </c>
    </row>
    <row r="38" spans="2:10" hidden="1">
      <c r="B38" s="14" t="s">
        <v>72</v>
      </c>
      <c r="C38" s="15">
        <v>0</v>
      </c>
      <c r="D38" s="15">
        <v>0</v>
      </c>
      <c r="E38" s="15">
        <v>0</v>
      </c>
      <c r="G38" s="16">
        <v>1</v>
      </c>
      <c r="H38" s="26">
        <v>0</v>
      </c>
      <c r="I38" s="17" t="s">
        <v>20</v>
      </c>
      <c r="J38" s="17" t="s">
        <v>43</v>
      </c>
    </row>
    <row r="39" spans="2:10">
      <c r="B39" s="14" t="s">
        <v>65</v>
      </c>
      <c r="C39" s="15">
        <v>0.3</v>
      </c>
      <c r="D39" s="15">
        <v>22.5</v>
      </c>
      <c r="E39" s="15">
        <v>22.8</v>
      </c>
      <c r="G39" s="16">
        <v>66</v>
      </c>
      <c r="H39" s="26">
        <v>1504.8</v>
      </c>
      <c r="I39" s="17" t="s">
        <v>19</v>
      </c>
      <c r="J39" s="17" t="s">
        <v>43</v>
      </c>
    </row>
  </sheetData>
  <mergeCells count="2">
    <mergeCell ref="C1:E1"/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F4C39-7D9B-4382-A9A7-1BD6143DCE87}">
  <dimension ref="A1:I49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8.85546875" defaultRowHeight="14.25"/>
  <cols>
    <col min="1" max="1" width="6.5703125" style="46" customWidth="1" collapsed="1"/>
    <col min="2" max="2" width="48.5703125" style="14" customWidth="1" collapsed="1"/>
    <col min="3" max="5" width="14.28515625" style="15" customWidth="1" collapsed="1"/>
    <col min="6" max="6" width="2.28515625" style="14" customWidth="1" collapsed="1"/>
    <col min="7" max="7" width="14.5703125" style="16" customWidth="1" collapsed="1"/>
    <col min="8" max="8" width="15.5703125" style="26" customWidth="1" collapsed="1"/>
    <col min="9" max="9" width="8.42578125" style="17" customWidth="1" collapsed="1"/>
    <col min="10" max="16384" width="8.85546875" style="14" collapsed="1"/>
  </cols>
  <sheetData>
    <row r="1" spans="1:9" s="30" customFormat="1" ht="18">
      <c r="A1" s="96"/>
      <c r="C1" s="112" t="s">
        <v>13</v>
      </c>
      <c r="D1" s="112"/>
      <c r="E1" s="112"/>
      <c r="F1" s="97"/>
      <c r="G1" s="113" t="s">
        <v>14</v>
      </c>
      <c r="H1" s="113"/>
      <c r="I1" s="98"/>
    </row>
    <row r="2" spans="1:9" s="30" customFormat="1">
      <c r="A2" s="96"/>
      <c r="C2" s="53" t="s">
        <v>16</v>
      </c>
      <c r="D2" s="53" t="s">
        <v>17</v>
      </c>
      <c r="E2" s="53" t="s">
        <v>8</v>
      </c>
      <c r="F2" s="99"/>
      <c r="G2" s="54" t="s">
        <v>18</v>
      </c>
      <c r="H2" s="55" t="s">
        <v>3</v>
      </c>
      <c r="I2" s="100"/>
    </row>
    <row r="3" spans="1:9">
      <c r="A3" s="46" t="s">
        <v>80</v>
      </c>
      <c r="C3" s="15" t="s">
        <v>81</v>
      </c>
    </row>
    <row r="4" spans="1:9">
      <c r="A4" s="46" t="s">
        <v>82</v>
      </c>
      <c r="C4" s="15">
        <v>58797.600001461215</v>
      </c>
    </row>
    <row r="5" spans="1:9">
      <c r="B5" s="14" t="s">
        <v>54</v>
      </c>
      <c r="C5" s="15">
        <v>0.22</v>
      </c>
      <c r="D5" s="15">
        <v>0</v>
      </c>
      <c r="E5" s="15">
        <v>0.22</v>
      </c>
      <c r="G5" s="16">
        <v>1080.0000066418888</v>
      </c>
      <c r="H5" s="26">
        <v>237.60000146121556</v>
      </c>
    </row>
    <row r="6" spans="1:9">
      <c r="B6" s="14" t="s">
        <v>55</v>
      </c>
      <c r="C6" s="15">
        <v>0</v>
      </c>
      <c r="D6" s="15">
        <v>610</v>
      </c>
      <c r="E6" s="15">
        <v>610</v>
      </c>
      <c r="G6" s="16">
        <v>96</v>
      </c>
      <c r="H6" s="26">
        <v>58560</v>
      </c>
    </row>
    <row r="7" spans="1:9" hidden="1">
      <c r="B7" s="14" t="s">
        <v>56</v>
      </c>
      <c r="C7" s="15">
        <v>0</v>
      </c>
      <c r="D7" s="15">
        <v>0</v>
      </c>
      <c r="E7" s="15">
        <v>0</v>
      </c>
      <c r="G7" s="16">
        <v>1080.0000066418884</v>
      </c>
      <c r="H7" s="26">
        <v>0</v>
      </c>
    </row>
    <row r="9" spans="1:9">
      <c r="A9" s="46" t="s">
        <v>80</v>
      </c>
      <c r="C9" s="15" t="s">
        <v>83</v>
      </c>
    </row>
    <row r="10" spans="1:9">
      <c r="A10" s="46" t="s">
        <v>82</v>
      </c>
      <c r="C10" s="15">
        <v>124416.74785619602</v>
      </c>
    </row>
    <row r="11" spans="1:9">
      <c r="B11" s="14" t="s">
        <v>42</v>
      </c>
      <c r="C11" s="15">
        <v>2250</v>
      </c>
      <c r="D11" s="15">
        <v>980</v>
      </c>
      <c r="E11" s="15">
        <v>3230</v>
      </c>
      <c r="G11" s="16">
        <v>1</v>
      </c>
      <c r="H11" s="26">
        <v>3230</v>
      </c>
    </row>
    <row r="12" spans="1:9">
      <c r="B12" s="14" t="s">
        <v>57</v>
      </c>
      <c r="C12" s="15">
        <v>0.34</v>
      </c>
      <c r="D12" s="15">
        <v>0.85</v>
      </c>
      <c r="E12" s="15">
        <v>1.19</v>
      </c>
      <c r="G12" s="16">
        <v>9918.2949840695146</v>
      </c>
      <c r="H12" s="26">
        <v>11802.771031042714</v>
      </c>
    </row>
    <row r="13" spans="1:9">
      <c r="B13" s="14" t="s">
        <v>58</v>
      </c>
      <c r="C13" s="15">
        <v>0.42</v>
      </c>
      <c r="D13" s="15">
        <v>0.85</v>
      </c>
      <c r="E13" s="15">
        <v>1.27</v>
      </c>
      <c r="G13" s="16">
        <v>2097.6272398142901</v>
      </c>
      <c r="H13" s="26">
        <v>2663.9865945641486</v>
      </c>
    </row>
    <row r="14" spans="1:9">
      <c r="B14" s="14" t="s">
        <v>59</v>
      </c>
      <c r="C14" s="15">
        <v>1.29</v>
      </c>
      <c r="D14" s="15">
        <v>1.25</v>
      </c>
      <c r="E14" s="15">
        <v>2.54</v>
      </c>
      <c r="G14" s="16">
        <v>741.9632594297974</v>
      </c>
      <c r="H14" s="26">
        <v>1884.5866789516854</v>
      </c>
    </row>
    <row r="15" spans="1:9" hidden="1">
      <c r="B15" s="14" t="s">
        <v>60</v>
      </c>
      <c r="C15" s="15">
        <v>0</v>
      </c>
      <c r="D15" s="15">
        <v>0</v>
      </c>
      <c r="E15" s="15">
        <v>0</v>
      </c>
      <c r="G15" s="16">
        <v>13</v>
      </c>
      <c r="H15" s="26">
        <v>0</v>
      </c>
    </row>
    <row r="16" spans="1:9" hidden="1">
      <c r="B16" s="14" t="s">
        <v>61</v>
      </c>
      <c r="C16" s="15">
        <v>0</v>
      </c>
      <c r="D16" s="15">
        <v>0</v>
      </c>
      <c r="E16" s="15">
        <v>0</v>
      </c>
      <c r="G16" s="16">
        <v>6</v>
      </c>
      <c r="H16" s="26">
        <v>0</v>
      </c>
    </row>
    <row r="17" spans="1:8">
      <c r="B17" s="14" t="s">
        <v>62</v>
      </c>
      <c r="C17" s="15">
        <v>2.9</v>
      </c>
      <c r="D17" s="15">
        <v>6</v>
      </c>
      <c r="E17" s="15">
        <v>8.9</v>
      </c>
      <c r="G17" s="16">
        <v>1406.6733414852372</v>
      </c>
      <c r="H17" s="26">
        <v>12519.392739218611</v>
      </c>
    </row>
    <row r="18" spans="1:8">
      <c r="B18" s="14" t="s">
        <v>63</v>
      </c>
      <c r="C18" s="15">
        <v>5.81</v>
      </c>
      <c r="D18" s="15">
        <v>6</v>
      </c>
      <c r="E18" s="15">
        <v>11.809999999999999</v>
      </c>
      <c r="G18" s="16">
        <v>401.84335225043793</v>
      </c>
      <c r="H18" s="26">
        <v>4745.7699900776715</v>
      </c>
    </row>
    <row r="19" spans="1:8" hidden="1">
      <c r="B19" s="14" t="s">
        <v>50</v>
      </c>
      <c r="C19" s="15">
        <v>0</v>
      </c>
      <c r="D19" s="15">
        <v>0</v>
      </c>
      <c r="E19" s="15">
        <v>0</v>
      </c>
      <c r="G19" s="16">
        <v>55</v>
      </c>
      <c r="H19" s="26">
        <v>0</v>
      </c>
    </row>
    <row r="20" spans="1:8" hidden="1">
      <c r="B20" s="14" t="s">
        <v>51</v>
      </c>
      <c r="C20" s="15">
        <v>0</v>
      </c>
      <c r="D20" s="15">
        <v>0</v>
      </c>
      <c r="E20" s="15">
        <v>0</v>
      </c>
      <c r="G20" s="16">
        <v>91</v>
      </c>
      <c r="H20" s="26">
        <v>0</v>
      </c>
    </row>
    <row r="21" spans="1:8">
      <c r="B21" s="14" t="s">
        <v>52</v>
      </c>
      <c r="C21" s="15">
        <v>60</v>
      </c>
      <c r="D21" s="15">
        <v>0</v>
      </c>
      <c r="E21" s="15">
        <v>60</v>
      </c>
      <c r="G21" s="16">
        <v>55</v>
      </c>
      <c r="H21" s="26">
        <v>3300</v>
      </c>
    </row>
    <row r="22" spans="1:8">
      <c r="B22" s="14" t="s">
        <v>64</v>
      </c>
      <c r="C22" s="15">
        <v>1.4</v>
      </c>
      <c r="D22" s="15">
        <v>0</v>
      </c>
      <c r="E22" s="15">
        <v>1.4</v>
      </c>
      <c r="G22" s="16">
        <v>55</v>
      </c>
      <c r="H22" s="26">
        <v>77</v>
      </c>
    </row>
    <row r="23" spans="1:8" hidden="1">
      <c r="B23" s="14" t="s">
        <v>53</v>
      </c>
      <c r="C23" s="15">
        <v>0</v>
      </c>
      <c r="D23" s="15">
        <v>0</v>
      </c>
      <c r="E23" s="15">
        <v>0</v>
      </c>
      <c r="G23" s="16">
        <v>91</v>
      </c>
      <c r="H23" s="26">
        <v>0</v>
      </c>
    </row>
    <row r="24" spans="1:8">
      <c r="B24" s="14" t="s">
        <v>65</v>
      </c>
      <c r="C24" s="15">
        <v>0.3</v>
      </c>
      <c r="D24" s="15">
        <v>22.5</v>
      </c>
      <c r="E24" s="15">
        <v>22.8</v>
      </c>
      <c r="G24" s="16">
        <v>146</v>
      </c>
      <c r="H24" s="26">
        <v>3328.8</v>
      </c>
    </row>
    <row r="25" spans="1:8">
      <c r="B25" s="14" t="s">
        <v>66</v>
      </c>
      <c r="C25" s="15">
        <v>90</v>
      </c>
      <c r="D25" s="15">
        <v>0</v>
      </c>
      <c r="E25" s="15">
        <v>90</v>
      </c>
      <c r="G25" s="16">
        <v>10</v>
      </c>
      <c r="H25" s="26">
        <v>900</v>
      </c>
    </row>
    <row r="26" spans="1:8" hidden="1">
      <c r="B26" s="14" t="s">
        <v>44</v>
      </c>
      <c r="C26" s="15">
        <v>0</v>
      </c>
      <c r="D26" s="15">
        <v>0</v>
      </c>
      <c r="E26" s="15">
        <v>0</v>
      </c>
      <c r="G26" s="16">
        <v>14</v>
      </c>
      <c r="H26" s="26">
        <v>0</v>
      </c>
    </row>
    <row r="27" spans="1:8">
      <c r="B27" s="14" t="s">
        <v>46</v>
      </c>
      <c r="C27" s="15">
        <v>0</v>
      </c>
      <c r="D27" s="15">
        <v>58</v>
      </c>
      <c r="E27" s="15">
        <v>58</v>
      </c>
      <c r="G27" s="16">
        <v>113.97</v>
      </c>
      <c r="H27" s="26">
        <v>6610.26</v>
      </c>
    </row>
    <row r="28" spans="1:8" hidden="1">
      <c r="B28" s="14" t="s">
        <v>48</v>
      </c>
      <c r="C28" s="15">
        <v>0</v>
      </c>
      <c r="D28" s="15">
        <v>0</v>
      </c>
      <c r="E28" s="15">
        <v>0</v>
      </c>
      <c r="G28" s="16">
        <v>146</v>
      </c>
      <c r="H28" s="26">
        <v>0</v>
      </c>
    </row>
    <row r="29" spans="1:8">
      <c r="B29" s="14" t="s">
        <v>49</v>
      </c>
      <c r="C29" s="15">
        <v>0</v>
      </c>
      <c r="D29" s="15">
        <v>48</v>
      </c>
      <c r="E29" s="15">
        <v>48</v>
      </c>
      <c r="G29" s="16">
        <v>1528.2121004654414</v>
      </c>
      <c r="H29" s="26">
        <v>73354.180822341179</v>
      </c>
    </row>
    <row r="31" spans="1:8">
      <c r="A31" s="46" t="s">
        <v>80</v>
      </c>
      <c r="C31" s="15" t="s">
        <v>84</v>
      </c>
    </row>
    <row r="32" spans="1:8">
      <c r="A32" s="46" t="s">
        <v>82</v>
      </c>
      <c r="C32" s="15">
        <v>95743.403093165471</v>
      </c>
    </row>
    <row r="33" spans="2:8">
      <c r="B33" s="14" t="s">
        <v>42</v>
      </c>
      <c r="C33" s="15">
        <v>2250</v>
      </c>
      <c r="D33" s="15">
        <v>980</v>
      </c>
      <c r="E33" s="15">
        <v>3230</v>
      </c>
      <c r="G33" s="16">
        <v>1</v>
      </c>
      <c r="H33" s="26">
        <v>3230</v>
      </c>
    </row>
    <row r="34" spans="2:8">
      <c r="B34" s="14" t="s">
        <v>57</v>
      </c>
      <c r="C34" s="15">
        <v>0.34</v>
      </c>
      <c r="D34" s="15">
        <v>0.85</v>
      </c>
      <c r="E34" s="15">
        <v>1.19</v>
      </c>
      <c r="G34" s="16">
        <v>10502.123246311294</v>
      </c>
      <c r="H34" s="26">
        <v>12497.526663110437</v>
      </c>
    </row>
    <row r="35" spans="2:8" hidden="1">
      <c r="B35" s="14" t="s">
        <v>60</v>
      </c>
      <c r="C35" s="15">
        <v>0</v>
      </c>
      <c r="D35" s="15">
        <v>0</v>
      </c>
      <c r="E35" s="15">
        <v>0</v>
      </c>
      <c r="G35" s="16">
        <v>11</v>
      </c>
      <c r="H35" s="26">
        <v>0</v>
      </c>
    </row>
    <row r="36" spans="2:8" hidden="1">
      <c r="B36" s="14" t="s">
        <v>61</v>
      </c>
      <c r="C36" s="15">
        <v>0</v>
      </c>
      <c r="D36" s="15">
        <v>0</v>
      </c>
      <c r="E36" s="15">
        <v>0</v>
      </c>
      <c r="G36" s="16">
        <v>5</v>
      </c>
      <c r="H36" s="26">
        <v>0</v>
      </c>
    </row>
    <row r="37" spans="2:8">
      <c r="B37" s="14" t="s">
        <v>62</v>
      </c>
      <c r="C37" s="15">
        <v>2.9</v>
      </c>
      <c r="D37" s="15">
        <v>6</v>
      </c>
      <c r="E37" s="15">
        <v>8.9</v>
      </c>
      <c r="G37" s="16">
        <v>899.76021065349221</v>
      </c>
      <c r="H37" s="26">
        <v>8007.8658748160778</v>
      </c>
    </row>
    <row r="38" spans="2:8">
      <c r="B38" s="14" t="s">
        <v>63</v>
      </c>
      <c r="C38" s="15">
        <v>5.81</v>
      </c>
      <c r="D38" s="15">
        <v>6</v>
      </c>
      <c r="E38" s="15">
        <v>11.809999999999999</v>
      </c>
      <c r="G38" s="16">
        <v>399.3380018954885</v>
      </c>
      <c r="H38" s="26">
        <v>4716.1818023857186</v>
      </c>
    </row>
    <row r="39" spans="2:8" hidden="1">
      <c r="B39" s="14" t="s">
        <v>50</v>
      </c>
      <c r="C39" s="15">
        <v>0</v>
      </c>
      <c r="D39" s="15">
        <v>0</v>
      </c>
      <c r="E39" s="15">
        <v>0</v>
      </c>
      <c r="G39" s="16">
        <v>41</v>
      </c>
      <c r="H39" s="26">
        <v>0</v>
      </c>
    </row>
    <row r="40" spans="2:8" hidden="1">
      <c r="B40" s="14" t="s">
        <v>51</v>
      </c>
      <c r="C40" s="15">
        <v>0</v>
      </c>
      <c r="D40" s="15">
        <v>0</v>
      </c>
      <c r="E40" s="15">
        <v>0</v>
      </c>
      <c r="G40" s="16">
        <v>53</v>
      </c>
      <c r="H40" s="26">
        <v>0</v>
      </c>
    </row>
    <row r="41" spans="2:8">
      <c r="B41" s="14" t="s">
        <v>52</v>
      </c>
      <c r="C41" s="15">
        <v>60</v>
      </c>
      <c r="D41" s="15">
        <v>0</v>
      </c>
      <c r="E41" s="15">
        <v>60</v>
      </c>
      <c r="G41" s="16">
        <v>41</v>
      </c>
      <c r="H41" s="26">
        <v>2460</v>
      </c>
    </row>
    <row r="42" spans="2:8">
      <c r="B42" s="14" t="s">
        <v>64</v>
      </c>
      <c r="C42" s="15">
        <v>1.4</v>
      </c>
      <c r="D42" s="15">
        <v>0</v>
      </c>
      <c r="E42" s="15">
        <v>1.4</v>
      </c>
      <c r="G42" s="16">
        <v>39</v>
      </c>
      <c r="H42" s="26">
        <v>54.599999999999994</v>
      </c>
    </row>
    <row r="43" spans="2:8" hidden="1">
      <c r="B43" s="14" t="s">
        <v>53</v>
      </c>
      <c r="C43" s="15">
        <v>0</v>
      </c>
      <c r="D43" s="15">
        <v>0</v>
      </c>
      <c r="E43" s="15">
        <v>0</v>
      </c>
      <c r="G43" s="16">
        <v>53</v>
      </c>
      <c r="H43" s="26">
        <v>0</v>
      </c>
    </row>
    <row r="44" spans="2:8">
      <c r="B44" s="14" t="s">
        <v>65</v>
      </c>
      <c r="C44" s="15">
        <v>0.3</v>
      </c>
      <c r="D44" s="15">
        <v>22.5</v>
      </c>
      <c r="E44" s="15">
        <v>22.8</v>
      </c>
      <c r="G44" s="16">
        <v>94</v>
      </c>
      <c r="H44" s="26">
        <v>2143.2000000000003</v>
      </c>
    </row>
    <row r="45" spans="2:8">
      <c r="B45" s="14" t="s">
        <v>66</v>
      </c>
      <c r="C45" s="15">
        <v>90</v>
      </c>
      <c r="D45" s="15">
        <v>0</v>
      </c>
      <c r="E45" s="15">
        <v>90</v>
      </c>
      <c r="G45" s="16">
        <v>6</v>
      </c>
      <c r="H45" s="26">
        <v>540</v>
      </c>
    </row>
    <row r="46" spans="2:8" hidden="1">
      <c r="B46" s="14" t="s">
        <v>44</v>
      </c>
      <c r="C46" s="15">
        <v>0</v>
      </c>
      <c r="D46" s="15">
        <v>0</v>
      </c>
      <c r="E46" s="15">
        <v>0</v>
      </c>
      <c r="G46" s="16">
        <v>11</v>
      </c>
      <c r="H46" s="26">
        <v>0</v>
      </c>
    </row>
    <row r="47" spans="2:8">
      <c r="B47" s="14" t="s">
        <v>46</v>
      </c>
      <c r="C47" s="15">
        <v>0</v>
      </c>
      <c r="D47" s="15">
        <v>58</v>
      </c>
      <c r="E47" s="15">
        <v>58</v>
      </c>
      <c r="G47" s="16">
        <v>87.829999999999984</v>
      </c>
      <c r="H47" s="26">
        <v>5094.1399999999994</v>
      </c>
    </row>
    <row r="48" spans="2:8" hidden="1">
      <c r="B48" s="14" t="s">
        <v>48</v>
      </c>
      <c r="C48" s="15">
        <v>0</v>
      </c>
      <c r="D48" s="15">
        <v>0</v>
      </c>
      <c r="E48" s="15">
        <v>0</v>
      </c>
      <c r="G48" s="16">
        <v>95</v>
      </c>
      <c r="H48" s="26">
        <v>0</v>
      </c>
    </row>
    <row r="49" spans="2:8">
      <c r="B49" s="14" t="s">
        <v>49</v>
      </c>
      <c r="C49" s="15">
        <v>0</v>
      </c>
      <c r="D49" s="15">
        <v>48</v>
      </c>
      <c r="E49" s="15">
        <v>48</v>
      </c>
      <c r="G49" s="16">
        <v>1187.4976823511092</v>
      </c>
      <c r="H49" s="26">
        <v>56999.888752853243</v>
      </c>
    </row>
  </sheetData>
  <mergeCells count="2">
    <mergeCell ref="C1:E1"/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77FE-7257-440F-AF60-2EF3E3DBD7B4}">
  <dimension ref="A1:I35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8.85546875" defaultRowHeight="14.25"/>
  <cols>
    <col min="1" max="1" width="6.5703125" style="46" customWidth="1" collapsed="1"/>
    <col min="2" max="2" width="48.5703125" style="14" customWidth="1" collapsed="1"/>
    <col min="3" max="5" width="14.28515625" style="15" customWidth="1" collapsed="1"/>
    <col min="6" max="6" width="2.28515625" style="14" customWidth="1" collapsed="1"/>
    <col min="7" max="7" width="14.5703125" style="16" customWidth="1" collapsed="1"/>
    <col min="8" max="8" width="15.5703125" style="26" customWidth="1" collapsed="1"/>
    <col min="9" max="9" width="8.42578125" style="17" customWidth="1" collapsed="1"/>
    <col min="10" max="16384" width="8.85546875" style="14" collapsed="1"/>
  </cols>
  <sheetData>
    <row r="1" spans="1:9" s="30" customFormat="1" ht="18">
      <c r="A1" s="96"/>
      <c r="C1" s="112" t="s">
        <v>13</v>
      </c>
      <c r="D1" s="112"/>
      <c r="E1" s="112"/>
      <c r="F1" s="97"/>
      <c r="G1" s="113" t="s">
        <v>14</v>
      </c>
      <c r="H1" s="113"/>
      <c r="I1" s="98"/>
    </row>
    <row r="2" spans="1:9" s="30" customFormat="1">
      <c r="A2" s="96"/>
      <c r="C2" s="53" t="s">
        <v>16</v>
      </c>
      <c r="D2" s="53" t="s">
        <v>17</v>
      </c>
      <c r="E2" s="53" t="s">
        <v>8</v>
      </c>
      <c r="F2" s="99"/>
      <c r="G2" s="54" t="s">
        <v>18</v>
      </c>
      <c r="H2" s="55" t="s">
        <v>3</v>
      </c>
      <c r="I2" s="100"/>
    </row>
    <row r="3" spans="1:9">
      <c r="A3" s="46" t="s">
        <v>80</v>
      </c>
      <c r="C3" s="15" t="s">
        <v>85</v>
      </c>
    </row>
    <row r="4" spans="1:9">
      <c r="A4" s="46" t="s">
        <v>82</v>
      </c>
      <c r="C4" s="15">
        <v>58797.600001461215</v>
      </c>
    </row>
    <row r="5" spans="1:9">
      <c r="B5" s="14" t="s">
        <v>54</v>
      </c>
      <c r="C5" s="15">
        <v>0.22</v>
      </c>
      <c r="D5" s="15">
        <v>0</v>
      </c>
      <c r="E5" s="15">
        <v>0.22</v>
      </c>
      <c r="G5" s="16">
        <v>1080.0000066418886</v>
      </c>
      <c r="H5" s="26">
        <v>237.60000146121553</v>
      </c>
    </row>
    <row r="6" spans="1:9">
      <c r="B6" s="14" t="s">
        <v>55</v>
      </c>
      <c r="C6" s="15">
        <v>0</v>
      </c>
      <c r="D6" s="15">
        <v>610</v>
      </c>
      <c r="E6" s="15">
        <v>610</v>
      </c>
      <c r="G6" s="16">
        <v>96</v>
      </c>
      <c r="H6" s="26">
        <v>58560</v>
      </c>
    </row>
    <row r="7" spans="1:9" hidden="1">
      <c r="B7" s="14" t="s">
        <v>56</v>
      </c>
      <c r="C7" s="15">
        <v>0</v>
      </c>
      <c r="D7" s="15">
        <v>0</v>
      </c>
      <c r="E7" s="15">
        <v>0</v>
      </c>
      <c r="G7" s="16">
        <v>1080.0000066418884</v>
      </c>
      <c r="H7" s="26">
        <v>0</v>
      </c>
    </row>
    <row r="9" spans="1:9">
      <c r="A9" s="46" t="s">
        <v>80</v>
      </c>
      <c r="C9" s="15" t="s">
        <v>86</v>
      </c>
    </row>
    <row r="10" spans="1:9">
      <c r="A10" s="46" t="s">
        <v>82</v>
      </c>
      <c r="C10" s="15">
        <v>228612.63636995276</v>
      </c>
    </row>
    <row r="11" spans="1:9">
      <c r="B11" s="14" t="s">
        <v>42</v>
      </c>
      <c r="C11" s="15">
        <v>2250</v>
      </c>
      <c r="D11" s="15">
        <v>980</v>
      </c>
      <c r="E11" s="15">
        <v>3230</v>
      </c>
      <c r="G11" s="16">
        <v>2</v>
      </c>
      <c r="H11" s="26">
        <v>6460</v>
      </c>
    </row>
    <row r="12" spans="1:9">
      <c r="B12" s="14" t="s">
        <v>57</v>
      </c>
      <c r="C12" s="15">
        <v>0.34</v>
      </c>
      <c r="D12" s="15">
        <v>0.85</v>
      </c>
      <c r="E12" s="15">
        <v>1.19</v>
      </c>
      <c r="G12" s="16">
        <v>20420.418230380808</v>
      </c>
      <c r="H12" s="26">
        <v>24300.297694153145</v>
      </c>
    </row>
    <row r="13" spans="1:9">
      <c r="B13" s="14" t="s">
        <v>67</v>
      </c>
      <c r="C13" s="15">
        <v>2.17</v>
      </c>
      <c r="D13" s="15">
        <v>1.25</v>
      </c>
      <c r="E13" s="15">
        <v>3.42</v>
      </c>
      <c r="G13" s="16">
        <v>568.36796453458749</v>
      </c>
      <c r="H13" s="26">
        <v>1943.818438708289</v>
      </c>
    </row>
    <row r="14" spans="1:9">
      <c r="B14" s="14" t="s">
        <v>58</v>
      </c>
      <c r="C14" s="15">
        <v>0.42</v>
      </c>
      <c r="D14" s="15">
        <v>0.85</v>
      </c>
      <c r="E14" s="15">
        <v>1.27</v>
      </c>
      <c r="G14" s="16">
        <v>2097.6272398142901</v>
      </c>
      <c r="H14" s="26">
        <v>2663.9865945641491</v>
      </c>
    </row>
    <row r="15" spans="1:9">
      <c r="B15" s="14" t="s">
        <v>59</v>
      </c>
      <c r="C15" s="15">
        <v>1.29</v>
      </c>
      <c r="D15" s="15">
        <v>1.25</v>
      </c>
      <c r="E15" s="15">
        <v>2.54</v>
      </c>
      <c r="G15" s="16">
        <v>741.9632594297974</v>
      </c>
      <c r="H15" s="26">
        <v>1884.5866789516854</v>
      </c>
    </row>
    <row r="16" spans="1:9" hidden="1">
      <c r="B16" s="14" t="s">
        <v>68</v>
      </c>
      <c r="C16" s="15">
        <v>0</v>
      </c>
      <c r="D16" s="15">
        <v>0</v>
      </c>
      <c r="E16" s="15">
        <v>0</v>
      </c>
      <c r="G16" s="16">
        <v>1</v>
      </c>
      <c r="H16" s="26">
        <v>0</v>
      </c>
    </row>
    <row r="17" spans="2:8" hidden="1">
      <c r="B17" s="14" t="s">
        <v>60</v>
      </c>
      <c r="C17" s="15">
        <v>0</v>
      </c>
      <c r="D17" s="15">
        <v>0</v>
      </c>
      <c r="E17" s="15">
        <v>0</v>
      </c>
      <c r="G17" s="16">
        <v>24</v>
      </c>
      <c r="H17" s="26">
        <v>0</v>
      </c>
    </row>
    <row r="18" spans="2:8" hidden="1">
      <c r="B18" s="14" t="s">
        <v>61</v>
      </c>
      <c r="C18" s="15">
        <v>0</v>
      </c>
      <c r="D18" s="15">
        <v>0</v>
      </c>
      <c r="E18" s="15">
        <v>0</v>
      </c>
      <c r="G18" s="16">
        <v>11</v>
      </c>
      <c r="H18" s="26">
        <v>0</v>
      </c>
    </row>
    <row r="19" spans="2:8">
      <c r="B19" s="14" t="s">
        <v>62</v>
      </c>
      <c r="C19" s="15">
        <v>2.9</v>
      </c>
      <c r="D19" s="15">
        <v>6</v>
      </c>
      <c r="E19" s="15">
        <v>8.9</v>
      </c>
      <c r="G19" s="16">
        <v>2306.4335521387297</v>
      </c>
      <c r="H19" s="26">
        <v>20527.25861403469</v>
      </c>
    </row>
    <row r="20" spans="2:8">
      <c r="B20" s="14" t="s">
        <v>63</v>
      </c>
      <c r="C20" s="15">
        <v>5.81</v>
      </c>
      <c r="D20" s="15">
        <v>6</v>
      </c>
      <c r="E20" s="15">
        <v>11.809999999999999</v>
      </c>
      <c r="G20" s="16">
        <v>801.18135414592643</v>
      </c>
      <c r="H20" s="26">
        <v>9461.951792463391</v>
      </c>
    </row>
    <row r="21" spans="2:8">
      <c r="B21" s="14" t="s">
        <v>69</v>
      </c>
      <c r="C21" s="15">
        <v>2.98</v>
      </c>
      <c r="D21" s="15">
        <v>6</v>
      </c>
      <c r="E21" s="15">
        <v>8.98</v>
      </c>
      <c r="G21" s="16">
        <v>557.22349464175238</v>
      </c>
      <c r="H21" s="26">
        <v>5003.8669818829367</v>
      </c>
    </row>
    <row r="22" spans="2:8" hidden="1">
      <c r="B22" s="14" t="s">
        <v>50</v>
      </c>
      <c r="C22" s="15">
        <v>0</v>
      </c>
      <c r="D22" s="15">
        <v>0</v>
      </c>
      <c r="E22" s="15">
        <v>0</v>
      </c>
      <c r="G22" s="16">
        <v>96</v>
      </c>
      <c r="H22" s="26">
        <v>0</v>
      </c>
    </row>
    <row r="23" spans="2:8" hidden="1">
      <c r="B23" s="14" t="s">
        <v>51</v>
      </c>
      <c r="C23" s="15">
        <v>0</v>
      </c>
      <c r="D23" s="15">
        <v>0</v>
      </c>
      <c r="E23" s="15">
        <v>0</v>
      </c>
      <c r="G23" s="16">
        <v>144</v>
      </c>
      <c r="H23" s="26">
        <v>0</v>
      </c>
    </row>
    <row r="24" spans="2:8">
      <c r="B24" s="14" t="s">
        <v>52</v>
      </c>
      <c r="C24" s="15">
        <v>60</v>
      </c>
      <c r="D24" s="15">
        <v>0</v>
      </c>
      <c r="E24" s="15">
        <v>60</v>
      </c>
      <c r="G24" s="16">
        <v>96</v>
      </c>
      <c r="H24" s="26">
        <v>5760</v>
      </c>
    </row>
    <row r="25" spans="2:8">
      <c r="B25" s="14" t="s">
        <v>64</v>
      </c>
      <c r="C25" s="15">
        <v>1.4</v>
      </c>
      <c r="D25" s="15">
        <v>0</v>
      </c>
      <c r="E25" s="15">
        <v>1.4</v>
      </c>
      <c r="G25" s="16">
        <v>94</v>
      </c>
      <c r="H25" s="26">
        <v>131.6</v>
      </c>
    </row>
    <row r="26" spans="2:8" hidden="1">
      <c r="B26" s="14" t="s">
        <v>70</v>
      </c>
      <c r="C26" s="15">
        <v>0</v>
      </c>
      <c r="D26" s="15">
        <v>0</v>
      </c>
      <c r="E26" s="15">
        <v>0</v>
      </c>
      <c r="G26" s="16">
        <v>1</v>
      </c>
      <c r="H26" s="26">
        <v>0</v>
      </c>
    </row>
    <row r="27" spans="2:8" hidden="1">
      <c r="B27" s="14" t="s">
        <v>71</v>
      </c>
      <c r="C27" s="15">
        <v>0</v>
      </c>
      <c r="D27" s="15">
        <v>0</v>
      </c>
      <c r="E27" s="15">
        <v>0</v>
      </c>
      <c r="G27" s="16">
        <v>1</v>
      </c>
      <c r="H27" s="26">
        <v>0</v>
      </c>
    </row>
    <row r="28" spans="2:8" hidden="1">
      <c r="B28" s="14" t="s">
        <v>72</v>
      </c>
      <c r="C28" s="15">
        <v>0</v>
      </c>
      <c r="D28" s="15">
        <v>0</v>
      </c>
      <c r="E28" s="15">
        <v>0</v>
      </c>
      <c r="G28" s="16">
        <v>1</v>
      </c>
      <c r="H28" s="26">
        <v>0</v>
      </c>
    </row>
    <row r="29" spans="2:8" hidden="1">
      <c r="B29" s="14" t="s">
        <v>53</v>
      </c>
      <c r="C29" s="15">
        <v>0</v>
      </c>
      <c r="D29" s="15">
        <v>0</v>
      </c>
      <c r="E29" s="15">
        <v>0</v>
      </c>
      <c r="G29" s="16">
        <v>144</v>
      </c>
      <c r="H29" s="26">
        <v>0</v>
      </c>
    </row>
    <row r="30" spans="2:8">
      <c r="B30" s="14" t="s">
        <v>65</v>
      </c>
      <c r="C30" s="15">
        <v>0.3</v>
      </c>
      <c r="D30" s="15">
        <v>22.5</v>
      </c>
      <c r="E30" s="15">
        <v>22.8</v>
      </c>
      <c r="G30" s="16">
        <v>306</v>
      </c>
      <c r="H30" s="26">
        <v>6976.8</v>
      </c>
    </row>
    <row r="31" spans="2:8">
      <c r="B31" s="14" t="s">
        <v>66</v>
      </c>
      <c r="C31" s="15">
        <v>90</v>
      </c>
      <c r="D31" s="15">
        <v>0</v>
      </c>
      <c r="E31" s="15">
        <v>90</v>
      </c>
      <c r="G31" s="16">
        <v>16</v>
      </c>
      <c r="H31" s="26">
        <v>1440</v>
      </c>
    </row>
    <row r="32" spans="2:8" hidden="1">
      <c r="B32" s="14" t="s">
        <v>44</v>
      </c>
      <c r="C32" s="15">
        <v>0</v>
      </c>
      <c r="D32" s="15">
        <v>0</v>
      </c>
      <c r="E32" s="15">
        <v>0</v>
      </c>
      <c r="G32" s="16">
        <v>25</v>
      </c>
      <c r="H32" s="26">
        <v>0</v>
      </c>
    </row>
    <row r="33" spans="2:8">
      <c r="B33" s="14" t="s">
        <v>46</v>
      </c>
      <c r="C33" s="15">
        <v>0</v>
      </c>
      <c r="D33" s="15">
        <v>58</v>
      </c>
      <c r="E33" s="15">
        <v>58</v>
      </c>
      <c r="G33" s="16">
        <v>201.80000000000004</v>
      </c>
      <c r="H33" s="26">
        <v>11704.400000000001</v>
      </c>
    </row>
    <row r="34" spans="2:8" hidden="1">
      <c r="B34" s="14" t="s">
        <v>48</v>
      </c>
      <c r="C34" s="15">
        <v>0</v>
      </c>
      <c r="D34" s="15">
        <v>0</v>
      </c>
      <c r="E34" s="15">
        <v>0</v>
      </c>
      <c r="G34" s="16">
        <v>241</v>
      </c>
      <c r="H34" s="26">
        <v>0</v>
      </c>
    </row>
    <row r="35" spans="2:8">
      <c r="B35" s="14" t="s">
        <v>49</v>
      </c>
      <c r="C35" s="15">
        <v>0</v>
      </c>
      <c r="D35" s="15">
        <v>48</v>
      </c>
      <c r="E35" s="15">
        <v>48</v>
      </c>
      <c r="G35" s="16">
        <v>2715.7097828165515</v>
      </c>
      <c r="H35" s="26">
        <v>130354.06957519447</v>
      </c>
    </row>
  </sheetData>
  <mergeCells count="2">
    <mergeCell ref="C1:E1"/>
    <mergeCell ref="G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1C60-9640-4A91-AD1D-EDEF33F60EA1}">
  <dimension ref="A1:I36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8.85546875" defaultRowHeight="14.25"/>
  <cols>
    <col min="1" max="1" width="6.5703125" style="46" customWidth="1" collapsed="1"/>
    <col min="2" max="2" width="48.5703125" style="14" customWidth="1" collapsed="1"/>
    <col min="3" max="5" width="14.28515625" style="15" customWidth="1" collapsed="1"/>
    <col min="6" max="6" width="2.28515625" style="14" customWidth="1" collapsed="1"/>
    <col min="7" max="7" width="14.5703125" style="16" customWidth="1" collapsed="1"/>
    <col min="8" max="8" width="15.5703125" style="26" customWidth="1" collapsed="1"/>
    <col min="9" max="9" width="8.42578125" style="17" customWidth="1" collapsed="1"/>
    <col min="10" max="16384" width="8.85546875" style="14" collapsed="1"/>
  </cols>
  <sheetData>
    <row r="1" spans="1:9" s="30" customFormat="1" ht="18">
      <c r="A1" s="96"/>
      <c r="C1" s="112" t="s">
        <v>13</v>
      </c>
      <c r="D1" s="112"/>
      <c r="E1" s="112"/>
      <c r="F1" s="97"/>
      <c r="G1" s="113" t="s">
        <v>14</v>
      </c>
      <c r="H1" s="113"/>
      <c r="I1" s="98"/>
    </row>
    <row r="2" spans="1:9" s="30" customFormat="1">
      <c r="A2" s="96"/>
      <c r="C2" s="53" t="s">
        <v>16</v>
      </c>
      <c r="D2" s="53" t="s">
        <v>17</v>
      </c>
      <c r="E2" s="53" t="s">
        <v>8</v>
      </c>
      <c r="F2" s="99"/>
      <c r="G2" s="54" t="s">
        <v>18</v>
      </c>
      <c r="H2" s="55" t="s">
        <v>3</v>
      </c>
      <c r="I2" s="100"/>
    </row>
    <row r="3" spans="1:9">
      <c r="A3" s="46" t="s">
        <v>80</v>
      </c>
      <c r="C3" s="15" t="s">
        <v>87</v>
      </c>
    </row>
    <row r="4" spans="1:9">
      <c r="A4" s="46" t="s">
        <v>82</v>
      </c>
      <c r="C4" s="15">
        <v>278957.75095082272</v>
      </c>
    </row>
    <row r="5" spans="1:9">
      <c r="B5" s="14" t="s">
        <v>42</v>
      </c>
      <c r="C5" s="15">
        <v>2250</v>
      </c>
      <c r="D5" s="15">
        <v>980</v>
      </c>
      <c r="E5" s="15">
        <v>3230</v>
      </c>
      <c r="G5" s="16">
        <v>2</v>
      </c>
      <c r="H5" s="26">
        <v>6460</v>
      </c>
    </row>
    <row r="6" spans="1:9">
      <c r="B6" s="14" t="s">
        <v>57</v>
      </c>
      <c r="C6" s="15">
        <v>0.34</v>
      </c>
      <c r="D6" s="15">
        <v>0.85</v>
      </c>
      <c r="E6" s="15">
        <v>1.19</v>
      </c>
      <c r="G6" s="16">
        <v>20420.418230380797</v>
      </c>
      <c r="H6" s="26">
        <v>24300.297694153156</v>
      </c>
    </row>
    <row r="7" spans="1:9">
      <c r="B7" s="14" t="s">
        <v>58</v>
      </c>
      <c r="C7" s="15">
        <v>0.42</v>
      </c>
      <c r="D7" s="15">
        <v>0.85</v>
      </c>
      <c r="E7" s="15">
        <v>1.27</v>
      </c>
      <c r="G7" s="16">
        <v>2097.6272398142901</v>
      </c>
      <c r="H7" s="26">
        <v>2663.9865945641486</v>
      </c>
    </row>
    <row r="8" spans="1:9">
      <c r="B8" s="14" t="s">
        <v>59</v>
      </c>
      <c r="C8" s="15">
        <v>1.29</v>
      </c>
      <c r="D8" s="15">
        <v>1.25</v>
      </c>
      <c r="E8" s="15">
        <v>2.54</v>
      </c>
      <c r="G8" s="16">
        <v>741.9632594297974</v>
      </c>
      <c r="H8" s="26">
        <v>1884.5866789516854</v>
      </c>
    </row>
    <row r="9" spans="1:9" hidden="1">
      <c r="B9" s="14" t="s">
        <v>60</v>
      </c>
      <c r="C9" s="15">
        <v>0</v>
      </c>
      <c r="D9" s="15">
        <v>0</v>
      </c>
      <c r="E9" s="15">
        <v>0</v>
      </c>
      <c r="G9" s="16">
        <v>24</v>
      </c>
      <c r="H9" s="26">
        <v>0</v>
      </c>
    </row>
    <row r="10" spans="1:9" hidden="1">
      <c r="B10" s="14" t="s">
        <v>61</v>
      </c>
      <c r="C10" s="15">
        <v>0</v>
      </c>
      <c r="D10" s="15">
        <v>0</v>
      </c>
      <c r="E10" s="15">
        <v>0</v>
      </c>
      <c r="G10" s="16">
        <v>11</v>
      </c>
      <c r="H10" s="26">
        <v>0</v>
      </c>
    </row>
    <row r="11" spans="1:9">
      <c r="B11" s="14" t="s">
        <v>54</v>
      </c>
      <c r="C11" s="15">
        <v>0.22</v>
      </c>
      <c r="D11" s="15">
        <v>0</v>
      </c>
      <c r="E11" s="15">
        <v>0.22</v>
      </c>
      <c r="G11" s="16">
        <v>1080.0000066418888</v>
      </c>
      <c r="H11" s="26">
        <v>237.60000146121547</v>
      </c>
    </row>
    <row r="12" spans="1:9">
      <c r="B12" s="14" t="s">
        <v>62</v>
      </c>
      <c r="C12" s="15">
        <v>2.9</v>
      </c>
      <c r="D12" s="15">
        <v>6</v>
      </c>
      <c r="E12" s="15">
        <v>8.9</v>
      </c>
      <c r="G12" s="16">
        <v>2306.4335521387297</v>
      </c>
      <c r="H12" s="26">
        <v>20527.25861403469</v>
      </c>
    </row>
    <row r="13" spans="1:9">
      <c r="B13" s="14" t="s">
        <v>63</v>
      </c>
      <c r="C13" s="15">
        <v>5.81</v>
      </c>
      <c r="D13" s="15">
        <v>6</v>
      </c>
      <c r="E13" s="15">
        <v>11.809999999999999</v>
      </c>
      <c r="G13" s="16">
        <v>801.18135414592643</v>
      </c>
      <c r="H13" s="26">
        <v>9461.951792463391</v>
      </c>
    </row>
    <row r="14" spans="1:9" hidden="1">
      <c r="B14" s="14" t="s">
        <v>50</v>
      </c>
      <c r="C14" s="15">
        <v>0</v>
      </c>
      <c r="D14" s="15">
        <v>0</v>
      </c>
      <c r="E14" s="15">
        <v>0</v>
      </c>
      <c r="G14" s="16">
        <v>96</v>
      </c>
      <c r="H14" s="26">
        <v>0</v>
      </c>
    </row>
    <row r="15" spans="1:9" hidden="1">
      <c r="B15" s="14" t="s">
        <v>51</v>
      </c>
      <c r="C15" s="15">
        <v>0</v>
      </c>
      <c r="D15" s="15">
        <v>0</v>
      </c>
      <c r="E15" s="15">
        <v>0</v>
      </c>
      <c r="G15" s="16">
        <v>144</v>
      </c>
      <c r="H15" s="26">
        <v>0</v>
      </c>
    </row>
    <row r="16" spans="1:9">
      <c r="B16" s="14" t="s">
        <v>52</v>
      </c>
      <c r="C16" s="15">
        <v>60</v>
      </c>
      <c r="D16" s="15">
        <v>0</v>
      </c>
      <c r="E16" s="15">
        <v>60</v>
      </c>
      <c r="G16" s="16">
        <v>96</v>
      </c>
      <c r="H16" s="26">
        <v>5760</v>
      </c>
    </row>
    <row r="17" spans="1:8">
      <c r="B17" s="14" t="s">
        <v>55</v>
      </c>
      <c r="C17" s="15">
        <v>0</v>
      </c>
      <c r="D17" s="15">
        <v>610</v>
      </c>
      <c r="E17" s="15">
        <v>610</v>
      </c>
      <c r="G17" s="16">
        <v>96</v>
      </c>
      <c r="H17" s="26">
        <v>58560</v>
      </c>
    </row>
    <row r="18" spans="1:8" hidden="1">
      <c r="B18" s="14" t="s">
        <v>56</v>
      </c>
      <c r="C18" s="15">
        <v>0</v>
      </c>
      <c r="D18" s="15">
        <v>0</v>
      </c>
      <c r="E18" s="15">
        <v>0</v>
      </c>
      <c r="G18" s="16">
        <v>1080.0000066418886</v>
      </c>
      <c r="H18" s="26">
        <v>0</v>
      </c>
    </row>
    <row r="19" spans="1:8">
      <c r="B19" s="14" t="s">
        <v>64</v>
      </c>
      <c r="C19" s="15">
        <v>1.4</v>
      </c>
      <c r="D19" s="15">
        <v>0</v>
      </c>
      <c r="E19" s="15">
        <v>1.4</v>
      </c>
      <c r="G19" s="16">
        <v>94</v>
      </c>
      <c r="H19" s="26">
        <v>131.6</v>
      </c>
    </row>
    <row r="20" spans="1:8" hidden="1">
      <c r="B20" s="14" t="s">
        <v>53</v>
      </c>
      <c r="C20" s="15">
        <v>0</v>
      </c>
      <c r="D20" s="15">
        <v>0</v>
      </c>
      <c r="E20" s="15">
        <v>0</v>
      </c>
      <c r="G20" s="16">
        <v>144</v>
      </c>
      <c r="H20" s="26">
        <v>0</v>
      </c>
    </row>
    <row r="21" spans="1:8">
      <c r="B21" s="14" t="s">
        <v>65</v>
      </c>
      <c r="C21" s="15">
        <v>0.3</v>
      </c>
      <c r="D21" s="15">
        <v>22.5</v>
      </c>
      <c r="E21" s="15">
        <v>22.8</v>
      </c>
      <c r="G21" s="16">
        <v>240</v>
      </c>
      <c r="H21" s="26">
        <v>5472</v>
      </c>
    </row>
    <row r="22" spans="1:8">
      <c r="B22" s="14" t="s">
        <v>66</v>
      </c>
      <c r="C22" s="15">
        <v>90</v>
      </c>
      <c r="D22" s="15">
        <v>0</v>
      </c>
      <c r="E22" s="15">
        <v>90</v>
      </c>
      <c r="G22" s="16">
        <v>16</v>
      </c>
      <c r="H22" s="26">
        <v>1440</v>
      </c>
    </row>
    <row r="23" spans="1:8" hidden="1">
      <c r="B23" s="14" t="s">
        <v>44</v>
      </c>
      <c r="C23" s="15">
        <v>0</v>
      </c>
      <c r="D23" s="15">
        <v>0</v>
      </c>
      <c r="E23" s="15">
        <v>0</v>
      </c>
      <c r="G23" s="16">
        <v>25</v>
      </c>
      <c r="H23" s="26">
        <v>0</v>
      </c>
    </row>
    <row r="24" spans="1:8">
      <c r="B24" s="14" t="s">
        <v>46</v>
      </c>
      <c r="C24" s="15">
        <v>0</v>
      </c>
      <c r="D24" s="15">
        <v>58</v>
      </c>
      <c r="E24" s="15">
        <v>58</v>
      </c>
      <c r="G24" s="16">
        <v>201.80000000000004</v>
      </c>
      <c r="H24" s="26">
        <v>11704.400000000001</v>
      </c>
    </row>
    <row r="25" spans="1:8" hidden="1">
      <c r="B25" s="14" t="s">
        <v>48</v>
      </c>
      <c r="C25" s="15">
        <v>0</v>
      </c>
      <c r="D25" s="15">
        <v>0</v>
      </c>
      <c r="E25" s="15">
        <v>0</v>
      </c>
      <c r="G25" s="16">
        <v>241</v>
      </c>
      <c r="H25" s="26">
        <v>0</v>
      </c>
    </row>
    <row r="26" spans="1:8">
      <c r="B26" s="14" t="s">
        <v>49</v>
      </c>
      <c r="C26" s="15">
        <v>0</v>
      </c>
      <c r="D26" s="15">
        <v>48</v>
      </c>
      <c r="E26" s="15">
        <v>48</v>
      </c>
      <c r="G26" s="16">
        <v>2715.7097828165515</v>
      </c>
      <c r="H26" s="26">
        <v>130354.06957519447</v>
      </c>
    </row>
    <row r="28" spans="1:8">
      <c r="A28" s="46" t="s">
        <v>80</v>
      </c>
      <c r="C28" s="15" t="s">
        <v>88</v>
      </c>
    </row>
    <row r="29" spans="1:8">
      <c r="A29" s="46" t="s">
        <v>82</v>
      </c>
      <c r="C29" s="15">
        <v>8452.4854205912252</v>
      </c>
    </row>
    <row r="30" spans="1:8">
      <c r="B30" s="14" t="s">
        <v>67</v>
      </c>
      <c r="C30" s="15">
        <v>2.17</v>
      </c>
      <c r="D30" s="15">
        <v>1.25</v>
      </c>
      <c r="E30" s="15">
        <v>3.42</v>
      </c>
      <c r="G30" s="16">
        <v>568.36796453458749</v>
      </c>
      <c r="H30" s="26">
        <v>1943.818438708289</v>
      </c>
    </row>
    <row r="31" spans="1:8" hidden="1">
      <c r="B31" s="14" t="s">
        <v>68</v>
      </c>
      <c r="C31" s="15">
        <v>0</v>
      </c>
      <c r="D31" s="15">
        <v>0</v>
      </c>
      <c r="E31" s="15">
        <v>0</v>
      </c>
      <c r="G31" s="16">
        <v>1</v>
      </c>
      <c r="H31" s="26">
        <v>0</v>
      </c>
    </row>
    <row r="32" spans="1:8">
      <c r="B32" s="14" t="s">
        <v>69</v>
      </c>
      <c r="C32" s="15">
        <v>2.98</v>
      </c>
      <c r="D32" s="15">
        <v>6</v>
      </c>
      <c r="E32" s="15">
        <v>8.98</v>
      </c>
      <c r="G32" s="16">
        <v>557.22349464175238</v>
      </c>
      <c r="H32" s="26">
        <v>5003.8669818829367</v>
      </c>
    </row>
    <row r="33" spans="2:8" hidden="1">
      <c r="B33" s="14" t="s">
        <v>70</v>
      </c>
      <c r="C33" s="15">
        <v>0</v>
      </c>
      <c r="D33" s="15">
        <v>0</v>
      </c>
      <c r="E33" s="15">
        <v>0</v>
      </c>
      <c r="G33" s="16">
        <v>1</v>
      </c>
      <c r="H33" s="26">
        <v>0</v>
      </c>
    </row>
    <row r="34" spans="2:8" hidden="1">
      <c r="B34" s="14" t="s">
        <v>71</v>
      </c>
      <c r="C34" s="15">
        <v>0</v>
      </c>
      <c r="D34" s="15">
        <v>0</v>
      </c>
      <c r="E34" s="15">
        <v>0</v>
      </c>
      <c r="G34" s="16">
        <v>1</v>
      </c>
      <c r="H34" s="26">
        <v>0</v>
      </c>
    </row>
    <row r="35" spans="2:8" hidden="1">
      <c r="B35" s="14" t="s">
        <v>72</v>
      </c>
      <c r="C35" s="15">
        <v>0</v>
      </c>
      <c r="D35" s="15">
        <v>0</v>
      </c>
      <c r="E35" s="15">
        <v>0</v>
      </c>
      <c r="G35" s="16">
        <v>1</v>
      </c>
      <c r="H35" s="26">
        <v>0</v>
      </c>
    </row>
    <row r="36" spans="2:8">
      <c r="B36" s="14" t="s">
        <v>65</v>
      </c>
      <c r="C36" s="15">
        <v>0.3</v>
      </c>
      <c r="D36" s="15">
        <v>22.5</v>
      </c>
      <c r="E36" s="15">
        <v>22.8</v>
      </c>
      <c r="G36" s="16">
        <v>66</v>
      </c>
      <c r="H36" s="26">
        <v>1504.8</v>
      </c>
    </row>
  </sheetData>
  <mergeCells count="2">
    <mergeCell ref="C1:E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Summary</vt:lpstr>
      <vt:lpstr>Overview</vt:lpstr>
      <vt:lpstr>Change Price</vt:lpstr>
      <vt:lpstr>Phase Unassigned</vt:lpstr>
      <vt:lpstr>Phase 1</vt:lpstr>
      <vt:lpstr>BoM per DP (-1-2)</vt:lpstr>
      <vt:lpstr>BoM per CO</vt:lpstr>
      <vt:lpstr>BoM per SubArea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Comsof</dc:creator>
  <cp:lastModifiedBy>Comsof</cp:lastModifiedBy>
  <dcterms:created xsi:type="dcterms:W3CDTF">2020-12-08T16:55:21Z</dcterms:created>
  <dcterms:modified xsi:type="dcterms:W3CDTF">2020-12-08T17:02:47Z</dcterms:modified>
</cp:coreProperties>
</file>