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9" i="1" l="1"/>
  <c r="L9" i="1"/>
  <c r="M9" i="1"/>
  <c r="N9" i="1"/>
  <c r="K9" i="1"/>
  <c r="O6" i="1"/>
  <c r="N6" i="1"/>
  <c r="M6" i="1"/>
  <c r="L6" i="1"/>
  <c r="K6" i="1"/>
  <c r="O5" i="1"/>
  <c r="N5" i="1"/>
  <c r="M5" i="1"/>
  <c r="L5" i="1"/>
  <c r="K5" i="1"/>
  <c r="C5" i="1"/>
  <c r="E5" i="1"/>
  <c r="G5" i="1"/>
  <c r="D5" i="1"/>
  <c r="F5" i="1"/>
</calcChain>
</file>

<file path=xl/sharedStrings.xml><?xml version="1.0" encoding="utf-8"?>
<sst xmlns="http://schemas.openxmlformats.org/spreadsheetml/2006/main" count="46" uniqueCount="29">
  <si>
    <t>3 horz Tubes</t>
  </si>
  <si>
    <t>Test 1</t>
  </si>
  <si>
    <t>initial N2 frac</t>
  </si>
  <si>
    <t>initial He frac</t>
  </si>
  <si>
    <t>initial PPs</t>
  </si>
  <si>
    <t>Power</t>
  </si>
  <si>
    <t>Clnt Mflow</t>
  </si>
  <si>
    <t>Clnt Pss</t>
  </si>
  <si>
    <t>Clnt Temp</t>
  </si>
  <si>
    <t>bar</t>
  </si>
  <si>
    <t>W</t>
  </si>
  <si>
    <t>kg/h</t>
  </si>
  <si>
    <t>C</t>
  </si>
  <si>
    <t>.</t>
  </si>
  <si>
    <t>Test 2</t>
  </si>
  <si>
    <t>Test 3</t>
  </si>
  <si>
    <t xml:space="preserve">bar </t>
  </si>
  <si>
    <t>Exp PPs</t>
  </si>
  <si>
    <t>x=y</t>
  </si>
  <si>
    <t xml:space="preserve">Test 4 </t>
  </si>
  <si>
    <t>Test 5</t>
  </si>
  <si>
    <t>Exp Temp SS</t>
  </si>
  <si>
    <t>RELAP5 PPs</t>
  </si>
  <si>
    <t>RELAP5</t>
  </si>
  <si>
    <t>Exp dT</t>
  </si>
  <si>
    <t>RELAP5 dT</t>
  </si>
  <si>
    <t>Ext dT 2</t>
  </si>
  <si>
    <t>Exp N2 frac</t>
  </si>
  <si>
    <t>RELAP5 N2 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</si>
</sst>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28575">
              <a:noFill/>
            </a:ln>
          </c:spPr>
          <c:xVal>
            <c:numRef>
              <c:f>Sheet1!$D$8:$G$8</c:f>
              <c:numCache>
                <c:formatCode>General</c:formatCode>
                <c:ptCount val="4"/>
                <c:pt idx="0">
                  <c:v>426</c:v>
                </c:pt>
                <c:pt idx="1">
                  <c:v>1121</c:v>
                </c:pt>
                <c:pt idx="2">
                  <c:v>1554</c:v>
                </c:pt>
                <c:pt idx="3">
                  <c:v>1782</c:v>
                </c:pt>
              </c:numCache>
            </c:numRef>
          </c:xVal>
          <c:yVal>
            <c:numRef>
              <c:f>Sheet1!$D$12:$G$12</c:f>
              <c:numCache>
                <c:formatCode>General</c:formatCode>
                <c:ptCount val="4"/>
                <c:pt idx="0">
                  <c:v>3.0990000000000002</c:v>
                </c:pt>
                <c:pt idx="1">
                  <c:v>5.0069999999999997</c:v>
                </c:pt>
                <c:pt idx="2">
                  <c:v>8.0589999999999993</c:v>
                </c:pt>
                <c:pt idx="3">
                  <c:v>9.9420000000000002</c:v>
                </c:pt>
              </c:numCache>
            </c:numRef>
          </c:yVal>
          <c:smooth val="0"/>
        </c:ser>
        <c:ser>
          <c:idx val="1"/>
          <c:order val="1"/>
          <c:tx>
            <c:v>RELAP5</c:v>
          </c:tx>
          <c:spPr>
            <a:ln w="28575">
              <a:noFill/>
            </a:ln>
          </c:spPr>
          <c:xVal>
            <c:numRef>
              <c:f>Sheet1!$D$8:$G$8</c:f>
              <c:numCache>
                <c:formatCode>General</c:formatCode>
                <c:ptCount val="4"/>
                <c:pt idx="0">
                  <c:v>426</c:v>
                </c:pt>
                <c:pt idx="1">
                  <c:v>1121</c:v>
                </c:pt>
                <c:pt idx="2">
                  <c:v>1554</c:v>
                </c:pt>
                <c:pt idx="3">
                  <c:v>1782</c:v>
                </c:pt>
              </c:numCache>
            </c:numRef>
          </c:xVal>
          <c:yVal>
            <c:numRef>
              <c:f>Sheet1!$D$14:$G$14</c:f>
              <c:numCache>
                <c:formatCode>General</c:formatCode>
                <c:ptCount val="4"/>
                <c:pt idx="0">
                  <c:v>4.2</c:v>
                </c:pt>
                <c:pt idx="1">
                  <c:v>6.2</c:v>
                </c:pt>
                <c:pt idx="2">
                  <c:v>9.01</c:v>
                </c:pt>
                <c:pt idx="3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58080"/>
        <c:axId val="112539904"/>
      </c:scatterChart>
      <c:valAx>
        <c:axId val="11255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539904"/>
        <c:crosses val="autoZero"/>
        <c:crossBetween val="midCat"/>
      </c:valAx>
      <c:valAx>
        <c:axId val="112539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Steady State Pressure [bar]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558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Sheet1!$D$12:$G$12</c:f>
              <c:numCache>
                <c:formatCode>General</c:formatCode>
                <c:ptCount val="4"/>
                <c:pt idx="0">
                  <c:v>3.0990000000000002</c:v>
                </c:pt>
                <c:pt idx="1">
                  <c:v>5.0069999999999997</c:v>
                </c:pt>
                <c:pt idx="2">
                  <c:v>8.0589999999999993</c:v>
                </c:pt>
                <c:pt idx="3">
                  <c:v>9.9420000000000002</c:v>
                </c:pt>
              </c:numCache>
            </c:numRef>
          </c:xVal>
          <c:yVal>
            <c:numRef>
              <c:f>Sheet1!$D$14:$G$14</c:f>
              <c:numCache>
                <c:formatCode>General</c:formatCode>
                <c:ptCount val="4"/>
                <c:pt idx="0">
                  <c:v>4.2</c:v>
                </c:pt>
                <c:pt idx="1">
                  <c:v>6.2</c:v>
                </c:pt>
                <c:pt idx="2">
                  <c:v>9.01</c:v>
                </c:pt>
                <c:pt idx="3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v>x=y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2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(Sheet1!$A$16,Sheet1!$B$16)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(Sheet1!$A$17,Sheet1!$B$17)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5952"/>
        <c:axId val="114823168"/>
      </c:scatterChart>
      <c:valAx>
        <c:axId val="114845952"/>
        <c:scaling>
          <c:orientation val="minMax"/>
          <c:max val="1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</a:t>
                </a:r>
                <a:r>
                  <a:rPr lang="en-US" baseline="0"/>
                  <a:t> pressure [bar]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823168"/>
        <c:crosses val="autoZero"/>
        <c:crossBetween val="midCat"/>
        <c:majorUnit val="2"/>
      </c:valAx>
      <c:valAx>
        <c:axId val="114823168"/>
        <c:scaling>
          <c:orientation val="minMax"/>
          <c:max val="1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RELAP5 pressure [bar]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845952"/>
        <c:crosses val="autoZero"/>
        <c:crossBetween val="midCat"/>
        <c:maj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 PT100</c:v>
          </c:tx>
          <c:spPr>
            <a:ln w="28575">
              <a:noFill/>
            </a:ln>
          </c:spPr>
          <c:xVal>
            <c:numRef>
              <c:f>Sheet1!$L$4:$O$4</c:f>
              <c:numCache>
                <c:formatCode>General</c:formatCode>
                <c:ptCount val="4"/>
                <c:pt idx="0">
                  <c:v>426</c:v>
                </c:pt>
                <c:pt idx="1">
                  <c:v>1121</c:v>
                </c:pt>
                <c:pt idx="2">
                  <c:v>1554</c:v>
                </c:pt>
                <c:pt idx="3">
                  <c:v>1782</c:v>
                </c:pt>
              </c:numCache>
            </c:numRef>
          </c:xVal>
          <c:yVal>
            <c:numRef>
              <c:f>Sheet1!$L$7:$O$7</c:f>
              <c:numCache>
                <c:formatCode>General</c:formatCode>
                <c:ptCount val="4"/>
                <c:pt idx="0">
                  <c:v>-0.161</c:v>
                </c:pt>
                <c:pt idx="1">
                  <c:v>0.18160000000000001</c:v>
                </c:pt>
                <c:pt idx="2">
                  <c:v>0.89290000000000003</c:v>
                </c:pt>
                <c:pt idx="3">
                  <c:v>1.161</c:v>
                </c:pt>
              </c:numCache>
            </c:numRef>
          </c:yVal>
          <c:smooth val="0"/>
        </c:ser>
        <c:ser>
          <c:idx val="1"/>
          <c:order val="1"/>
          <c:tx>
            <c:v>RELAP5</c:v>
          </c:tx>
          <c:spPr>
            <a:ln w="28575">
              <a:noFill/>
            </a:ln>
          </c:spPr>
          <c:xVal>
            <c:numRef>
              <c:f>Sheet1!$L$4:$O$4</c:f>
              <c:numCache>
                <c:formatCode>General</c:formatCode>
                <c:ptCount val="4"/>
                <c:pt idx="0">
                  <c:v>426</c:v>
                </c:pt>
                <c:pt idx="1">
                  <c:v>1121</c:v>
                </c:pt>
                <c:pt idx="2">
                  <c:v>1554</c:v>
                </c:pt>
                <c:pt idx="3">
                  <c:v>1782</c:v>
                </c:pt>
              </c:numCache>
            </c:numRef>
          </c:xVal>
          <c:yVal>
            <c:numRef>
              <c:f>Sheet1!$L$9:$O$9</c:f>
              <c:numCache>
                <c:formatCode>General</c:formatCode>
                <c:ptCount val="4"/>
                <c:pt idx="0">
                  <c:v>0.45000000000000284</c:v>
                </c:pt>
                <c:pt idx="1">
                  <c:v>1.0500000000000398</c:v>
                </c:pt>
                <c:pt idx="2">
                  <c:v>1.3500000000000227</c:v>
                </c:pt>
                <c:pt idx="3">
                  <c:v>2.4500000000000171</c:v>
                </c:pt>
              </c:numCache>
            </c:numRef>
          </c:yVal>
          <c:smooth val="0"/>
        </c:ser>
        <c:ser>
          <c:idx val="2"/>
          <c:order val="2"/>
          <c:tx>
            <c:v>Exp TC</c:v>
          </c:tx>
          <c:spPr>
            <a:ln w="28575">
              <a:noFill/>
            </a:ln>
          </c:spPr>
          <c:xVal>
            <c:numRef>
              <c:f>Sheet1!$L$4:$O$4</c:f>
              <c:numCache>
                <c:formatCode>General</c:formatCode>
                <c:ptCount val="4"/>
                <c:pt idx="0">
                  <c:v>426</c:v>
                </c:pt>
                <c:pt idx="1">
                  <c:v>1121</c:v>
                </c:pt>
                <c:pt idx="2">
                  <c:v>1554</c:v>
                </c:pt>
                <c:pt idx="3">
                  <c:v>1782</c:v>
                </c:pt>
              </c:numCache>
            </c:numRef>
          </c:xVal>
          <c:yVal>
            <c:numRef>
              <c:f>Sheet1!$L$8:$O$8</c:f>
              <c:numCache>
                <c:formatCode>General</c:formatCode>
                <c:ptCount val="4"/>
                <c:pt idx="0">
                  <c:v>0.19089999999999999</c:v>
                </c:pt>
                <c:pt idx="1">
                  <c:v>0.57199999999999995</c:v>
                </c:pt>
                <c:pt idx="2">
                  <c:v>1.181</c:v>
                </c:pt>
                <c:pt idx="3">
                  <c:v>1.399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64736"/>
        <c:axId val="116567424"/>
      </c:scatterChart>
      <c:valAx>
        <c:axId val="11656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567424"/>
        <c:crosses val="autoZero"/>
        <c:crossBetween val="midCat"/>
      </c:valAx>
      <c:valAx>
        <c:axId val="116567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Collant Temp Rise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564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</c:v>
          </c:tx>
          <c:spPr>
            <a:ln w="28575">
              <a:noFill/>
            </a:ln>
          </c:spPr>
          <c:xVal>
            <c:numRef>
              <c:f>Sheet1!$L$4:$O$4</c:f>
              <c:numCache>
                <c:formatCode>General</c:formatCode>
                <c:ptCount val="4"/>
                <c:pt idx="0">
                  <c:v>426</c:v>
                </c:pt>
                <c:pt idx="1">
                  <c:v>1121</c:v>
                </c:pt>
                <c:pt idx="2">
                  <c:v>1554</c:v>
                </c:pt>
                <c:pt idx="3">
                  <c:v>1782</c:v>
                </c:pt>
              </c:numCache>
            </c:numRef>
          </c:xVal>
          <c:yVal>
            <c:numRef>
              <c:f>Sheet1!$L$10:$O$10</c:f>
              <c:numCache>
                <c:formatCode>General</c:formatCode>
                <c:ptCount val="4"/>
                <c:pt idx="0">
                  <c:v>0.1479</c:v>
                </c:pt>
                <c:pt idx="1">
                  <c:v>9.2840000000000006E-2</c:v>
                </c:pt>
                <c:pt idx="2">
                  <c:v>6.0690000000000001E-2</c:v>
                </c:pt>
                <c:pt idx="3">
                  <c:v>4.9790000000000001E-2</c:v>
                </c:pt>
              </c:numCache>
            </c:numRef>
          </c:yVal>
          <c:smooth val="0"/>
        </c:ser>
        <c:ser>
          <c:idx val="1"/>
          <c:order val="1"/>
          <c:tx>
            <c:v>RELAP5</c:v>
          </c:tx>
          <c:spPr>
            <a:ln w="28575">
              <a:noFill/>
            </a:ln>
          </c:spPr>
          <c:xVal>
            <c:numRef>
              <c:f>Sheet1!$L$4:$O$4</c:f>
              <c:numCache>
                <c:formatCode>General</c:formatCode>
                <c:ptCount val="4"/>
                <c:pt idx="0">
                  <c:v>426</c:v>
                </c:pt>
                <c:pt idx="1">
                  <c:v>1121</c:v>
                </c:pt>
                <c:pt idx="2">
                  <c:v>1554</c:v>
                </c:pt>
                <c:pt idx="3">
                  <c:v>1782</c:v>
                </c:pt>
              </c:numCache>
            </c:numRef>
          </c:xVal>
          <c:yVal>
            <c:numRef>
              <c:f>Sheet1!$L$11:$O$11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0.26</c:v>
                </c:pt>
                <c:pt idx="2">
                  <c:v>0.18</c:v>
                </c:pt>
                <c:pt idx="3">
                  <c:v>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9088"/>
        <c:axId val="116236288"/>
      </c:scatterChart>
      <c:valAx>
        <c:axId val="11584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236288"/>
        <c:crosses val="autoZero"/>
        <c:crossBetween val="midCat"/>
      </c:valAx>
      <c:valAx>
        <c:axId val="116236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NC</a:t>
                </a:r>
                <a:r>
                  <a:rPr lang="en-US" baseline="0"/>
                  <a:t> mole fraction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849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18</xdr:row>
      <xdr:rowOff>95250</xdr:rowOff>
    </xdr:from>
    <xdr:to>
      <xdr:col>12</xdr:col>
      <xdr:colOff>257175</xdr:colOff>
      <xdr:row>32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66675</xdr:rowOff>
    </xdr:from>
    <xdr:to>
      <xdr:col>4</xdr:col>
      <xdr:colOff>371475</xdr:colOff>
      <xdr:row>32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18</xdr:row>
      <xdr:rowOff>104775</xdr:rowOff>
    </xdr:from>
    <xdr:to>
      <xdr:col>20</xdr:col>
      <xdr:colOff>514350</xdr:colOff>
      <xdr:row>33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561975</xdr:colOff>
      <xdr:row>33</xdr:row>
      <xdr:rowOff>123825</xdr:rowOff>
    </xdr:from>
    <xdr:to>
      <xdr:col>12</xdr:col>
      <xdr:colOff>257175</xdr:colOff>
      <xdr:row>48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7"/>
  <sheetViews>
    <sheetView tabSelected="1" topLeftCell="D16" workbookViewId="0">
      <selection activeCell="Q43" sqref="Q43"/>
    </sheetView>
  </sheetViews>
  <sheetFormatPr defaultRowHeight="15" x14ac:dyDescent="0.25"/>
  <cols>
    <col min="1" max="1" width="12.7109375" bestFit="1" customWidth="1"/>
    <col min="2" max="2" width="12.7109375" style="1" customWidth="1"/>
    <col min="9" max="9" width="12" bestFit="1" customWidth="1"/>
  </cols>
  <sheetData>
    <row r="2" spans="1:15" x14ac:dyDescent="0.25">
      <c r="A2" t="s">
        <v>0</v>
      </c>
    </row>
    <row r="3" spans="1:15" x14ac:dyDescent="0.25">
      <c r="K3" s="2" t="s">
        <v>1</v>
      </c>
      <c r="L3" s="2" t="s">
        <v>14</v>
      </c>
      <c r="M3" s="2" t="s">
        <v>15</v>
      </c>
      <c r="N3" s="2" t="s">
        <v>19</v>
      </c>
      <c r="O3" s="2" t="s">
        <v>20</v>
      </c>
    </row>
    <row r="4" spans="1:15" x14ac:dyDescent="0.25">
      <c r="C4" s="2" t="s">
        <v>1</v>
      </c>
      <c r="D4" s="2" t="s">
        <v>14</v>
      </c>
      <c r="E4" s="2" t="s">
        <v>15</v>
      </c>
      <c r="F4" s="2" t="s">
        <v>19</v>
      </c>
      <c r="G4" s="2" t="s">
        <v>20</v>
      </c>
      <c r="I4" s="2" t="s">
        <v>5</v>
      </c>
      <c r="J4" s="1" t="s">
        <v>10</v>
      </c>
      <c r="K4">
        <v>21</v>
      </c>
      <c r="L4">
        <v>426</v>
      </c>
      <c r="M4">
        <v>1121</v>
      </c>
      <c r="N4">
        <v>1554</v>
      </c>
      <c r="O4">
        <v>1782</v>
      </c>
    </row>
    <row r="5" spans="1:15" x14ac:dyDescent="0.25">
      <c r="A5" s="2" t="s">
        <v>2</v>
      </c>
      <c r="B5" s="1" t="s">
        <v>13</v>
      </c>
      <c r="C5">
        <f>1-0.602</f>
        <v>0.39800000000000002</v>
      </c>
      <c r="D5">
        <f t="shared" ref="D5:H5" si="0">1-0.602</f>
        <v>0.39800000000000002</v>
      </c>
      <c r="E5">
        <f t="shared" si="0"/>
        <v>0.39800000000000002</v>
      </c>
      <c r="F5">
        <f t="shared" si="0"/>
        <v>0.39800000000000002</v>
      </c>
      <c r="G5">
        <f t="shared" si="0"/>
        <v>0.39800000000000002</v>
      </c>
      <c r="I5" s="2" t="s">
        <v>21</v>
      </c>
      <c r="J5" s="1" t="s">
        <v>12</v>
      </c>
      <c r="K5">
        <f>70.355</f>
        <v>70.355000000000004</v>
      </c>
      <c r="L5">
        <f>103.87</f>
        <v>103.87</v>
      </c>
      <c r="M5">
        <f>122.8</f>
        <v>122.8</v>
      </c>
      <c r="N5">
        <f>143.1</f>
        <v>143.1</v>
      </c>
      <c r="O5">
        <f>152.4</f>
        <v>152.4</v>
      </c>
    </row>
    <row r="6" spans="1:15" x14ac:dyDescent="0.25">
      <c r="A6" s="2" t="s">
        <v>3</v>
      </c>
      <c r="B6" s="1" t="s">
        <v>13</v>
      </c>
      <c r="C6">
        <v>0</v>
      </c>
      <c r="D6">
        <v>0</v>
      </c>
      <c r="E6">
        <v>0</v>
      </c>
      <c r="F6">
        <v>0</v>
      </c>
      <c r="G6">
        <v>0</v>
      </c>
      <c r="I6" s="2" t="s">
        <v>23</v>
      </c>
      <c r="J6" s="1" t="s">
        <v>12</v>
      </c>
      <c r="K6">
        <f>342.99-273.15</f>
        <v>69.840000000000032</v>
      </c>
      <c r="L6">
        <f>377.4-273.15</f>
        <v>104.25</v>
      </c>
      <c r="M6">
        <f>395.8-273.15</f>
        <v>122.65000000000003</v>
      </c>
      <c r="N6">
        <f>416.2-273.15</f>
        <v>143.05000000000001</v>
      </c>
      <c r="O6">
        <f>426-273.15</f>
        <v>152.85000000000002</v>
      </c>
    </row>
    <row r="7" spans="1:15" x14ac:dyDescent="0.25">
      <c r="A7" s="2" t="s">
        <v>4</v>
      </c>
      <c r="B7" s="1" t="s">
        <v>9</v>
      </c>
      <c r="C7">
        <v>1.004</v>
      </c>
      <c r="D7">
        <v>1.004</v>
      </c>
      <c r="E7">
        <v>1.004</v>
      </c>
      <c r="F7">
        <v>1.004</v>
      </c>
      <c r="G7">
        <v>1.004</v>
      </c>
      <c r="I7" s="2" t="s">
        <v>24</v>
      </c>
      <c r="J7" s="1" t="s">
        <v>12</v>
      </c>
      <c r="K7">
        <v>-1.0149999999999999E-2</v>
      </c>
      <c r="L7">
        <v>-0.161</v>
      </c>
      <c r="M7">
        <v>0.18160000000000001</v>
      </c>
      <c r="N7">
        <v>0.89290000000000003</v>
      </c>
      <c r="O7">
        <v>1.161</v>
      </c>
    </row>
    <row r="8" spans="1:15" x14ac:dyDescent="0.25">
      <c r="A8" s="2" t="s">
        <v>5</v>
      </c>
      <c r="B8" s="1" t="s">
        <v>10</v>
      </c>
      <c r="C8">
        <v>21</v>
      </c>
      <c r="D8">
        <v>426</v>
      </c>
      <c r="E8">
        <v>1121</v>
      </c>
      <c r="F8">
        <v>1554</v>
      </c>
      <c r="G8">
        <v>1782</v>
      </c>
      <c r="I8" s="2" t="s">
        <v>26</v>
      </c>
      <c r="J8" s="1" t="s">
        <v>12</v>
      </c>
      <c r="K8">
        <v>0.05</v>
      </c>
      <c r="L8">
        <v>0.19089999999999999</v>
      </c>
      <c r="M8">
        <v>0.57199999999999995</v>
      </c>
      <c r="N8">
        <v>1.181</v>
      </c>
      <c r="O8">
        <v>1.399</v>
      </c>
    </row>
    <row r="9" spans="1:15" x14ac:dyDescent="0.25">
      <c r="A9" s="2" t="s">
        <v>6</v>
      </c>
      <c r="B9" s="1" t="s">
        <v>11</v>
      </c>
      <c r="C9">
        <v>965</v>
      </c>
      <c r="D9">
        <v>944</v>
      </c>
      <c r="E9">
        <v>931</v>
      </c>
      <c r="F9">
        <v>914</v>
      </c>
      <c r="G9">
        <v>905</v>
      </c>
      <c r="I9" s="2" t="s">
        <v>25</v>
      </c>
      <c r="J9" s="1" t="s">
        <v>12</v>
      </c>
      <c r="K9">
        <f>K6-C11</f>
        <v>4.0000000000034674E-2</v>
      </c>
      <c r="L9">
        <f>L6-D11</f>
        <v>0.45000000000000284</v>
      </c>
      <c r="M9">
        <f>M6-E11</f>
        <v>1.0500000000000398</v>
      </c>
      <c r="N9">
        <f>N6-F11</f>
        <v>1.3500000000000227</v>
      </c>
      <c r="O9">
        <f>O6-G11</f>
        <v>2.4500000000000171</v>
      </c>
    </row>
    <row r="10" spans="1:15" x14ac:dyDescent="0.25">
      <c r="A10" s="2" t="s">
        <v>7</v>
      </c>
      <c r="B10" s="1" t="s">
        <v>9</v>
      </c>
      <c r="C10">
        <v>1.48</v>
      </c>
      <c r="D10">
        <v>2.31</v>
      </c>
      <c r="E10">
        <v>4.84</v>
      </c>
      <c r="F10">
        <v>6.99</v>
      </c>
      <c r="G10">
        <v>8.89</v>
      </c>
      <c r="I10" s="2" t="s">
        <v>27</v>
      </c>
      <c r="J10" s="1" t="s">
        <v>13</v>
      </c>
      <c r="K10">
        <v>0.39900000000000002</v>
      </c>
      <c r="L10">
        <v>0.1479</v>
      </c>
      <c r="M10">
        <v>9.2840000000000006E-2</v>
      </c>
      <c r="N10">
        <v>6.0690000000000001E-2</v>
      </c>
      <c r="O10">
        <v>4.9790000000000001E-2</v>
      </c>
    </row>
    <row r="11" spans="1:15" x14ac:dyDescent="0.25">
      <c r="A11" s="2" t="s">
        <v>8</v>
      </c>
      <c r="B11" s="1" t="s">
        <v>12</v>
      </c>
      <c r="C11">
        <v>69.8</v>
      </c>
      <c r="D11">
        <v>103.8</v>
      </c>
      <c r="E11">
        <v>121.6</v>
      </c>
      <c r="F11">
        <v>141.69999999999999</v>
      </c>
      <c r="G11">
        <v>150.4</v>
      </c>
      <c r="I11" s="2" t="s">
        <v>28</v>
      </c>
      <c r="J11" s="1" t="s">
        <v>13</v>
      </c>
      <c r="L11">
        <v>0.56999999999999995</v>
      </c>
      <c r="M11">
        <v>0.26</v>
      </c>
      <c r="N11">
        <v>0.18</v>
      </c>
      <c r="O11">
        <v>0.15</v>
      </c>
    </row>
    <row r="12" spans="1:15" x14ac:dyDescent="0.25">
      <c r="A12" s="2" t="s">
        <v>17</v>
      </c>
      <c r="B12" s="1" t="s">
        <v>9</v>
      </c>
      <c r="C12">
        <v>1.004</v>
      </c>
      <c r="D12">
        <v>3.0990000000000002</v>
      </c>
      <c r="E12">
        <v>5.0069999999999997</v>
      </c>
      <c r="F12">
        <v>8.0589999999999993</v>
      </c>
      <c r="G12">
        <v>9.9420000000000002</v>
      </c>
    </row>
    <row r="13" spans="1:15" x14ac:dyDescent="0.25">
      <c r="A13" s="2" t="s">
        <v>22</v>
      </c>
      <c r="B13" s="1" t="s">
        <v>16</v>
      </c>
      <c r="D13">
        <v>4.26</v>
      </c>
      <c r="E13">
        <v>6.2</v>
      </c>
      <c r="F13">
        <v>9.1</v>
      </c>
      <c r="G13">
        <v>11.1</v>
      </c>
    </row>
    <row r="14" spans="1:15" ht="15.75" thickBot="1" x14ac:dyDescent="0.3">
      <c r="C14">
        <v>1.004</v>
      </c>
      <c r="D14">
        <v>4.2</v>
      </c>
      <c r="E14">
        <v>6.2</v>
      </c>
      <c r="F14">
        <v>9.01</v>
      </c>
      <c r="G14">
        <v>11</v>
      </c>
    </row>
    <row r="15" spans="1:15" x14ac:dyDescent="0.25">
      <c r="A15" s="3" t="s">
        <v>18</v>
      </c>
      <c r="B15" s="4"/>
    </row>
    <row r="16" spans="1:15" x14ac:dyDescent="0.25">
      <c r="A16" s="5">
        <v>0</v>
      </c>
      <c r="B16" s="6">
        <v>10</v>
      </c>
    </row>
    <row r="17" spans="1:2" ht="15.75" thickBot="1" x14ac:dyDescent="0.3">
      <c r="A17" s="7">
        <v>0</v>
      </c>
      <c r="B17" s="8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PSI - Paul Scherrer Institut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Janasz Filip</dc:creator>
  <cp:lastModifiedBy>Janasz Filip</cp:lastModifiedBy>
  <dcterms:created xsi:type="dcterms:W3CDTF">2015-11-11T14:00:49Z</dcterms:created>
  <dcterms:modified xsi:type="dcterms:W3CDTF">2015-11-16T14:57:50Z</dcterms:modified>
</cp:coreProperties>
</file>