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80" windowWidth="17235" windowHeight="10530" activeTab="1"/>
  </bookViews>
  <sheets>
    <sheet name="horz comparison" sheetId="4" r:id="rId1"/>
    <sheet name="horz comparison - with mistake" sheetId="1" r:id="rId2"/>
    <sheet name="vert comparison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AT28" i="4" l="1"/>
  <c r="AU28" i="4" s="1"/>
  <c r="AS28" i="4"/>
  <c r="AR28" i="4"/>
  <c r="AT27" i="4"/>
  <c r="AU27" i="4" s="1"/>
  <c r="AS27" i="4"/>
  <c r="AR27" i="4"/>
  <c r="AT26" i="4"/>
  <c r="AU26" i="4" s="1"/>
  <c r="AS26" i="4"/>
  <c r="AR26" i="4"/>
  <c r="AT25" i="4"/>
  <c r="AU25" i="4" s="1"/>
  <c r="AS25" i="4"/>
  <c r="AR25" i="4"/>
  <c r="AT24" i="4"/>
  <c r="AU24" i="4" s="1"/>
  <c r="AS24" i="4"/>
  <c r="AR24" i="4"/>
  <c r="AT23" i="4"/>
  <c r="AU23" i="4" s="1"/>
  <c r="AS23" i="4"/>
  <c r="AR23" i="4"/>
  <c r="AT22" i="4"/>
  <c r="AU22" i="4" s="1"/>
  <c r="AS22" i="4"/>
  <c r="AR22" i="4"/>
  <c r="AT21" i="4"/>
  <c r="AU21" i="4" s="1"/>
  <c r="AS21" i="4"/>
  <c r="AR21" i="4"/>
  <c r="AT20" i="4"/>
  <c r="AU20" i="4" s="1"/>
  <c r="AS20" i="4"/>
  <c r="AR20" i="4"/>
  <c r="AI28" i="4"/>
  <c r="AJ28" i="4" s="1"/>
  <c r="AK28" i="4" s="1"/>
  <c r="AH28" i="4"/>
  <c r="AI27" i="4"/>
  <c r="AJ27" i="4" s="1"/>
  <c r="AK27" i="4" s="1"/>
  <c r="AH27" i="4"/>
  <c r="AI26" i="4"/>
  <c r="AJ26" i="4" s="1"/>
  <c r="AK26" i="4" s="1"/>
  <c r="AH26" i="4"/>
  <c r="AI25" i="4"/>
  <c r="AJ25" i="4" s="1"/>
  <c r="AK25" i="4" s="1"/>
  <c r="AH25" i="4"/>
  <c r="AI24" i="4"/>
  <c r="AJ24" i="4" s="1"/>
  <c r="AK24" i="4" s="1"/>
  <c r="AH24" i="4"/>
  <c r="AI23" i="4"/>
  <c r="AJ23" i="4" s="1"/>
  <c r="AK23" i="4" s="1"/>
  <c r="AH23" i="4"/>
  <c r="AI22" i="4"/>
  <c r="AJ22" i="4" s="1"/>
  <c r="AK22" i="4" s="1"/>
  <c r="AH22" i="4"/>
  <c r="AI21" i="4"/>
  <c r="AJ21" i="4" s="1"/>
  <c r="AK21" i="4" s="1"/>
  <c r="AH21" i="4"/>
  <c r="AI20" i="4"/>
  <c r="AJ20" i="4" s="1"/>
  <c r="AK20" i="4" s="1"/>
  <c r="AH20" i="4"/>
  <c r="AR12" i="4" l="1"/>
  <c r="AS12" i="4" s="1"/>
  <c r="AT12" i="4" s="1"/>
  <c r="AQ12" i="4"/>
  <c r="AR11" i="4"/>
  <c r="AS11" i="4" s="1"/>
  <c r="AT11" i="4" s="1"/>
  <c r="AQ11" i="4"/>
  <c r="AR10" i="4"/>
  <c r="AS10" i="4" s="1"/>
  <c r="AT10" i="4" s="1"/>
  <c r="AQ10" i="4"/>
  <c r="AR9" i="4"/>
  <c r="AS9" i="4" s="1"/>
  <c r="AT9" i="4" s="1"/>
  <c r="AQ9" i="4"/>
  <c r="AR8" i="4"/>
  <c r="AS8" i="4" s="1"/>
  <c r="AT8" i="4" s="1"/>
  <c r="AQ8" i="4"/>
  <c r="AR7" i="4"/>
  <c r="AS7" i="4" s="1"/>
  <c r="AT7" i="4" s="1"/>
  <c r="AQ7" i="4"/>
  <c r="AR6" i="4"/>
  <c r="AS6" i="4" s="1"/>
  <c r="AT6" i="4" s="1"/>
  <c r="AQ6" i="4"/>
  <c r="AR5" i="4"/>
  <c r="AS5" i="4" s="1"/>
  <c r="AT5" i="4" s="1"/>
  <c r="AQ5" i="4"/>
  <c r="AR4" i="4"/>
  <c r="AS4" i="4" s="1"/>
  <c r="AT4" i="4" s="1"/>
  <c r="AQ4" i="4"/>
  <c r="AH12" i="4"/>
  <c r="AI12" i="4" s="1"/>
  <c r="AJ12" i="4" s="1"/>
  <c r="AG12" i="4"/>
  <c r="AI11" i="4"/>
  <c r="AJ11" i="4" s="1"/>
  <c r="AH11" i="4"/>
  <c r="AG11" i="4"/>
  <c r="AI10" i="4"/>
  <c r="AJ10" i="4" s="1"/>
  <c r="AH10" i="4"/>
  <c r="AG10" i="4"/>
  <c r="AJ9" i="4"/>
  <c r="AI9" i="4"/>
  <c r="AH9" i="4"/>
  <c r="AG9" i="4"/>
  <c r="AJ8" i="4"/>
  <c r="AI8" i="4"/>
  <c r="AH8" i="4"/>
  <c r="AG8" i="4"/>
  <c r="AJ7" i="4"/>
  <c r="AI7" i="4"/>
  <c r="AH7" i="4"/>
  <c r="AG7" i="4"/>
  <c r="AJ6" i="4"/>
  <c r="AI6" i="4"/>
  <c r="AH6" i="4"/>
  <c r="AG6" i="4"/>
  <c r="AJ5" i="4"/>
  <c r="AI5" i="4"/>
  <c r="AH5" i="4"/>
  <c r="AG5" i="4"/>
  <c r="AJ4" i="4"/>
  <c r="AI4" i="4"/>
  <c r="AH4" i="4"/>
  <c r="AG4" i="4"/>
  <c r="Y6" i="4"/>
  <c r="Y12" i="4"/>
  <c r="Y11" i="4"/>
  <c r="Y10" i="4"/>
  <c r="Y9" i="4"/>
  <c r="Y8" i="4"/>
  <c r="Y7" i="4"/>
  <c r="Y5" i="4"/>
  <c r="Y4" i="4"/>
  <c r="X12" i="4"/>
  <c r="X11" i="4"/>
  <c r="X10" i="4"/>
  <c r="X9" i="4"/>
  <c r="X8" i="4"/>
  <c r="X7" i="4"/>
  <c r="X6" i="4"/>
  <c r="X5" i="4"/>
  <c r="X4" i="4"/>
  <c r="W12" i="4"/>
  <c r="W11" i="4"/>
  <c r="W10" i="4"/>
  <c r="W9" i="4"/>
  <c r="W8" i="4"/>
  <c r="W7" i="4"/>
  <c r="W6" i="4"/>
  <c r="W5" i="4"/>
  <c r="W4" i="4"/>
  <c r="F5" i="4" l="1"/>
  <c r="F6" i="4"/>
  <c r="F7" i="4"/>
  <c r="F8" i="4"/>
  <c r="F9" i="4"/>
  <c r="F10" i="4"/>
  <c r="F11" i="4"/>
  <c r="F12" i="4"/>
  <c r="F4" i="4"/>
  <c r="N4" i="4"/>
  <c r="O4" i="4" s="1"/>
  <c r="P4" i="4" s="1"/>
  <c r="M4" i="4"/>
  <c r="D11" i="4"/>
  <c r="E11" i="4" s="1"/>
  <c r="D12" i="4"/>
  <c r="E12" i="4" s="1"/>
  <c r="C11" i="4"/>
  <c r="C12" i="4"/>
  <c r="N12" i="4"/>
  <c r="O12" i="4" s="1"/>
  <c r="P12" i="4" s="1"/>
  <c r="M12" i="4"/>
  <c r="N11" i="4"/>
  <c r="O11" i="4" s="1"/>
  <c r="P11" i="4" s="1"/>
  <c r="M11" i="4"/>
  <c r="N10" i="4"/>
  <c r="O10" i="4" s="1"/>
  <c r="P10" i="4" s="1"/>
  <c r="M10" i="4"/>
  <c r="N9" i="4"/>
  <c r="O9" i="4" s="1"/>
  <c r="P9" i="4" s="1"/>
  <c r="M9" i="4"/>
  <c r="N8" i="4"/>
  <c r="O8" i="4" s="1"/>
  <c r="P8" i="4" s="1"/>
  <c r="M8" i="4"/>
  <c r="N7" i="4"/>
  <c r="O7" i="4" s="1"/>
  <c r="P7" i="4" s="1"/>
  <c r="M7" i="4"/>
  <c r="N6" i="4"/>
  <c r="O6" i="4" s="1"/>
  <c r="P6" i="4" s="1"/>
  <c r="M6" i="4"/>
  <c r="N5" i="4"/>
  <c r="O5" i="4" s="1"/>
  <c r="P5" i="4" s="1"/>
  <c r="M5" i="4"/>
  <c r="E10" i="4"/>
  <c r="D10" i="4"/>
  <c r="C10" i="4"/>
  <c r="D9" i="4"/>
  <c r="E9" i="4" s="1"/>
  <c r="C9" i="4"/>
  <c r="D8" i="4"/>
  <c r="E8" i="4" s="1"/>
  <c r="C8" i="4"/>
  <c r="D7" i="4"/>
  <c r="E7" i="4" s="1"/>
  <c r="C7" i="4"/>
  <c r="D6" i="4"/>
  <c r="E6" i="4" s="1"/>
  <c r="C6" i="4"/>
  <c r="D5" i="4"/>
  <c r="E5" i="4" s="1"/>
  <c r="C5" i="4"/>
  <c r="D4" i="4"/>
  <c r="E4" i="4" s="1"/>
  <c r="C4" i="4"/>
  <c r="M19" i="1" l="1"/>
  <c r="N19" i="1"/>
  <c r="O19" i="1" s="1"/>
  <c r="P19" i="1" s="1"/>
  <c r="M20" i="1"/>
  <c r="N20" i="1"/>
  <c r="O20" i="1" s="1"/>
  <c r="P20" i="1" s="1"/>
  <c r="J5" i="1" l="1"/>
  <c r="J6" i="1"/>
  <c r="J7" i="1"/>
  <c r="J8" i="1"/>
  <c r="J9" i="1"/>
  <c r="J10" i="1"/>
  <c r="J4" i="1"/>
  <c r="N14" i="1" l="1"/>
  <c r="O14" i="1" s="1"/>
  <c r="P14" i="1" s="1"/>
  <c r="N15" i="1"/>
  <c r="O15" i="1" s="1"/>
  <c r="P15" i="1" s="1"/>
  <c r="N16" i="1"/>
  <c r="O16" i="1" s="1"/>
  <c r="P16" i="1" s="1"/>
  <c r="N17" i="1"/>
  <c r="O17" i="1" s="1"/>
  <c r="P17" i="1" s="1"/>
  <c r="N18" i="1"/>
  <c r="O18" i="1" s="1"/>
  <c r="P18" i="1" s="1"/>
  <c r="M14" i="1"/>
  <c r="M15" i="1"/>
  <c r="M16" i="1"/>
  <c r="M17" i="1"/>
  <c r="M18" i="1"/>
  <c r="O13" i="1"/>
  <c r="P13" i="1" s="1"/>
  <c r="N13" i="1"/>
  <c r="M13" i="1"/>
  <c r="G9" i="1"/>
  <c r="C8" i="2"/>
  <c r="D8" i="2"/>
  <c r="B8" i="2"/>
  <c r="N7" i="1"/>
  <c r="O7" i="1" s="1"/>
  <c r="M7" i="1"/>
  <c r="N6" i="1"/>
  <c r="O6" i="1" s="1"/>
  <c r="M6" i="1"/>
  <c r="N5" i="1"/>
  <c r="O5" i="1" s="1"/>
  <c r="M5" i="1"/>
  <c r="D5" i="1"/>
  <c r="D6" i="1"/>
  <c r="E6" i="1" s="1"/>
  <c r="D7" i="1"/>
  <c r="E7" i="1" s="1"/>
  <c r="I7" i="1" s="1"/>
  <c r="D8" i="1"/>
  <c r="E8" i="1" s="1"/>
  <c r="I8" i="1" s="1"/>
  <c r="D9" i="1"/>
  <c r="E9" i="1" s="1"/>
  <c r="I9" i="1" s="1"/>
  <c r="D10" i="1"/>
  <c r="E10" i="1" s="1"/>
  <c r="E5" i="1"/>
  <c r="I5" i="1" s="1"/>
  <c r="C7" i="1"/>
  <c r="C8" i="1"/>
  <c r="C9" i="1"/>
  <c r="C10" i="1"/>
  <c r="C5" i="1"/>
  <c r="D4" i="1"/>
  <c r="E4" i="1" s="1"/>
  <c r="C6" i="1"/>
  <c r="C4" i="1"/>
  <c r="I10" i="1" l="1"/>
  <c r="G10" i="1"/>
  <c r="I6" i="1"/>
  <c r="G6" i="1"/>
  <c r="G8" i="1"/>
  <c r="G5" i="1"/>
  <c r="G7" i="1"/>
  <c r="I4" i="1"/>
  <c r="G4" i="1"/>
</calcChain>
</file>

<file path=xl/sharedStrings.xml><?xml version="1.0" encoding="utf-8"?>
<sst xmlns="http://schemas.openxmlformats.org/spreadsheetml/2006/main" count="107" uniqueCount="32">
  <si>
    <t>horz</t>
  </si>
  <si>
    <t>area</t>
  </si>
  <si>
    <t>total</t>
  </si>
  <si>
    <t>rad</t>
  </si>
  <si>
    <t>horz area</t>
  </si>
  <si>
    <t>pressure</t>
  </si>
  <si>
    <t>vertical nodalization comparison</t>
  </si>
  <si>
    <t>volumes pipe</t>
  </si>
  <si>
    <t>volumes heater full</t>
  </si>
  <si>
    <t>volumes heater empty</t>
  </si>
  <si>
    <t>volumes coolant</t>
  </si>
  <si>
    <t>segment height [m]</t>
  </si>
  <si>
    <t>prim side mass [kg]</t>
  </si>
  <si>
    <t>final press [bar] ~</t>
  </si>
  <si>
    <t>volumes prim side total</t>
  </si>
  <si>
    <t>Col comparison 4 all heat str</t>
  </si>
  <si>
    <t>horz area mod</t>
  </si>
  <si>
    <t>horz area total</t>
  </si>
  <si>
    <t>susbtr</t>
  </si>
  <si>
    <t>Col comparison 3 - mistake in heat structures</t>
  </si>
  <si>
    <t>Col comparison 2 - mistake in heat structures</t>
  </si>
  <si>
    <t>Col comparison 5</t>
  </si>
  <si>
    <t>quala</t>
  </si>
  <si>
    <t>tmassv</t>
  </si>
  <si>
    <t>Comparison 6 - 2heat str with modified area</t>
  </si>
  <si>
    <t>with abrupt area</t>
  </si>
  <si>
    <t>Col comparison 7 all heat str modified area</t>
  </si>
  <si>
    <t>Col comparison 7 bis without abrupt area all heat str modified area</t>
  </si>
  <si>
    <t>Col comparison 8 2 heat str CCFL</t>
  </si>
  <si>
    <t>Col comparison 9 2 heat str wall friction</t>
  </si>
  <si>
    <t>Vertical volumes total</t>
  </si>
  <si>
    <t>Segment 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</si>
</sst>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All Heat Str</c:v>
          </c:tx>
          <c:spPr>
            <a:ln w="28575">
              <a:noFill/>
            </a:ln>
          </c:spPr>
          <c:xVal>
            <c:numRef>
              <c:f>'horz comparison'!$K$4:$K$12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comparison'!$Q$4:$Q$12</c:f>
              <c:numCache>
                <c:formatCode>General</c:formatCode>
                <c:ptCount val="9"/>
                <c:pt idx="0">
                  <c:v>12.8</c:v>
                </c:pt>
                <c:pt idx="1">
                  <c:v>11.2</c:v>
                </c:pt>
                <c:pt idx="2">
                  <c:v>4.51</c:v>
                </c:pt>
                <c:pt idx="3">
                  <c:v>4.4000000000000004</c:v>
                </c:pt>
                <c:pt idx="4">
                  <c:v>4.3600000000000003</c:v>
                </c:pt>
                <c:pt idx="5">
                  <c:v>4.3499999999999996</c:v>
                </c:pt>
                <c:pt idx="6">
                  <c:v>5.25</c:v>
                </c:pt>
                <c:pt idx="7">
                  <c:v>6.15</c:v>
                </c:pt>
                <c:pt idx="8">
                  <c:v>6.8</c:v>
                </c:pt>
              </c:numCache>
            </c:numRef>
          </c:yVal>
          <c:smooth val="0"/>
        </c:ser>
        <c:ser>
          <c:idx val="2"/>
          <c:order val="1"/>
          <c:tx>
            <c:v>2 Heat Str</c:v>
          </c:tx>
          <c:spPr>
            <a:ln w="28575">
              <a:noFill/>
            </a:ln>
          </c:spPr>
          <c:xVal>
            <c:numRef>
              <c:f>'horz comparison'!$A$4:$A$12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comparison'!$G$4:$G$12</c:f>
              <c:numCache>
                <c:formatCode>General</c:formatCode>
                <c:ptCount val="9"/>
                <c:pt idx="0">
                  <c:v>12.8</c:v>
                </c:pt>
                <c:pt idx="1">
                  <c:v>3.45</c:v>
                </c:pt>
                <c:pt idx="2">
                  <c:v>4.625</c:v>
                </c:pt>
                <c:pt idx="3">
                  <c:v>3.62</c:v>
                </c:pt>
                <c:pt idx="4">
                  <c:v>3.95</c:v>
                </c:pt>
                <c:pt idx="5">
                  <c:v>5.15</c:v>
                </c:pt>
                <c:pt idx="6">
                  <c:v>5.25</c:v>
                </c:pt>
                <c:pt idx="7">
                  <c:v>5.15</c:v>
                </c:pt>
                <c:pt idx="8">
                  <c:v>4.8</c:v>
                </c:pt>
              </c:numCache>
            </c:numRef>
          </c:yVal>
          <c:smooth val="0"/>
        </c:ser>
        <c:ser>
          <c:idx val="0"/>
          <c:order val="2"/>
          <c:tx>
            <c:v>2 Heat Str Mod Area</c:v>
          </c:tx>
          <c:spPr>
            <a:ln w="28575">
              <a:noFill/>
            </a:ln>
          </c:spPr>
          <c:xVal>
            <c:numRef>
              <c:f>'horz comparison'!$U$4:$U$12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comparison'!$AA$4:$AA$12</c:f>
              <c:numCache>
                <c:formatCode>General</c:formatCode>
                <c:ptCount val="9"/>
                <c:pt idx="2">
                  <c:v>4.125</c:v>
                </c:pt>
                <c:pt idx="4">
                  <c:v>4.9000000000000004</c:v>
                </c:pt>
                <c:pt idx="6">
                  <c:v>5.6</c:v>
                </c:pt>
              </c:numCache>
            </c:numRef>
          </c:yVal>
          <c:smooth val="0"/>
        </c:ser>
        <c:ser>
          <c:idx val="3"/>
          <c:order val="3"/>
          <c:tx>
            <c:v>All Heat Str Mod Area</c:v>
          </c:tx>
          <c:spPr>
            <a:ln w="28575">
              <a:noFill/>
            </a:ln>
          </c:spPr>
          <c:xVal>
            <c:numRef>
              <c:f>'horz comparison'!$AE$4:$AE$12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comparison'!$AK$4:$AK$12</c:f>
              <c:numCache>
                <c:formatCode>General</c:formatCode>
                <c:ptCount val="9"/>
                <c:pt idx="2">
                  <c:v>4</c:v>
                </c:pt>
                <c:pt idx="4">
                  <c:v>3.8</c:v>
                </c:pt>
                <c:pt idx="6">
                  <c:v>3.64</c:v>
                </c:pt>
              </c:numCache>
            </c:numRef>
          </c:yVal>
          <c:smooth val="0"/>
        </c:ser>
        <c:ser>
          <c:idx val="5"/>
          <c:order val="4"/>
          <c:tx>
            <c:v>2 Heat Str Mod CCFL</c:v>
          </c:tx>
          <c:spPr>
            <a:ln w="28575">
              <a:noFill/>
            </a:ln>
          </c:spPr>
          <c:xVal>
            <c:numRef>
              <c:f>'horz comparison'!$AF$20:$AF$28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comparison'!$AL$20:$AL$28</c:f>
              <c:numCache>
                <c:formatCode>General</c:formatCode>
                <c:ptCount val="9"/>
                <c:pt idx="0">
                  <c:v>11</c:v>
                </c:pt>
                <c:pt idx="1">
                  <c:v>5.0999999999999996</c:v>
                </c:pt>
                <c:pt idx="2">
                  <c:v>3.68</c:v>
                </c:pt>
                <c:pt idx="3">
                  <c:v>4.8</c:v>
                </c:pt>
                <c:pt idx="4">
                  <c:v>3.74</c:v>
                </c:pt>
                <c:pt idx="6">
                  <c:v>4.9000000000000004</c:v>
                </c:pt>
              </c:numCache>
            </c:numRef>
          </c:yVal>
          <c:smooth val="0"/>
        </c:ser>
        <c:ser>
          <c:idx val="6"/>
          <c:order val="5"/>
          <c:tx>
            <c:v>2 Heat Str Mod Wall Frict</c:v>
          </c:tx>
          <c:spPr>
            <a:ln w="28575">
              <a:noFill/>
            </a:ln>
          </c:spPr>
          <c:xVal>
            <c:numRef>
              <c:f>'horz comparison'!$AP$20:$AP$28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comparison'!$AV$20:$AV$28</c:f>
              <c:numCache>
                <c:formatCode>General</c:formatCode>
                <c:ptCount val="9"/>
                <c:pt idx="2">
                  <c:v>4.05</c:v>
                </c:pt>
                <c:pt idx="4">
                  <c:v>5.25</c:v>
                </c:pt>
                <c:pt idx="6">
                  <c:v>4.9000000000000004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5376"/>
        <c:axId val="103126912"/>
      </c:scatterChart>
      <c:valAx>
        <c:axId val="10312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126912"/>
        <c:crosses val="autoZero"/>
        <c:crossBetween val="midCat"/>
      </c:valAx>
      <c:valAx>
        <c:axId val="10312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125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'horz comparison'!$F$4:$F$12</c:f>
              <c:numCache>
                <c:formatCode>General</c:formatCode>
                <c:ptCount val="9"/>
                <c:pt idx="0">
                  <c:v>6.5973389529335555E-2</c:v>
                </c:pt>
                <c:pt idx="1">
                  <c:v>4.6650231114054745E-2</c:v>
                </c:pt>
                <c:pt idx="2">
                  <c:v>7.6178408684554874E-2</c:v>
                </c:pt>
                <c:pt idx="3">
                  <c:v>6.5973389529335555E-2</c:v>
                </c:pt>
                <c:pt idx="4">
                  <c:v>5.9008393477466864E-2</c:v>
                </c:pt>
                <c:pt idx="5">
                  <c:v>5.3867202505981766E-2</c:v>
                </c:pt>
                <c:pt idx="6">
                  <c:v>4.987119481217557E-2</c:v>
                </c:pt>
                <c:pt idx="7">
                  <c:v>4.6650231114054745E-2</c:v>
                </c:pt>
                <c:pt idx="8">
                  <c:v>4.3982577145665884E-2</c:v>
                </c:pt>
              </c:numCache>
            </c:numRef>
          </c:xVal>
          <c:yVal>
            <c:numRef>
              <c:f>'horz comparison'!$G$4:$G$12</c:f>
              <c:numCache>
                <c:formatCode>General</c:formatCode>
                <c:ptCount val="9"/>
                <c:pt idx="0">
                  <c:v>12.8</c:v>
                </c:pt>
                <c:pt idx="1">
                  <c:v>3.45</c:v>
                </c:pt>
                <c:pt idx="2">
                  <c:v>4.625</c:v>
                </c:pt>
                <c:pt idx="3">
                  <c:v>3.62</c:v>
                </c:pt>
                <c:pt idx="4">
                  <c:v>3.95</c:v>
                </c:pt>
                <c:pt idx="5">
                  <c:v>5.15</c:v>
                </c:pt>
                <c:pt idx="6">
                  <c:v>5.25</c:v>
                </c:pt>
                <c:pt idx="7">
                  <c:v>5.15</c:v>
                </c:pt>
                <c:pt idx="8">
                  <c:v>4.8</c:v>
                </c:pt>
              </c:numCache>
            </c:numRef>
          </c:yVal>
          <c:smooth val="0"/>
        </c:ser>
        <c:ser>
          <c:idx val="0"/>
          <c:order val="1"/>
          <c:tx>
            <c:v>all heat str press</c:v>
          </c:tx>
          <c:spPr>
            <a:ln w="28575">
              <a:noFill/>
            </a:ln>
          </c:spPr>
          <c:xVal>
            <c:numRef>
              <c:f>'horz comparison'!$P$4:$P$12</c:f>
              <c:numCache>
                <c:formatCode>General</c:formatCode>
                <c:ptCount val="9"/>
                <c:pt idx="0">
                  <c:v>6.5973389529335555E-2</c:v>
                </c:pt>
                <c:pt idx="1">
                  <c:v>9.330046222810949E-2</c:v>
                </c:pt>
                <c:pt idx="2">
                  <c:v>0.1142676130268323</c:v>
                </c:pt>
                <c:pt idx="3">
                  <c:v>0.13194677905867111</c:v>
                </c:pt>
                <c:pt idx="4">
                  <c:v>0.14752098369366717</c:v>
                </c:pt>
                <c:pt idx="5">
                  <c:v>0.16160160751794531</c:v>
                </c:pt>
                <c:pt idx="6">
                  <c:v>0.1745491818426145</c:v>
                </c:pt>
                <c:pt idx="7">
                  <c:v>0.18660092445621898</c:v>
                </c:pt>
                <c:pt idx="8">
                  <c:v>0.19792159715549648</c:v>
                </c:pt>
              </c:numCache>
            </c:numRef>
          </c:xVal>
          <c:yVal>
            <c:numRef>
              <c:f>'horz comparison'!$Q$4:$Q$12</c:f>
              <c:numCache>
                <c:formatCode>General</c:formatCode>
                <c:ptCount val="9"/>
                <c:pt idx="0">
                  <c:v>12.8</c:v>
                </c:pt>
                <c:pt idx="1">
                  <c:v>11.2</c:v>
                </c:pt>
                <c:pt idx="2">
                  <c:v>4.51</c:v>
                </c:pt>
                <c:pt idx="3">
                  <c:v>4.4000000000000004</c:v>
                </c:pt>
                <c:pt idx="4">
                  <c:v>4.3600000000000003</c:v>
                </c:pt>
                <c:pt idx="5">
                  <c:v>4.3499999999999996</c:v>
                </c:pt>
                <c:pt idx="6">
                  <c:v>5.25</c:v>
                </c:pt>
                <c:pt idx="7">
                  <c:v>6.15</c:v>
                </c:pt>
                <c:pt idx="8">
                  <c:v>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65440"/>
        <c:axId val="103966976"/>
      </c:scatterChart>
      <c:valAx>
        <c:axId val="10396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966976"/>
        <c:crosses val="autoZero"/>
        <c:crossBetween val="midCat"/>
      </c:valAx>
      <c:valAx>
        <c:axId val="103966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65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7165833539745E-2"/>
          <c:y val="2.5531232849250057E-2"/>
          <c:w val="0.68110771801909187"/>
          <c:h val="0.88607733753866824"/>
        </c:manualLayout>
      </c:layout>
      <c:scatterChart>
        <c:scatterStyle val="lineMarker"/>
        <c:varyColors val="0"/>
        <c:ser>
          <c:idx val="0"/>
          <c:order val="0"/>
          <c:tx>
            <c:v>horz area total all heatstr</c:v>
          </c:tx>
          <c:spPr>
            <a:ln w="28575">
              <a:noFill/>
            </a:ln>
          </c:spPr>
          <c:xVal>
            <c:numRef>
              <c:f>'horz comparison'!$K$4:$K$12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comparison'!$P$4:$P$12</c:f>
              <c:numCache>
                <c:formatCode>General</c:formatCode>
                <c:ptCount val="9"/>
                <c:pt idx="0">
                  <c:v>6.5973389529335555E-2</c:v>
                </c:pt>
                <c:pt idx="1">
                  <c:v>9.330046222810949E-2</c:v>
                </c:pt>
                <c:pt idx="2">
                  <c:v>0.1142676130268323</c:v>
                </c:pt>
                <c:pt idx="3">
                  <c:v>0.13194677905867111</c:v>
                </c:pt>
                <c:pt idx="4">
                  <c:v>0.14752098369366717</c:v>
                </c:pt>
                <c:pt idx="5">
                  <c:v>0.16160160751794531</c:v>
                </c:pt>
                <c:pt idx="6">
                  <c:v>0.1745491818426145</c:v>
                </c:pt>
                <c:pt idx="7">
                  <c:v>0.18660092445621898</c:v>
                </c:pt>
                <c:pt idx="8">
                  <c:v>0.19792159715549648</c:v>
                </c:pt>
              </c:numCache>
            </c:numRef>
          </c:yVal>
          <c:smooth val="0"/>
        </c:ser>
        <c:ser>
          <c:idx val="3"/>
          <c:order val="1"/>
          <c:tx>
            <c:v>horz area total 2 heatstr</c:v>
          </c:tx>
          <c:spPr>
            <a:ln w="28575">
              <a:noFill/>
            </a:ln>
          </c:spPr>
          <c:xVal>
            <c:numRef>
              <c:f>'horz comparison'!$A$4:$A$12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comparison'!$F$4:$F$12</c:f>
              <c:numCache>
                <c:formatCode>General</c:formatCode>
                <c:ptCount val="9"/>
                <c:pt idx="0">
                  <c:v>6.5973389529335555E-2</c:v>
                </c:pt>
                <c:pt idx="1">
                  <c:v>4.6650231114054745E-2</c:v>
                </c:pt>
                <c:pt idx="2">
                  <c:v>7.6178408684554874E-2</c:v>
                </c:pt>
                <c:pt idx="3">
                  <c:v>6.5973389529335555E-2</c:v>
                </c:pt>
                <c:pt idx="4">
                  <c:v>5.9008393477466864E-2</c:v>
                </c:pt>
                <c:pt idx="5">
                  <c:v>5.3867202505981766E-2</c:v>
                </c:pt>
                <c:pt idx="6">
                  <c:v>4.987119481217557E-2</c:v>
                </c:pt>
                <c:pt idx="7">
                  <c:v>4.6650231114054745E-2</c:v>
                </c:pt>
                <c:pt idx="8">
                  <c:v>4.3982577145665884E-2</c:v>
                </c:pt>
              </c:numCache>
            </c:numRef>
          </c:yVal>
          <c:smooth val="0"/>
        </c:ser>
        <c:ser>
          <c:idx val="1"/>
          <c:order val="2"/>
          <c:tx>
            <c:v>horz area per tube division</c:v>
          </c:tx>
          <c:spPr>
            <a:ln w="28575">
              <a:noFill/>
            </a:ln>
          </c:spPr>
          <c:xVal>
            <c:numRef>
              <c:f>'horz comparison'!$A$4:$A$12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comparison'!$E$4:$E$12</c:f>
              <c:numCache>
                <c:formatCode>General</c:formatCode>
                <c:ptCount val="9"/>
                <c:pt idx="0">
                  <c:v>6.5973389529335555E-2</c:v>
                </c:pt>
                <c:pt idx="1">
                  <c:v>4.6650231114054745E-2</c:v>
                </c:pt>
                <c:pt idx="2">
                  <c:v>3.8089204342277437E-2</c:v>
                </c:pt>
                <c:pt idx="3">
                  <c:v>3.2986694764667777E-2</c:v>
                </c:pt>
                <c:pt idx="4">
                  <c:v>2.9504196738733432E-2</c:v>
                </c:pt>
                <c:pt idx="5">
                  <c:v>2.6933601252990883E-2</c:v>
                </c:pt>
                <c:pt idx="6">
                  <c:v>2.4935597406087785E-2</c:v>
                </c:pt>
                <c:pt idx="7">
                  <c:v>2.3325115557027373E-2</c:v>
                </c:pt>
                <c:pt idx="8">
                  <c:v>2.1991288572832942E-2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04352"/>
        <c:axId val="101606144"/>
      </c:scatterChart>
      <c:valAx>
        <c:axId val="10160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606144"/>
        <c:crosses val="autoZero"/>
        <c:crossBetween val="midCat"/>
      </c:valAx>
      <c:valAx>
        <c:axId val="101606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60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743710314111754E-2"/>
          <c:y val="1.3966855974254072E-2"/>
          <c:w val="0.87629578397998953"/>
          <c:h val="0.91725383015371798"/>
        </c:manualLayout>
      </c:layout>
      <c:scatterChart>
        <c:scatterStyle val="lineMarker"/>
        <c:varyColors val="0"/>
        <c:ser>
          <c:idx val="0"/>
          <c:order val="0"/>
          <c:tx>
            <c:v>2 heat str quala</c:v>
          </c:tx>
          <c:spPr>
            <a:ln w="28575">
              <a:noFill/>
            </a:ln>
          </c:spPr>
          <c:xVal>
            <c:numRef>
              <c:f>'horz comparison'!$A$4:$A$12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comparison'!$H$4:$H$12</c:f>
              <c:numCache>
                <c:formatCode>General</c:formatCode>
                <c:ptCount val="9"/>
                <c:pt idx="1">
                  <c:v>0.14000000000000001</c:v>
                </c:pt>
                <c:pt idx="2">
                  <c:v>0.3</c:v>
                </c:pt>
                <c:pt idx="3">
                  <c:v>0.26</c:v>
                </c:pt>
                <c:pt idx="4">
                  <c:v>0.28499999999999998</c:v>
                </c:pt>
                <c:pt idx="5">
                  <c:v>0.41</c:v>
                </c:pt>
                <c:pt idx="6">
                  <c:v>0.4</c:v>
                </c:pt>
                <c:pt idx="7">
                  <c:v>0.36499999999999999</c:v>
                </c:pt>
                <c:pt idx="8">
                  <c:v>0.32500000000000001</c:v>
                </c:pt>
              </c:numCache>
            </c:numRef>
          </c:yVal>
          <c:smooth val="0"/>
        </c:ser>
        <c:ser>
          <c:idx val="1"/>
          <c:order val="1"/>
          <c:tx>
            <c:v>all heatstr quala</c:v>
          </c:tx>
          <c:spPr>
            <a:ln w="28575">
              <a:noFill/>
            </a:ln>
          </c:spPr>
          <c:xVal>
            <c:numRef>
              <c:f>'horz comparison'!$K$4:$K$12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comparison'!$R$4:$R$12</c:f>
              <c:numCache>
                <c:formatCode>General</c:formatCode>
                <c:ptCount val="9"/>
                <c:pt idx="1">
                  <c:v>0.7</c:v>
                </c:pt>
                <c:pt idx="2">
                  <c:v>0.375</c:v>
                </c:pt>
                <c:pt idx="3">
                  <c:v>0.42</c:v>
                </c:pt>
                <c:pt idx="4">
                  <c:v>0.41</c:v>
                </c:pt>
                <c:pt idx="5">
                  <c:v>0.51</c:v>
                </c:pt>
                <c:pt idx="6">
                  <c:v>0.57999999999999996</c:v>
                </c:pt>
                <c:pt idx="7">
                  <c:v>0.64500000000000002</c:v>
                </c:pt>
                <c:pt idx="8">
                  <c:v>0.68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7008"/>
        <c:axId val="101628544"/>
      </c:scatterChart>
      <c:valAx>
        <c:axId val="10162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628544"/>
        <c:crosses val="autoZero"/>
        <c:crossBetween val="midCat"/>
      </c:valAx>
      <c:valAx>
        <c:axId val="101628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627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513228907996817"/>
          <c:y val="0.57553891429042858"/>
          <c:w val="0.14426357308482315"/>
          <c:h val="0.124648286373050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743710314111754E-2"/>
          <c:y val="1.3966855974254072E-2"/>
          <c:w val="0.87629578397998953"/>
          <c:h val="0.91725383015371798"/>
        </c:manualLayout>
      </c:layout>
      <c:scatterChart>
        <c:scatterStyle val="lineMarker"/>
        <c:varyColors val="0"/>
        <c:ser>
          <c:idx val="0"/>
          <c:order val="0"/>
          <c:tx>
            <c:v>2 heat str tmassv</c:v>
          </c:tx>
          <c:spPr>
            <a:ln w="28575">
              <a:noFill/>
            </a:ln>
          </c:spPr>
          <c:xVal>
            <c:numRef>
              <c:f>'horz comparison'!$A$4:$A$12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comparison'!$I$4:$I$12</c:f>
              <c:numCache>
                <c:formatCode>General</c:formatCode>
                <c:ptCount val="9"/>
                <c:pt idx="0">
                  <c:v>2.484</c:v>
                </c:pt>
                <c:pt idx="1">
                  <c:v>1.96</c:v>
                </c:pt>
                <c:pt idx="2">
                  <c:v>2.4790000000000001</c:v>
                </c:pt>
                <c:pt idx="3">
                  <c:v>2.4769999999999999</c:v>
                </c:pt>
                <c:pt idx="4">
                  <c:v>2.4918</c:v>
                </c:pt>
                <c:pt idx="5">
                  <c:v>2.492</c:v>
                </c:pt>
                <c:pt idx="6">
                  <c:v>2.492</c:v>
                </c:pt>
                <c:pt idx="7">
                  <c:v>2.492</c:v>
                </c:pt>
                <c:pt idx="8">
                  <c:v>2.4918</c:v>
                </c:pt>
              </c:numCache>
            </c:numRef>
          </c:yVal>
          <c:smooth val="0"/>
        </c:ser>
        <c:ser>
          <c:idx val="1"/>
          <c:order val="1"/>
          <c:tx>
            <c:v>all heatstr tmassv</c:v>
          </c:tx>
          <c:spPr>
            <a:ln w="28575">
              <a:noFill/>
            </a:ln>
          </c:spPr>
          <c:xVal>
            <c:numRef>
              <c:f>'horz comparison'!$K$4:$K$12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'horz comparison'!$S$4:$S$12</c:f>
              <c:numCache>
                <c:formatCode>General</c:formatCode>
                <c:ptCount val="9"/>
                <c:pt idx="0">
                  <c:v>2.484</c:v>
                </c:pt>
                <c:pt idx="1">
                  <c:v>2.4912000000000001</c:v>
                </c:pt>
                <c:pt idx="2">
                  <c:v>2.4849999999999999</c:v>
                </c:pt>
                <c:pt idx="3">
                  <c:v>2.4901</c:v>
                </c:pt>
                <c:pt idx="4">
                  <c:v>2.4895</c:v>
                </c:pt>
                <c:pt idx="5">
                  <c:v>2.4900000000000002</c:v>
                </c:pt>
                <c:pt idx="6">
                  <c:v>2.4897</c:v>
                </c:pt>
                <c:pt idx="7">
                  <c:v>2.4897999999999998</c:v>
                </c:pt>
                <c:pt idx="8">
                  <c:v>2.4895999999999998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46016"/>
        <c:axId val="101847808"/>
      </c:scatterChart>
      <c:valAx>
        <c:axId val="10184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847808"/>
        <c:crosses val="autoZero"/>
        <c:crossBetween val="midCat"/>
      </c:valAx>
      <c:valAx>
        <c:axId val="101847808"/>
        <c:scaling>
          <c:orientation val="minMax"/>
          <c:max val="2.6"/>
          <c:min val="2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846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785135914439267"/>
          <c:y val="0.54796630279503789"/>
          <c:w val="0.15787203212349379"/>
          <c:h val="0.124648286373050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'horz comparison - with mistake'!$A$5:$A$10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'horz comparison - with mistake'!$F$5:$F$10</c:f>
              <c:numCache>
                <c:formatCode>General</c:formatCode>
                <c:ptCount val="6"/>
                <c:pt idx="0">
                  <c:v>3.6</c:v>
                </c:pt>
                <c:pt idx="1">
                  <c:v>2.4500000000000002</c:v>
                </c:pt>
                <c:pt idx="2">
                  <c:v>3.6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87456"/>
        <c:axId val="101988992"/>
      </c:scatterChart>
      <c:valAx>
        <c:axId val="10198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8992"/>
        <c:crosses val="autoZero"/>
        <c:crossBetween val="midCat"/>
      </c:valAx>
      <c:valAx>
        <c:axId val="10198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7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'horz comparison - with mistake'!$E$6:$E$10</c:f>
              <c:numCache>
                <c:formatCode>General</c:formatCode>
                <c:ptCount val="5"/>
                <c:pt idx="0">
                  <c:v>3.8089204342277437E-2</c:v>
                </c:pt>
                <c:pt idx="1">
                  <c:v>3.2986694764667777E-2</c:v>
                </c:pt>
                <c:pt idx="2">
                  <c:v>2.9504196738733432E-2</c:v>
                </c:pt>
                <c:pt idx="3">
                  <c:v>2.6933601252990883E-2</c:v>
                </c:pt>
                <c:pt idx="4">
                  <c:v>2.4935597406087785E-2</c:v>
                </c:pt>
              </c:numCache>
            </c:numRef>
          </c:xVal>
          <c:yVal>
            <c:numRef>
              <c:f>'horz comparison - with mistake'!$F$6:$F$10</c:f>
              <c:numCache>
                <c:formatCode>General</c:formatCode>
                <c:ptCount val="5"/>
                <c:pt idx="0">
                  <c:v>2.4500000000000002</c:v>
                </c:pt>
                <c:pt idx="1">
                  <c:v>3.6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25088"/>
        <c:axId val="102026624"/>
      </c:scatterChart>
      <c:valAx>
        <c:axId val="10202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026624"/>
        <c:crosses val="autoZero"/>
        <c:crossBetween val="midCat"/>
      </c:valAx>
      <c:valAx>
        <c:axId val="10202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025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8575">
              <a:noFill/>
            </a:ln>
          </c:spPr>
          <c:xVal>
            <c:numRef>
              <c:f>'horz comparison - with mistake'!$K$13:$K$20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'horz comparison - with mistake'!$Q$13:$Q$20</c:f>
              <c:numCache>
                <c:formatCode>General</c:formatCode>
                <c:ptCount val="8"/>
                <c:pt idx="0">
                  <c:v>11</c:v>
                </c:pt>
                <c:pt idx="1">
                  <c:v>4.51</c:v>
                </c:pt>
                <c:pt idx="2">
                  <c:v>4.4800000000000004</c:v>
                </c:pt>
                <c:pt idx="3">
                  <c:v>4.47</c:v>
                </c:pt>
                <c:pt idx="4">
                  <c:v>4.4800000000000004</c:v>
                </c:pt>
                <c:pt idx="5">
                  <c:v>5.25</c:v>
                </c:pt>
                <c:pt idx="6">
                  <c:v>6.2</c:v>
                </c:pt>
                <c:pt idx="7">
                  <c:v>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10976"/>
        <c:axId val="102512512"/>
      </c:scatterChar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'horz comparison - with mistake'!$K$13:$K$20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'horz comparison - with mistake'!$O$13:$O$20</c:f>
              <c:numCache>
                <c:formatCode>General</c:formatCode>
                <c:ptCount val="8"/>
                <c:pt idx="0">
                  <c:v>4.6650231114054745E-2</c:v>
                </c:pt>
                <c:pt idx="1">
                  <c:v>3.8089204342277437E-2</c:v>
                </c:pt>
                <c:pt idx="2">
                  <c:v>3.2986694764667777E-2</c:v>
                </c:pt>
                <c:pt idx="3">
                  <c:v>2.9504196738733432E-2</c:v>
                </c:pt>
                <c:pt idx="4">
                  <c:v>2.6933601252990883E-2</c:v>
                </c:pt>
                <c:pt idx="5">
                  <c:v>2.4935597406087785E-2</c:v>
                </c:pt>
                <c:pt idx="6">
                  <c:v>2.3325115557027373E-2</c:v>
                </c:pt>
                <c:pt idx="7">
                  <c:v>2.1991288572832942E-2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15840"/>
        <c:axId val="102514048"/>
      </c:scatterChart>
      <c:valAx>
        <c:axId val="10251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512512"/>
        <c:crosses val="autoZero"/>
        <c:crossBetween val="midCat"/>
      </c:valAx>
      <c:valAx>
        <c:axId val="10251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510976"/>
        <c:crosses val="autoZero"/>
        <c:crossBetween val="midCat"/>
      </c:valAx>
      <c:valAx>
        <c:axId val="102514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02515840"/>
        <c:crosses val="max"/>
        <c:crossBetween val="midCat"/>
      </c:valAx>
      <c:valAx>
        <c:axId val="102515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514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'horz comparison - with mistake'!$P$13:$P$20</c:f>
              <c:numCache>
                <c:formatCode>General</c:formatCode>
                <c:ptCount val="8"/>
                <c:pt idx="0">
                  <c:v>9.330046222810949E-2</c:v>
                </c:pt>
                <c:pt idx="1">
                  <c:v>0.1142676130268323</c:v>
                </c:pt>
                <c:pt idx="2">
                  <c:v>0.13194677905867111</c:v>
                </c:pt>
                <c:pt idx="3">
                  <c:v>0.14752098369366717</c:v>
                </c:pt>
                <c:pt idx="4">
                  <c:v>0.16160160751794531</c:v>
                </c:pt>
                <c:pt idx="5">
                  <c:v>0.1745491818426145</c:v>
                </c:pt>
                <c:pt idx="6">
                  <c:v>0.18660092445621898</c:v>
                </c:pt>
                <c:pt idx="7">
                  <c:v>0.19792159715549648</c:v>
                </c:pt>
              </c:numCache>
            </c:numRef>
          </c:xVal>
          <c:yVal>
            <c:numRef>
              <c:f>'horz comparison - with mistake'!$Q$13:$Q$20</c:f>
              <c:numCache>
                <c:formatCode>General</c:formatCode>
                <c:ptCount val="8"/>
                <c:pt idx="0">
                  <c:v>11</c:v>
                </c:pt>
                <c:pt idx="1">
                  <c:v>4.51</c:v>
                </c:pt>
                <c:pt idx="2">
                  <c:v>4.4800000000000004</c:v>
                </c:pt>
                <c:pt idx="3">
                  <c:v>4.47</c:v>
                </c:pt>
                <c:pt idx="4">
                  <c:v>4.4800000000000004</c:v>
                </c:pt>
                <c:pt idx="5">
                  <c:v>5.25</c:v>
                </c:pt>
                <c:pt idx="6">
                  <c:v>6.2</c:v>
                </c:pt>
                <c:pt idx="7">
                  <c:v>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35552"/>
        <c:axId val="102537088"/>
      </c:scatterChart>
      <c:valAx>
        <c:axId val="10253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537088"/>
        <c:crosses val="autoZero"/>
        <c:crossBetween val="midCat"/>
      </c:valAx>
      <c:valAx>
        <c:axId val="102537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535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'vert comparison'!$B$3:$D$3</c:f>
              <c:numCache>
                <c:formatCode>General</c:formatCode>
                <c:ptCount val="3"/>
                <c:pt idx="0">
                  <c:v>0.02</c:v>
                </c:pt>
                <c:pt idx="1">
                  <c:v>0.04</c:v>
                </c:pt>
                <c:pt idx="2">
                  <c:v>0.08</c:v>
                </c:pt>
              </c:numCache>
            </c:numRef>
          </c:xVal>
          <c:yVal>
            <c:numRef>
              <c:f>'vert comparison'!$B$9:$D$9</c:f>
              <c:numCache>
                <c:formatCode>General</c:formatCode>
                <c:ptCount val="3"/>
                <c:pt idx="0">
                  <c:v>2.37</c:v>
                </c:pt>
                <c:pt idx="1">
                  <c:v>2.38</c:v>
                </c:pt>
                <c:pt idx="2">
                  <c:v>2.34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21408"/>
        <c:axId val="102722944"/>
      </c:scatterChart>
      <c:valAx>
        <c:axId val="10272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722944"/>
        <c:crosses val="autoZero"/>
        <c:crossBetween val="midCat"/>
      </c:valAx>
      <c:valAx>
        <c:axId val="102722944"/>
        <c:scaling>
          <c:orientation val="minMax"/>
          <c:max val="2.4499999999999997"/>
          <c:min val="2.2999999999999998"/>
        </c:scaling>
        <c:delete val="0"/>
        <c:axPos val="l"/>
        <c:numFmt formatCode="General" sourceLinked="1"/>
        <c:majorTickMark val="out"/>
        <c:minorTickMark val="none"/>
        <c:tickLblPos val="nextTo"/>
        <c:crossAx val="102721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'vert comparison'!$B$8:$D$8</c:f>
              <c:numCache>
                <c:formatCode>General</c:formatCode>
                <c:ptCount val="3"/>
                <c:pt idx="0">
                  <c:v>92</c:v>
                </c:pt>
                <c:pt idx="1">
                  <c:v>46</c:v>
                </c:pt>
                <c:pt idx="2">
                  <c:v>23</c:v>
                </c:pt>
              </c:numCache>
            </c:numRef>
          </c:xVal>
          <c:yVal>
            <c:numRef>
              <c:f>'vert comparison'!$B$9:$D$9</c:f>
              <c:numCache>
                <c:formatCode>General</c:formatCode>
                <c:ptCount val="3"/>
                <c:pt idx="0">
                  <c:v>2.37</c:v>
                </c:pt>
                <c:pt idx="1">
                  <c:v>2.38</c:v>
                </c:pt>
                <c:pt idx="2">
                  <c:v>2.34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38560"/>
        <c:axId val="102760832"/>
      </c:scatterChart>
      <c:valAx>
        <c:axId val="10273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760832"/>
        <c:crosses val="autoZero"/>
        <c:crossBetween val="midCat"/>
      </c:valAx>
      <c:valAx>
        <c:axId val="102760832"/>
        <c:scaling>
          <c:orientation val="minMax"/>
          <c:max val="2.4499999999999997"/>
          <c:min val="2.2999999999999998"/>
        </c:scaling>
        <c:delete val="0"/>
        <c:axPos val="l"/>
        <c:numFmt formatCode="General" sourceLinked="1"/>
        <c:majorTickMark val="out"/>
        <c:minorTickMark val="none"/>
        <c:tickLblPos val="nextTo"/>
        <c:crossAx val="102738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160563</xdr:rowOff>
    </xdr:from>
    <xdr:to>
      <xdr:col>8</xdr:col>
      <xdr:colOff>190501</xdr:colOff>
      <xdr:row>35</xdr:row>
      <xdr:rowOff>190499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221798</xdr:colOff>
      <xdr:row>36</xdr:row>
      <xdr:rowOff>163286</xdr:rowOff>
    </xdr:from>
    <xdr:to>
      <xdr:col>8</xdr:col>
      <xdr:colOff>149680</xdr:colOff>
      <xdr:row>57</xdr:row>
      <xdr:rowOff>163285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789214</xdr:colOff>
      <xdr:row>14</xdr:row>
      <xdr:rowOff>176893</xdr:rowOff>
    </xdr:from>
    <xdr:to>
      <xdr:col>18</xdr:col>
      <xdr:colOff>47623</xdr:colOff>
      <xdr:row>36</xdr:row>
      <xdr:rowOff>16329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938894</xdr:colOff>
      <xdr:row>38</xdr:row>
      <xdr:rowOff>84363</xdr:rowOff>
    </xdr:from>
    <xdr:to>
      <xdr:col>18</xdr:col>
      <xdr:colOff>95251</xdr:colOff>
      <xdr:row>57</xdr:row>
      <xdr:rowOff>149679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530678</xdr:colOff>
      <xdr:row>16</xdr:row>
      <xdr:rowOff>0</xdr:rowOff>
    </xdr:from>
    <xdr:to>
      <xdr:col>30</xdr:col>
      <xdr:colOff>299357</xdr:colOff>
      <xdr:row>35</xdr:row>
      <xdr:rowOff>65316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9525</xdr:rowOff>
    </xdr:from>
    <xdr:to>
      <xdr:col>7</xdr:col>
      <xdr:colOff>9525</xdr:colOff>
      <xdr:row>25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26</xdr:row>
      <xdr:rowOff>95250</xdr:rowOff>
    </xdr:from>
    <xdr:to>
      <xdr:col>7</xdr:col>
      <xdr:colOff>76200</xdr:colOff>
      <xdr:row>40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278947</xdr:colOff>
      <xdr:row>23</xdr:row>
      <xdr:rowOff>51707</xdr:rowOff>
    </xdr:from>
    <xdr:to>
      <xdr:col>17</xdr:col>
      <xdr:colOff>402772</xdr:colOff>
      <xdr:row>37</xdr:row>
      <xdr:rowOff>127907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276225</xdr:colOff>
      <xdr:row>39</xdr:row>
      <xdr:rowOff>46264</xdr:rowOff>
    </xdr:from>
    <xdr:to>
      <xdr:col>17</xdr:col>
      <xdr:colOff>419100</xdr:colOff>
      <xdr:row>53</xdr:row>
      <xdr:rowOff>122464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0</xdr:row>
      <xdr:rowOff>152400</xdr:rowOff>
    </xdr:from>
    <xdr:to>
      <xdr:col>13</xdr:col>
      <xdr:colOff>114300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15</xdr:row>
      <xdr:rowOff>161925</xdr:rowOff>
    </xdr:from>
    <xdr:to>
      <xdr:col>13</xdr:col>
      <xdr:colOff>180975</xdr:colOff>
      <xdr:row>30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topLeftCell="L1" zoomScale="70" zoomScaleNormal="70" workbookViewId="0">
      <selection activeCell="Z50" sqref="Z50"/>
    </sheetView>
  </sheetViews>
  <sheetFormatPr defaultRowHeight="15" x14ac:dyDescent="0.25"/>
  <cols>
    <col min="2" max="2" width="12" customWidth="1"/>
    <col min="4" max="4" width="20.7109375" customWidth="1"/>
    <col min="5" max="5" width="14" customWidth="1"/>
    <col min="6" max="6" width="18.28515625" bestFit="1" customWidth="1"/>
    <col min="7" max="7" width="11.5703125" bestFit="1" customWidth="1"/>
    <col min="8" max="8" width="13.7109375" bestFit="1" customWidth="1"/>
    <col min="9" max="9" width="17.85546875" bestFit="1" customWidth="1"/>
    <col min="10" max="10" width="12" customWidth="1"/>
    <col min="12" max="12" width="11.140625" customWidth="1"/>
    <col min="15" max="15" width="13.42578125" customWidth="1"/>
    <col min="16" max="16" width="18.28515625" bestFit="1" customWidth="1"/>
    <col min="17" max="17" width="11.5703125" bestFit="1" customWidth="1"/>
    <col min="22" max="22" width="15.85546875" customWidth="1"/>
    <col min="25" max="25" width="14.5703125" customWidth="1"/>
    <col min="26" max="26" width="18.28515625" bestFit="1" customWidth="1"/>
    <col min="27" max="27" width="13.85546875" customWidth="1"/>
    <col min="32" max="32" width="13.5703125" bestFit="1" customWidth="1"/>
    <col min="36" max="36" width="18.28515625" bestFit="1" customWidth="1"/>
  </cols>
  <sheetData>
    <row r="1" spans="1:49" ht="46.5" x14ac:dyDescent="0.7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49" x14ac:dyDescent="0.25">
      <c r="A2" s="4" t="s">
        <v>21</v>
      </c>
      <c r="B2" s="4"/>
      <c r="C2" s="4"/>
      <c r="D2" s="4"/>
      <c r="E2" s="4"/>
      <c r="F2" s="4"/>
      <c r="K2" s="4" t="s">
        <v>15</v>
      </c>
      <c r="L2" s="4"/>
      <c r="M2" s="4"/>
      <c r="N2" s="4"/>
      <c r="O2" s="4"/>
      <c r="P2" s="4"/>
      <c r="Q2" s="4"/>
      <c r="U2" s="4" t="s">
        <v>24</v>
      </c>
      <c r="V2" s="4"/>
      <c r="W2" s="4"/>
      <c r="X2" s="4"/>
      <c r="Y2" s="4"/>
      <c r="Z2" s="4"/>
      <c r="AA2" s="4"/>
      <c r="AB2" s="4"/>
      <c r="AC2" s="4"/>
      <c r="AE2" s="4" t="s">
        <v>26</v>
      </c>
      <c r="AF2" s="4"/>
      <c r="AG2" s="4"/>
      <c r="AH2" s="4"/>
      <c r="AI2" s="4"/>
      <c r="AJ2" s="4"/>
      <c r="AK2" s="4"/>
      <c r="AO2" s="4" t="s">
        <v>27</v>
      </c>
      <c r="AP2" s="4"/>
      <c r="AQ2" s="4"/>
      <c r="AR2" s="4"/>
      <c r="AS2" s="4"/>
      <c r="AT2" s="4"/>
      <c r="AU2" s="4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17</v>
      </c>
      <c r="G3" s="2" t="s">
        <v>5</v>
      </c>
      <c r="H3" s="2" t="s">
        <v>22</v>
      </c>
      <c r="I3" s="2" t="s">
        <v>23</v>
      </c>
      <c r="J3" s="2"/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17</v>
      </c>
      <c r="Q3" s="2" t="s">
        <v>5</v>
      </c>
      <c r="R3" s="2" t="s">
        <v>22</v>
      </c>
      <c r="S3" s="2" t="s">
        <v>23</v>
      </c>
      <c r="U3" s="2" t="s">
        <v>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17</v>
      </c>
      <c r="AA3" s="2" t="s">
        <v>5</v>
      </c>
      <c r="AB3" s="2" t="s">
        <v>22</v>
      </c>
      <c r="AC3" s="2" t="s">
        <v>23</v>
      </c>
      <c r="AE3" s="2" t="s">
        <v>0</v>
      </c>
      <c r="AF3" s="2" t="s">
        <v>1</v>
      </c>
      <c r="AG3" s="2" t="s">
        <v>2</v>
      </c>
      <c r="AH3" s="2" t="s">
        <v>3</v>
      </c>
      <c r="AI3" s="2" t="s">
        <v>4</v>
      </c>
      <c r="AJ3" s="2" t="s">
        <v>17</v>
      </c>
      <c r="AK3" s="2" t="s">
        <v>5</v>
      </c>
      <c r="AL3" s="2" t="s">
        <v>22</v>
      </c>
      <c r="AM3" s="2" t="s">
        <v>23</v>
      </c>
      <c r="AO3" s="2" t="s">
        <v>0</v>
      </c>
      <c r="AP3" s="2" t="s">
        <v>1</v>
      </c>
      <c r="AQ3" s="2" t="s">
        <v>2</v>
      </c>
      <c r="AR3" s="2" t="s">
        <v>3</v>
      </c>
      <c r="AS3" s="2" t="s">
        <v>4</v>
      </c>
      <c r="AT3" s="2" t="s">
        <v>17</v>
      </c>
      <c r="AU3" s="2" t="s">
        <v>5</v>
      </c>
      <c r="AV3" s="2" t="s">
        <v>22</v>
      </c>
      <c r="AW3" s="2" t="s">
        <v>23</v>
      </c>
    </row>
    <row r="4" spans="1:49" x14ac:dyDescent="0.25">
      <c r="A4">
        <v>1</v>
      </c>
      <c r="B4">
        <v>3.4635999999999998E-4</v>
      </c>
      <c r="C4">
        <f>B4*A4</f>
        <v>3.4635999999999998E-4</v>
      </c>
      <c r="D4">
        <f>(B4/PI())^(0.5)</f>
        <v>1.0499991056120844E-2</v>
      </c>
      <c r="E4">
        <f>2*PI()*D4</f>
        <v>6.5973389529335555E-2</v>
      </c>
      <c r="F4">
        <f>E4*A4</f>
        <v>6.5973389529335555E-2</v>
      </c>
      <c r="G4">
        <v>12.8</v>
      </c>
      <c r="I4">
        <v>2.484</v>
      </c>
      <c r="K4">
        <v>1</v>
      </c>
      <c r="L4">
        <v>3.4635999999999998E-4</v>
      </c>
      <c r="M4">
        <f>L4*K4</f>
        <v>3.4635999999999998E-4</v>
      </c>
      <c r="N4">
        <f>(L4/PI())^(0.5)</f>
        <v>1.0499991056120844E-2</v>
      </c>
      <c r="O4">
        <f>2*PI()*N4</f>
        <v>6.5973389529335555E-2</v>
      </c>
      <c r="P4">
        <f>O4*1</f>
        <v>6.5973389529335555E-2</v>
      </c>
      <c r="Q4">
        <v>12.8</v>
      </c>
      <c r="S4">
        <v>2.484</v>
      </c>
      <c r="U4">
        <v>1</v>
      </c>
      <c r="V4">
        <v>3.4635999999999998E-4</v>
      </c>
      <c r="W4">
        <f>V4*U4</f>
        <v>3.4635999999999998E-4</v>
      </c>
      <c r="X4">
        <f>(V4/PI())^(0.5)</f>
        <v>1.0499991056120844E-2</v>
      </c>
      <c r="Y4">
        <f>2*PI()*X4</f>
        <v>6.5973389529335555E-2</v>
      </c>
      <c r="AE4">
        <v>1</v>
      </c>
      <c r="AF4">
        <v>3.4635999999999998E-4</v>
      </c>
      <c r="AG4">
        <f>AF4*AE4</f>
        <v>3.4635999999999998E-4</v>
      </c>
      <c r="AH4">
        <f>(AF4/PI())^(0.5)</f>
        <v>1.0499991056120844E-2</v>
      </c>
      <c r="AI4">
        <f>2*PI()*AH4</f>
        <v>6.5973389529335555E-2</v>
      </c>
      <c r="AJ4">
        <f>AI4*1</f>
        <v>6.5973389529335555E-2</v>
      </c>
      <c r="AO4">
        <v>1</v>
      </c>
      <c r="AP4">
        <v>3.4635999999999998E-4</v>
      </c>
      <c r="AQ4">
        <f>AP4*AO4</f>
        <v>3.4635999999999998E-4</v>
      </c>
      <c r="AR4">
        <f>(AP4/PI())^(0.5)</f>
        <v>1.0499991056120844E-2</v>
      </c>
      <c r="AS4">
        <f>2*PI()*AR4</f>
        <v>6.5973389529335555E-2</v>
      </c>
      <c r="AT4">
        <f>AS4*1</f>
        <v>6.5973389529335555E-2</v>
      </c>
    </row>
    <row r="5" spans="1:49" x14ac:dyDescent="0.25">
      <c r="A5">
        <v>2</v>
      </c>
      <c r="B5">
        <v>1.7317999999999999E-4</v>
      </c>
      <c r="C5">
        <f>B5*A5</f>
        <v>3.4635999999999998E-4</v>
      </c>
      <c r="D5">
        <f t="shared" ref="D5:D12" si="0">(B5/PI())^(0.5)</f>
        <v>7.424614878181148E-3</v>
      </c>
      <c r="E5">
        <f t="shared" ref="E5:E12" si="1">2*PI()*D5</f>
        <v>4.6650231114054745E-2</v>
      </c>
      <c r="F5">
        <f>E5*1</f>
        <v>4.6650231114054745E-2</v>
      </c>
      <c r="G5">
        <v>3.45</v>
      </c>
      <c r="H5">
        <v>0.14000000000000001</v>
      </c>
      <c r="I5">
        <v>1.96</v>
      </c>
      <c r="K5">
        <v>2</v>
      </c>
      <c r="L5">
        <v>1.7317999999999999E-4</v>
      </c>
      <c r="M5">
        <f>L5*K5</f>
        <v>3.4635999999999998E-4</v>
      </c>
      <c r="N5">
        <f>(L5/PI())^(0.5)</f>
        <v>7.424614878181148E-3</v>
      </c>
      <c r="O5">
        <f>2*PI()*N5</f>
        <v>4.6650231114054745E-2</v>
      </c>
      <c r="P5">
        <f>O5*K5</f>
        <v>9.330046222810949E-2</v>
      </c>
      <c r="Q5">
        <v>11.2</v>
      </c>
      <c r="R5">
        <v>0.7</v>
      </c>
      <c r="S5">
        <v>2.4912000000000001</v>
      </c>
      <c r="U5">
        <v>2</v>
      </c>
      <c r="V5">
        <v>1.7317999999999999E-4</v>
      </c>
      <c r="W5">
        <f>V5*U5</f>
        <v>3.4635999999999998E-4</v>
      </c>
      <c r="X5">
        <f>(V5/PI())^(0.5)</f>
        <v>7.424614878181148E-3</v>
      </c>
      <c r="Y5">
        <f>2*PI()*X5</f>
        <v>4.6650231114054745E-2</v>
      </c>
      <c r="AE5">
        <v>2</v>
      </c>
      <c r="AF5">
        <v>1.7317999999999999E-4</v>
      </c>
      <c r="AG5">
        <f>AF5*AE5</f>
        <v>3.4635999999999998E-4</v>
      </c>
      <c r="AH5">
        <f>(AF5/PI())^(0.5)</f>
        <v>7.424614878181148E-3</v>
      </c>
      <c r="AI5">
        <f>2*PI()*AH5</f>
        <v>4.6650231114054745E-2</v>
      </c>
      <c r="AJ5">
        <f>AI5*AE5</f>
        <v>9.330046222810949E-2</v>
      </c>
      <c r="AO5">
        <v>2</v>
      </c>
      <c r="AP5">
        <v>1.7317999999999999E-4</v>
      </c>
      <c r="AQ5">
        <f>AP5*AO5</f>
        <v>3.4635999999999998E-4</v>
      </c>
      <c r="AR5">
        <f>(AP5/PI())^(0.5)</f>
        <v>7.424614878181148E-3</v>
      </c>
      <c r="AS5">
        <f>2*PI()*AR5</f>
        <v>4.6650231114054745E-2</v>
      </c>
      <c r="AT5">
        <f>AS5*AO5</f>
        <v>9.330046222810949E-2</v>
      </c>
    </row>
    <row r="6" spans="1:49" x14ac:dyDescent="0.25">
      <c r="A6">
        <v>3</v>
      </c>
      <c r="B6">
        <v>1.1545E-4</v>
      </c>
      <c r="C6">
        <f t="shared" ref="C6:C12" si="2">B6*A6</f>
        <v>3.4634999999999999E-4</v>
      </c>
      <c r="D6">
        <f t="shared" si="0"/>
        <v>6.0620851495107389E-3</v>
      </c>
      <c r="E6">
        <f t="shared" si="1"/>
        <v>3.8089204342277437E-2</v>
      </c>
      <c r="F6">
        <f>E6*2</f>
        <v>7.6178408684554874E-2</v>
      </c>
      <c r="G6">
        <v>4.625</v>
      </c>
      <c r="H6">
        <v>0.3</v>
      </c>
      <c r="I6">
        <v>2.4790000000000001</v>
      </c>
      <c r="K6">
        <v>3</v>
      </c>
      <c r="L6">
        <v>1.1545E-4</v>
      </c>
      <c r="M6">
        <f t="shared" ref="M6:M12" si="3">L6*K6</f>
        <v>3.4634999999999999E-4</v>
      </c>
      <c r="N6">
        <f t="shared" ref="N6:N12" si="4">(L6/PI())^(0.5)</f>
        <v>6.0620851495107389E-3</v>
      </c>
      <c r="O6">
        <f t="shared" ref="O6:O12" si="5">2*PI()*N6</f>
        <v>3.8089204342277437E-2</v>
      </c>
      <c r="P6">
        <f t="shared" ref="P6:P12" si="6">O6*K6</f>
        <v>0.1142676130268323</v>
      </c>
      <c r="Q6">
        <v>4.51</v>
      </c>
      <c r="R6">
        <v>0.375</v>
      </c>
      <c r="S6">
        <v>2.4849999999999999</v>
      </c>
      <c r="U6">
        <v>3</v>
      </c>
      <c r="V6">
        <v>1.1545E-4</v>
      </c>
      <c r="W6">
        <f t="shared" ref="W6:W12" si="7">V6*U6</f>
        <v>3.4634999999999999E-4</v>
      </c>
      <c r="X6">
        <f t="shared" ref="X6:X12" si="8">(V6/PI())^(0.5)</f>
        <v>6.0620851495107389E-3</v>
      </c>
      <c r="Y6">
        <f>2*PI()*X6</f>
        <v>3.8089204342277437E-2</v>
      </c>
      <c r="AA6">
        <v>4.125</v>
      </c>
      <c r="AB6">
        <v>0.42499999999999999</v>
      </c>
      <c r="AC6">
        <v>2.4969999999999999</v>
      </c>
      <c r="AE6">
        <v>3</v>
      </c>
      <c r="AF6">
        <v>1.1545E-4</v>
      </c>
      <c r="AG6">
        <f t="shared" ref="AG6:AG12" si="9">AF6*AE6</f>
        <v>3.4634999999999999E-4</v>
      </c>
      <c r="AH6">
        <f t="shared" ref="AH6:AH12" si="10">(AF6/PI())^(0.5)</f>
        <v>6.0620851495107389E-3</v>
      </c>
      <c r="AI6">
        <f t="shared" ref="AI6:AI12" si="11">2*PI()*AH6</f>
        <v>3.8089204342277437E-2</v>
      </c>
      <c r="AJ6">
        <f t="shared" ref="AJ6:AJ12" si="12">AI6*AE6</f>
        <v>0.1142676130268323</v>
      </c>
      <c r="AK6">
        <v>4</v>
      </c>
      <c r="AL6">
        <v>0.47499999999999998</v>
      </c>
      <c r="AM6">
        <v>2.4971000000000001</v>
      </c>
      <c r="AO6">
        <v>3</v>
      </c>
      <c r="AP6">
        <v>1.1545E-4</v>
      </c>
      <c r="AQ6">
        <f t="shared" ref="AQ6:AQ12" si="13">AP6*AO6</f>
        <v>3.4634999999999999E-4</v>
      </c>
      <c r="AR6">
        <f t="shared" ref="AR6:AR12" si="14">(AP6/PI())^(0.5)</f>
        <v>6.0620851495107389E-3</v>
      </c>
      <c r="AS6">
        <f t="shared" ref="AS6:AS12" si="15">2*PI()*AR6</f>
        <v>3.8089204342277437E-2</v>
      </c>
      <c r="AT6">
        <f t="shared" ref="AT6:AT12" si="16">AS6*AO6</f>
        <v>0.1142676130268323</v>
      </c>
      <c r="AU6">
        <v>5.25</v>
      </c>
      <c r="AV6">
        <v>0.55000000000000004</v>
      </c>
      <c r="AW6">
        <v>2.4975000000000001</v>
      </c>
    </row>
    <row r="7" spans="1:49" x14ac:dyDescent="0.25">
      <c r="A7">
        <v>4</v>
      </c>
      <c r="B7" s="1">
        <v>8.6589999999999996E-5</v>
      </c>
      <c r="C7">
        <f t="shared" si="2"/>
        <v>3.4635999999999998E-4</v>
      </c>
      <c r="D7">
        <f t="shared" si="0"/>
        <v>5.2499955280604221E-3</v>
      </c>
      <c r="E7">
        <f t="shared" si="1"/>
        <v>3.2986694764667777E-2</v>
      </c>
      <c r="F7">
        <f t="shared" ref="F7:F12" si="17">E7*2</f>
        <v>6.5973389529335555E-2</v>
      </c>
      <c r="G7">
        <v>3.62</v>
      </c>
      <c r="H7">
        <v>0.26</v>
      </c>
      <c r="I7">
        <v>2.4769999999999999</v>
      </c>
      <c r="K7">
        <v>4</v>
      </c>
      <c r="L7" s="1">
        <v>8.6589999999999996E-5</v>
      </c>
      <c r="M7">
        <f t="shared" si="3"/>
        <v>3.4635999999999998E-4</v>
      </c>
      <c r="N7">
        <f t="shared" si="4"/>
        <v>5.2499955280604221E-3</v>
      </c>
      <c r="O7">
        <f t="shared" si="5"/>
        <v>3.2986694764667777E-2</v>
      </c>
      <c r="P7">
        <f t="shared" si="6"/>
        <v>0.13194677905867111</v>
      </c>
      <c r="Q7">
        <v>4.4000000000000004</v>
      </c>
      <c r="R7">
        <v>0.42</v>
      </c>
      <c r="S7">
        <v>2.4901</v>
      </c>
      <c r="U7">
        <v>4</v>
      </c>
      <c r="V7" s="1">
        <v>8.6589999999999996E-5</v>
      </c>
      <c r="W7">
        <f t="shared" si="7"/>
        <v>3.4635999999999998E-4</v>
      </c>
      <c r="X7">
        <f t="shared" si="8"/>
        <v>5.2499955280604221E-3</v>
      </c>
      <c r="Y7">
        <f t="shared" ref="Y7:Y12" si="18">2*PI()*X7</f>
        <v>3.2986694764667777E-2</v>
      </c>
      <c r="AE7">
        <v>4</v>
      </c>
      <c r="AF7" s="1">
        <v>8.6589999999999996E-5</v>
      </c>
      <c r="AG7">
        <f t="shared" si="9"/>
        <v>3.4635999999999998E-4</v>
      </c>
      <c r="AH7">
        <f t="shared" si="10"/>
        <v>5.2499955280604221E-3</v>
      </c>
      <c r="AI7">
        <f t="shared" si="11"/>
        <v>3.2986694764667777E-2</v>
      </c>
      <c r="AJ7">
        <f t="shared" si="12"/>
        <v>0.13194677905867111</v>
      </c>
      <c r="AO7">
        <v>4</v>
      </c>
      <c r="AP7" s="1">
        <v>8.6589999999999996E-5</v>
      </c>
      <c r="AQ7">
        <f t="shared" si="13"/>
        <v>3.4635999999999998E-4</v>
      </c>
      <c r="AR7">
        <f t="shared" si="14"/>
        <v>5.2499955280604221E-3</v>
      </c>
      <c r="AS7">
        <f t="shared" si="15"/>
        <v>3.2986694764667777E-2</v>
      </c>
      <c r="AT7">
        <f t="shared" si="16"/>
        <v>0.13194677905867111</v>
      </c>
    </row>
    <row r="8" spans="1:49" x14ac:dyDescent="0.25">
      <c r="A8">
        <v>5</v>
      </c>
      <c r="B8" s="1">
        <v>6.9271999999999997E-5</v>
      </c>
      <c r="C8">
        <f t="shared" si="2"/>
        <v>3.4635999999999998E-4</v>
      </c>
      <c r="D8">
        <f t="shared" si="0"/>
        <v>4.6957387529252036E-3</v>
      </c>
      <c r="E8">
        <f t="shared" si="1"/>
        <v>2.9504196738733432E-2</v>
      </c>
      <c r="F8">
        <f t="shared" si="17"/>
        <v>5.9008393477466864E-2</v>
      </c>
      <c r="G8">
        <v>3.95</v>
      </c>
      <c r="H8">
        <v>0.28499999999999998</v>
      </c>
      <c r="I8">
        <v>2.4918</v>
      </c>
      <c r="K8">
        <v>5</v>
      </c>
      <c r="L8" s="1">
        <v>6.9271999999999997E-5</v>
      </c>
      <c r="M8">
        <f t="shared" si="3"/>
        <v>3.4635999999999998E-4</v>
      </c>
      <c r="N8">
        <f t="shared" si="4"/>
        <v>4.6957387529252036E-3</v>
      </c>
      <c r="O8">
        <f t="shared" si="5"/>
        <v>2.9504196738733432E-2</v>
      </c>
      <c r="P8">
        <f t="shared" si="6"/>
        <v>0.14752098369366717</v>
      </c>
      <c r="Q8">
        <v>4.3600000000000003</v>
      </c>
      <c r="R8">
        <v>0.41</v>
      </c>
      <c r="S8">
        <v>2.4895</v>
      </c>
      <c r="U8">
        <v>5</v>
      </c>
      <c r="V8" s="1">
        <v>6.9271999999999997E-5</v>
      </c>
      <c r="W8">
        <f t="shared" si="7"/>
        <v>3.4635999999999998E-4</v>
      </c>
      <c r="X8">
        <f t="shared" si="8"/>
        <v>4.6957387529252036E-3</v>
      </c>
      <c r="Y8">
        <f t="shared" si="18"/>
        <v>2.9504196738733432E-2</v>
      </c>
      <c r="AA8">
        <v>4.9000000000000004</v>
      </c>
      <c r="AB8">
        <v>0.4</v>
      </c>
      <c r="AC8">
        <v>2.4967999999999999</v>
      </c>
      <c r="AE8">
        <v>5</v>
      </c>
      <c r="AF8" s="1">
        <v>6.9271999999999997E-5</v>
      </c>
      <c r="AG8">
        <f t="shared" si="9"/>
        <v>3.4635999999999998E-4</v>
      </c>
      <c r="AH8">
        <f t="shared" si="10"/>
        <v>4.6957387529252036E-3</v>
      </c>
      <c r="AI8">
        <f t="shared" si="11"/>
        <v>2.9504196738733432E-2</v>
      </c>
      <c r="AJ8">
        <f t="shared" si="12"/>
        <v>0.14752098369366717</v>
      </c>
      <c r="AK8">
        <v>3.8</v>
      </c>
      <c r="AL8">
        <v>0.47</v>
      </c>
      <c r="AM8">
        <v>2.4971000000000001</v>
      </c>
      <c r="AO8">
        <v>5</v>
      </c>
      <c r="AP8" s="1">
        <v>6.9271999999999997E-5</v>
      </c>
      <c r="AQ8">
        <f t="shared" si="13"/>
        <v>3.4635999999999998E-4</v>
      </c>
      <c r="AR8">
        <f t="shared" si="14"/>
        <v>4.6957387529252036E-3</v>
      </c>
      <c r="AS8">
        <f t="shared" si="15"/>
        <v>2.9504196738733432E-2</v>
      </c>
      <c r="AT8">
        <f t="shared" si="16"/>
        <v>0.14752098369366717</v>
      </c>
      <c r="AU8">
        <v>5.0999999999999996</v>
      </c>
      <c r="AV8">
        <v>0.54500000000000004</v>
      </c>
      <c r="AW8">
        <v>2.4975000000000001</v>
      </c>
    </row>
    <row r="9" spans="1:49" x14ac:dyDescent="0.25">
      <c r="A9">
        <v>6</v>
      </c>
      <c r="B9" s="1">
        <v>5.7726999999999998E-5</v>
      </c>
      <c r="C9">
        <f t="shared" si="2"/>
        <v>3.4636200000000002E-4</v>
      </c>
      <c r="D9">
        <f t="shared" si="0"/>
        <v>4.286615774679565E-3</v>
      </c>
      <c r="E9">
        <f t="shared" si="1"/>
        <v>2.6933601252990883E-2</v>
      </c>
      <c r="F9">
        <f t="shared" si="17"/>
        <v>5.3867202505981766E-2</v>
      </c>
      <c r="G9">
        <v>5.15</v>
      </c>
      <c r="H9">
        <v>0.41</v>
      </c>
      <c r="I9">
        <v>2.492</v>
      </c>
      <c r="K9">
        <v>6</v>
      </c>
      <c r="L9" s="1">
        <v>5.7726999999999998E-5</v>
      </c>
      <c r="M9">
        <f t="shared" si="3"/>
        <v>3.4636200000000002E-4</v>
      </c>
      <c r="N9">
        <f t="shared" si="4"/>
        <v>4.286615774679565E-3</v>
      </c>
      <c r="O9">
        <f t="shared" si="5"/>
        <v>2.6933601252990883E-2</v>
      </c>
      <c r="P9">
        <f t="shared" si="6"/>
        <v>0.16160160751794531</v>
      </c>
      <c r="Q9">
        <v>4.3499999999999996</v>
      </c>
      <c r="R9">
        <v>0.51</v>
      </c>
      <c r="S9">
        <v>2.4900000000000002</v>
      </c>
      <c r="U9">
        <v>6</v>
      </c>
      <c r="V9" s="1">
        <v>5.7726999999999998E-5</v>
      </c>
      <c r="W9">
        <f t="shared" si="7"/>
        <v>3.4636200000000002E-4</v>
      </c>
      <c r="X9">
        <f t="shared" si="8"/>
        <v>4.286615774679565E-3</v>
      </c>
      <c r="Y9">
        <f t="shared" si="18"/>
        <v>2.6933601252990883E-2</v>
      </c>
      <c r="AE9">
        <v>6</v>
      </c>
      <c r="AF9" s="1">
        <v>5.7726999999999998E-5</v>
      </c>
      <c r="AG9">
        <f t="shared" si="9"/>
        <v>3.4636200000000002E-4</v>
      </c>
      <c r="AH9">
        <f t="shared" si="10"/>
        <v>4.286615774679565E-3</v>
      </c>
      <c r="AI9">
        <f t="shared" si="11"/>
        <v>2.6933601252990883E-2</v>
      </c>
      <c r="AJ9">
        <f t="shared" si="12"/>
        <v>0.16160160751794531</v>
      </c>
      <c r="AO9">
        <v>6</v>
      </c>
      <c r="AP9" s="1">
        <v>5.7726999999999998E-5</v>
      </c>
      <c r="AQ9">
        <f t="shared" si="13"/>
        <v>3.4636200000000002E-4</v>
      </c>
      <c r="AR9">
        <f t="shared" si="14"/>
        <v>4.286615774679565E-3</v>
      </c>
      <c r="AS9">
        <f t="shared" si="15"/>
        <v>2.6933601252990883E-2</v>
      </c>
      <c r="AT9">
        <f t="shared" si="16"/>
        <v>0.16160160751794531</v>
      </c>
    </row>
    <row r="10" spans="1:49" x14ac:dyDescent="0.25">
      <c r="A10">
        <v>7</v>
      </c>
      <c r="B10" s="1">
        <v>4.9480000000000001E-5</v>
      </c>
      <c r="C10">
        <f t="shared" si="2"/>
        <v>3.4635999999999998E-4</v>
      </c>
      <c r="D10">
        <f t="shared" si="0"/>
        <v>3.9686235861283144E-3</v>
      </c>
      <c r="E10">
        <f t="shared" si="1"/>
        <v>2.4935597406087785E-2</v>
      </c>
      <c r="F10">
        <f t="shared" si="17"/>
        <v>4.987119481217557E-2</v>
      </c>
      <c r="G10">
        <v>5.25</v>
      </c>
      <c r="H10">
        <v>0.4</v>
      </c>
      <c r="I10">
        <v>2.492</v>
      </c>
      <c r="K10">
        <v>7</v>
      </c>
      <c r="L10" s="1">
        <v>4.9480000000000001E-5</v>
      </c>
      <c r="M10">
        <f t="shared" si="3"/>
        <v>3.4635999999999998E-4</v>
      </c>
      <c r="N10">
        <f t="shared" si="4"/>
        <v>3.9686235861283144E-3</v>
      </c>
      <c r="O10">
        <f t="shared" si="5"/>
        <v>2.4935597406087785E-2</v>
      </c>
      <c r="P10">
        <f t="shared" si="6"/>
        <v>0.1745491818426145</v>
      </c>
      <c r="Q10">
        <v>5.25</v>
      </c>
      <c r="R10">
        <v>0.57999999999999996</v>
      </c>
      <c r="S10">
        <v>2.4897</v>
      </c>
      <c r="U10">
        <v>7</v>
      </c>
      <c r="V10" s="1">
        <v>4.9480000000000001E-5</v>
      </c>
      <c r="W10">
        <f t="shared" si="7"/>
        <v>3.4635999999999998E-4</v>
      </c>
      <c r="X10">
        <f t="shared" si="8"/>
        <v>3.9686235861283144E-3</v>
      </c>
      <c r="Y10">
        <f t="shared" si="18"/>
        <v>2.4935597406087785E-2</v>
      </c>
      <c r="AA10">
        <v>5.6</v>
      </c>
      <c r="AB10">
        <v>0.32500000000000001</v>
      </c>
      <c r="AC10">
        <v>2.4963000000000002</v>
      </c>
      <c r="AE10">
        <v>7</v>
      </c>
      <c r="AF10" s="1">
        <v>4.9480000000000001E-5</v>
      </c>
      <c r="AG10">
        <f t="shared" si="9"/>
        <v>3.4635999999999998E-4</v>
      </c>
      <c r="AH10">
        <f t="shared" si="10"/>
        <v>3.9686235861283144E-3</v>
      </c>
      <c r="AI10">
        <f t="shared" si="11"/>
        <v>2.4935597406087785E-2</v>
      </c>
      <c r="AJ10">
        <f t="shared" si="12"/>
        <v>0.1745491818426145</v>
      </c>
      <c r="AK10">
        <v>3.64</v>
      </c>
      <c r="AL10">
        <v>0.5</v>
      </c>
      <c r="AM10">
        <v>2.4969999999999999</v>
      </c>
      <c r="AO10">
        <v>7</v>
      </c>
      <c r="AP10" s="1">
        <v>4.9480000000000001E-5</v>
      </c>
      <c r="AQ10">
        <f t="shared" si="13"/>
        <v>3.4635999999999998E-4</v>
      </c>
      <c r="AR10">
        <f t="shared" si="14"/>
        <v>3.9686235861283144E-3</v>
      </c>
      <c r="AS10">
        <f t="shared" si="15"/>
        <v>2.4935597406087785E-2</v>
      </c>
      <c r="AT10">
        <f t="shared" si="16"/>
        <v>0.1745491818426145</v>
      </c>
      <c r="AU10">
        <v>3.58</v>
      </c>
      <c r="AV10">
        <v>0.47</v>
      </c>
      <c r="AW10">
        <v>2.4967999999999999</v>
      </c>
    </row>
    <row r="11" spans="1:49" x14ac:dyDescent="0.25">
      <c r="A11">
        <v>8</v>
      </c>
      <c r="B11" s="1">
        <v>4.3294999999999998E-5</v>
      </c>
      <c r="C11">
        <f t="shared" si="2"/>
        <v>3.4635999999999998E-4</v>
      </c>
      <c r="D11">
        <f t="shared" si="0"/>
        <v>3.712307439090574E-3</v>
      </c>
      <c r="E11">
        <f t="shared" si="1"/>
        <v>2.3325115557027373E-2</v>
      </c>
      <c r="F11">
        <f t="shared" si="17"/>
        <v>4.6650231114054745E-2</v>
      </c>
      <c r="G11">
        <v>5.15</v>
      </c>
      <c r="H11">
        <v>0.36499999999999999</v>
      </c>
      <c r="I11">
        <v>2.492</v>
      </c>
      <c r="K11">
        <v>8</v>
      </c>
      <c r="L11" s="1">
        <v>4.3294999999999998E-5</v>
      </c>
      <c r="M11">
        <f t="shared" si="3"/>
        <v>3.4635999999999998E-4</v>
      </c>
      <c r="N11">
        <f t="shared" si="4"/>
        <v>3.712307439090574E-3</v>
      </c>
      <c r="O11">
        <f t="shared" si="5"/>
        <v>2.3325115557027373E-2</v>
      </c>
      <c r="P11">
        <f t="shared" si="6"/>
        <v>0.18660092445621898</v>
      </c>
      <c r="Q11">
        <v>6.15</v>
      </c>
      <c r="R11">
        <v>0.64500000000000002</v>
      </c>
      <c r="S11">
        <v>2.4897999999999998</v>
      </c>
      <c r="U11">
        <v>8</v>
      </c>
      <c r="V11" s="1">
        <v>4.3294999999999998E-5</v>
      </c>
      <c r="W11">
        <f t="shared" si="7"/>
        <v>3.4635999999999998E-4</v>
      </c>
      <c r="X11">
        <f t="shared" si="8"/>
        <v>3.712307439090574E-3</v>
      </c>
      <c r="Y11">
        <f t="shared" si="18"/>
        <v>2.3325115557027373E-2</v>
      </c>
      <c r="AE11">
        <v>8</v>
      </c>
      <c r="AF11" s="1">
        <v>4.3294999999999998E-5</v>
      </c>
      <c r="AG11">
        <f t="shared" si="9"/>
        <v>3.4635999999999998E-4</v>
      </c>
      <c r="AH11">
        <f t="shared" si="10"/>
        <v>3.712307439090574E-3</v>
      </c>
      <c r="AI11">
        <f t="shared" si="11"/>
        <v>2.3325115557027373E-2</v>
      </c>
      <c r="AJ11">
        <f t="shared" si="12"/>
        <v>0.18660092445621898</v>
      </c>
      <c r="AO11">
        <v>8</v>
      </c>
      <c r="AP11" s="1">
        <v>4.3294999999999998E-5</v>
      </c>
      <c r="AQ11">
        <f t="shared" si="13"/>
        <v>3.4635999999999998E-4</v>
      </c>
      <c r="AR11">
        <f t="shared" si="14"/>
        <v>3.712307439090574E-3</v>
      </c>
      <c r="AS11">
        <f t="shared" si="15"/>
        <v>2.3325115557027373E-2</v>
      </c>
      <c r="AT11">
        <f t="shared" si="16"/>
        <v>0.18660092445621898</v>
      </c>
    </row>
    <row r="12" spans="1:49" x14ac:dyDescent="0.25">
      <c r="A12">
        <v>9</v>
      </c>
      <c r="B12" s="1">
        <v>3.8485000000000002E-5</v>
      </c>
      <c r="C12">
        <f t="shared" si="2"/>
        <v>3.4636500000000001E-4</v>
      </c>
      <c r="D12">
        <f t="shared" si="0"/>
        <v>3.5000222813266753E-3</v>
      </c>
      <c r="E12">
        <f t="shared" si="1"/>
        <v>2.1991288572832942E-2</v>
      </c>
      <c r="F12">
        <f t="shared" si="17"/>
        <v>4.3982577145665884E-2</v>
      </c>
      <c r="G12">
        <v>4.8</v>
      </c>
      <c r="H12">
        <v>0.32500000000000001</v>
      </c>
      <c r="I12">
        <v>2.4918</v>
      </c>
      <c r="K12">
        <v>9</v>
      </c>
      <c r="L12" s="1">
        <v>3.8485000000000002E-5</v>
      </c>
      <c r="M12">
        <f t="shared" si="3"/>
        <v>3.4636500000000001E-4</v>
      </c>
      <c r="N12">
        <f t="shared" si="4"/>
        <v>3.5000222813266753E-3</v>
      </c>
      <c r="O12">
        <f t="shared" si="5"/>
        <v>2.1991288572832942E-2</v>
      </c>
      <c r="P12">
        <f t="shared" si="6"/>
        <v>0.19792159715549648</v>
      </c>
      <c r="Q12">
        <v>6.8</v>
      </c>
      <c r="R12">
        <v>0.68</v>
      </c>
      <c r="S12">
        <v>2.4895999999999998</v>
      </c>
      <c r="U12">
        <v>9</v>
      </c>
      <c r="V12" s="1">
        <v>3.8485000000000002E-5</v>
      </c>
      <c r="W12">
        <f t="shared" si="7"/>
        <v>3.4636500000000001E-4</v>
      </c>
      <c r="X12">
        <f t="shared" si="8"/>
        <v>3.5000222813266753E-3</v>
      </c>
      <c r="Y12">
        <f t="shared" si="18"/>
        <v>2.1991288572832942E-2</v>
      </c>
      <c r="AE12">
        <v>9</v>
      </c>
      <c r="AF12" s="1">
        <v>3.8485000000000002E-5</v>
      </c>
      <c r="AG12">
        <f t="shared" si="9"/>
        <v>3.4636500000000001E-4</v>
      </c>
      <c r="AH12">
        <f t="shared" si="10"/>
        <v>3.5000222813266753E-3</v>
      </c>
      <c r="AI12">
        <f t="shared" si="11"/>
        <v>2.1991288572832942E-2</v>
      </c>
      <c r="AJ12">
        <f t="shared" si="12"/>
        <v>0.19792159715549648</v>
      </c>
      <c r="AO12">
        <v>9</v>
      </c>
      <c r="AP12" s="1">
        <v>3.8485000000000002E-5</v>
      </c>
      <c r="AQ12">
        <f t="shared" si="13"/>
        <v>3.4636500000000001E-4</v>
      </c>
      <c r="AR12">
        <f t="shared" si="14"/>
        <v>3.5000222813266753E-3</v>
      </c>
      <c r="AS12">
        <f t="shared" si="15"/>
        <v>2.1991288572832942E-2</v>
      </c>
      <c r="AT12">
        <f t="shared" si="16"/>
        <v>0.19792159715549648</v>
      </c>
    </row>
    <row r="18" spans="32:50" x14ac:dyDescent="0.25">
      <c r="AF18" s="4" t="s">
        <v>28</v>
      </c>
      <c r="AG18" s="4"/>
      <c r="AH18" s="4"/>
      <c r="AI18" s="4"/>
      <c r="AJ18" s="4"/>
      <c r="AK18" s="4"/>
      <c r="AL18" s="4"/>
      <c r="AP18" s="4" t="s">
        <v>29</v>
      </c>
      <c r="AQ18" s="4"/>
      <c r="AR18" s="4"/>
      <c r="AS18" s="4"/>
      <c r="AT18" s="4"/>
      <c r="AU18" s="4"/>
      <c r="AV18" s="4"/>
    </row>
    <row r="19" spans="32:50" x14ac:dyDescent="0.25"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17</v>
      </c>
      <c r="AL19" s="2" t="s">
        <v>5</v>
      </c>
      <c r="AM19" s="2" t="s">
        <v>22</v>
      </c>
      <c r="AN19" s="2" t="s">
        <v>23</v>
      </c>
      <c r="AP19" s="2" t="s">
        <v>0</v>
      </c>
      <c r="AQ19" s="2" t="s">
        <v>1</v>
      </c>
      <c r="AR19" s="2" t="s">
        <v>2</v>
      </c>
      <c r="AS19" s="2" t="s">
        <v>3</v>
      </c>
      <c r="AT19" s="2" t="s">
        <v>4</v>
      </c>
      <c r="AU19" s="2" t="s">
        <v>17</v>
      </c>
      <c r="AV19" s="2" t="s">
        <v>5</v>
      </c>
      <c r="AW19" s="2" t="s">
        <v>22</v>
      </c>
      <c r="AX19" s="2" t="s">
        <v>23</v>
      </c>
    </row>
    <row r="20" spans="32:50" x14ac:dyDescent="0.25">
      <c r="AF20">
        <v>1</v>
      </c>
      <c r="AG20">
        <v>3.4635999999999998E-4</v>
      </c>
      <c r="AH20">
        <f>AG20*AF20</f>
        <v>3.4635999999999998E-4</v>
      </c>
      <c r="AI20">
        <f>(AG20/PI())^(0.5)</f>
        <v>1.0499991056120844E-2</v>
      </c>
      <c r="AJ20">
        <f>2*PI()*AI20</f>
        <v>6.5973389529335555E-2</v>
      </c>
      <c r="AK20">
        <f>AJ20*1</f>
        <v>6.5973389529335555E-2</v>
      </c>
      <c r="AL20">
        <v>11</v>
      </c>
      <c r="AN20">
        <v>2.492</v>
      </c>
      <c r="AP20">
        <v>1</v>
      </c>
      <c r="AQ20">
        <v>3.4635999999999998E-4</v>
      </c>
      <c r="AR20">
        <f>AQ20*AP20</f>
        <v>3.4635999999999998E-4</v>
      </c>
      <c r="AS20">
        <f>(AQ20/PI())^(0.5)</f>
        <v>1.0499991056120844E-2</v>
      </c>
      <c r="AT20">
        <f>2*PI()*AS20</f>
        <v>6.5973389529335555E-2</v>
      </c>
      <c r="AU20">
        <f>AT20*1</f>
        <v>6.5973389529335555E-2</v>
      </c>
    </row>
    <row r="21" spans="32:50" x14ac:dyDescent="0.25">
      <c r="AF21">
        <v>2</v>
      </c>
      <c r="AG21">
        <v>1.7317999999999999E-4</v>
      </c>
      <c r="AH21">
        <f>AG21*AF21</f>
        <v>3.4635999999999998E-4</v>
      </c>
      <c r="AI21">
        <f>(AG21/PI())^(0.5)</f>
        <v>7.424614878181148E-3</v>
      </c>
      <c r="AJ21">
        <f>2*PI()*AI21</f>
        <v>4.6650231114054745E-2</v>
      </c>
      <c r="AK21">
        <f>AJ21*AF21</f>
        <v>9.330046222810949E-2</v>
      </c>
      <c r="AL21">
        <v>5.0999999999999996</v>
      </c>
      <c r="AM21">
        <v>0.42</v>
      </c>
      <c r="AN21">
        <v>2.4975000000000001</v>
      </c>
      <c r="AP21">
        <v>2</v>
      </c>
      <c r="AQ21">
        <v>1.7317999999999999E-4</v>
      </c>
      <c r="AR21">
        <f>AQ21*AP21</f>
        <v>3.4635999999999998E-4</v>
      </c>
      <c r="AS21">
        <f>(AQ21/PI())^(0.5)</f>
        <v>7.424614878181148E-3</v>
      </c>
      <c r="AT21">
        <f>2*PI()*AS21</f>
        <v>4.6650231114054745E-2</v>
      </c>
      <c r="AU21">
        <f>AT21*AP21</f>
        <v>9.330046222810949E-2</v>
      </c>
    </row>
    <row r="22" spans="32:50" x14ac:dyDescent="0.25">
      <c r="AF22">
        <v>3</v>
      </c>
      <c r="AG22">
        <v>1.1545E-4</v>
      </c>
      <c r="AH22">
        <f t="shared" ref="AH22:AH28" si="19">AG22*AF22</f>
        <v>3.4634999999999999E-4</v>
      </c>
      <c r="AI22">
        <f t="shared" ref="AI22:AI28" si="20">(AG22/PI())^(0.5)</f>
        <v>6.0620851495107389E-3</v>
      </c>
      <c r="AJ22">
        <f t="shared" ref="AJ22:AJ28" si="21">2*PI()*AI22</f>
        <v>3.8089204342277437E-2</v>
      </c>
      <c r="AK22">
        <f t="shared" ref="AK22:AK28" si="22">AJ22*AF22</f>
        <v>0.1142676130268323</v>
      </c>
      <c r="AL22">
        <v>3.68</v>
      </c>
      <c r="AM22">
        <v>0.46</v>
      </c>
      <c r="AN22">
        <v>2.4969999999999999</v>
      </c>
      <c r="AP22">
        <v>3</v>
      </c>
      <c r="AQ22">
        <v>1.1545E-4</v>
      </c>
      <c r="AR22">
        <f t="shared" ref="AR22:AR28" si="23">AQ22*AP22</f>
        <v>3.4634999999999999E-4</v>
      </c>
      <c r="AS22">
        <f t="shared" ref="AS22:AS28" si="24">(AQ22/PI())^(0.5)</f>
        <v>6.0620851495107389E-3</v>
      </c>
      <c r="AT22">
        <f t="shared" ref="AT22:AT28" si="25">2*PI()*AS22</f>
        <v>3.8089204342277437E-2</v>
      </c>
      <c r="AU22">
        <f t="shared" ref="AU22:AU28" si="26">AT22*AP22</f>
        <v>0.1142676130268323</v>
      </c>
      <c r="AV22">
        <v>4.05</v>
      </c>
      <c r="AW22">
        <v>0.45</v>
      </c>
      <c r="AX22">
        <v>2.4971999999999999</v>
      </c>
    </row>
    <row r="23" spans="32:50" x14ac:dyDescent="0.25">
      <c r="AF23">
        <v>4</v>
      </c>
      <c r="AG23" s="1">
        <v>8.6589999999999996E-5</v>
      </c>
      <c r="AH23">
        <f t="shared" si="19"/>
        <v>3.4635999999999998E-4</v>
      </c>
      <c r="AI23">
        <f t="shared" si="20"/>
        <v>5.2499955280604221E-3</v>
      </c>
      <c r="AJ23">
        <f t="shared" si="21"/>
        <v>3.2986694764667777E-2</v>
      </c>
      <c r="AK23">
        <f t="shared" si="22"/>
        <v>0.13194677905867111</v>
      </c>
      <c r="AL23">
        <v>4.8</v>
      </c>
      <c r="AM23">
        <v>0.53</v>
      </c>
      <c r="AN23">
        <v>2.4971000000000001</v>
      </c>
      <c r="AP23">
        <v>4</v>
      </c>
      <c r="AQ23" s="1">
        <v>8.6589999999999996E-5</v>
      </c>
      <c r="AR23">
        <f t="shared" si="23"/>
        <v>3.4635999999999998E-4</v>
      </c>
      <c r="AS23">
        <f t="shared" si="24"/>
        <v>5.2499955280604221E-3</v>
      </c>
      <c r="AT23">
        <f t="shared" si="25"/>
        <v>3.2986694764667777E-2</v>
      </c>
      <c r="AU23">
        <f t="shared" si="26"/>
        <v>0.13194677905867111</v>
      </c>
    </row>
    <row r="24" spans="32:50" x14ac:dyDescent="0.25">
      <c r="AF24">
        <v>5</v>
      </c>
      <c r="AG24" s="1">
        <v>6.9271999999999997E-5</v>
      </c>
      <c r="AH24">
        <f t="shared" si="19"/>
        <v>3.4635999999999998E-4</v>
      </c>
      <c r="AI24">
        <f t="shared" si="20"/>
        <v>4.6957387529252036E-3</v>
      </c>
      <c r="AJ24">
        <f t="shared" si="21"/>
        <v>2.9504196738733432E-2</v>
      </c>
      <c r="AK24">
        <f t="shared" si="22"/>
        <v>0.14752098369366717</v>
      </c>
      <c r="AL24">
        <v>3.74</v>
      </c>
      <c r="AM24">
        <v>0.41</v>
      </c>
      <c r="AN24">
        <v>2.4967999999999999</v>
      </c>
      <c r="AP24">
        <v>5</v>
      </c>
      <c r="AQ24" s="1">
        <v>6.9271999999999997E-5</v>
      </c>
      <c r="AR24">
        <f t="shared" si="23"/>
        <v>3.4635999999999998E-4</v>
      </c>
      <c r="AS24">
        <f t="shared" si="24"/>
        <v>4.6957387529252036E-3</v>
      </c>
      <c r="AT24">
        <f t="shared" si="25"/>
        <v>2.9504196738733432E-2</v>
      </c>
      <c r="AU24">
        <f t="shared" si="26"/>
        <v>0.14752098369366717</v>
      </c>
      <c r="AV24">
        <v>5.25</v>
      </c>
      <c r="AW24">
        <v>0.57499999999999996</v>
      </c>
      <c r="AX24">
        <v>2.4969999999999999</v>
      </c>
    </row>
    <row r="25" spans="32:50" x14ac:dyDescent="0.25">
      <c r="AF25">
        <v>6</v>
      </c>
      <c r="AG25" s="1">
        <v>5.7726999999999998E-5</v>
      </c>
      <c r="AH25">
        <f t="shared" si="19"/>
        <v>3.4636200000000002E-4</v>
      </c>
      <c r="AI25">
        <f t="shared" si="20"/>
        <v>4.286615774679565E-3</v>
      </c>
      <c r="AJ25">
        <f t="shared" si="21"/>
        <v>2.6933601252990883E-2</v>
      </c>
      <c r="AK25">
        <f t="shared" si="22"/>
        <v>0.16160160751794531</v>
      </c>
      <c r="AP25">
        <v>6</v>
      </c>
      <c r="AQ25" s="1">
        <v>5.7726999999999998E-5</v>
      </c>
      <c r="AR25">
        <f t="shared" si="23"/>
        <v>3.4636200000000002E-4</v>
      </c>
      <c r="AS25">
        <f t="shared" si="24"/>
        <v>4.286615774679565E-3</v>
      </c>
      <c r="AT25">
        <f t="shared" si="25"/>
        <v>2.6933601252990883E-2</v>
      </c>
      <c r="AU25">
        <f t="shared" si="26"/>
        <v>0.16160160751794531</v>
      </c>
    </row>
    <row r="26" spans="32:50" x14ac:dyDescent="0.25">
      <c r="AF26">
        <v>7</v>
      </c>
      <c r="AG26" s="1">
        <v>4.9480000000000001E-5</v>
      </c>
      <c r="AH26">
        <f t="shared" si="19"/>
        <v>3.4635999999999998E-4</v>
      </c>
      <c r="AI26">
        <f t="shared" si="20"/>
        <v>3.9686235861283144E-3</v>
      </c>
      <c r="AJ26">
        <f t="shared" si="21"/>
        <v>2.4935597406087785E-2</v>
      </c>
      <c r="AK26">
        <f t="shared" si="22"/>
        <v>0.1745491818426145</v>
      </c>
      <c r="AL26">
        <v>4.9000000000000004</v>
      </c>
      <c r="AM26">
        <v>0.39</v>
      </c>
      <c r="AN26">
        <v>2.4965000000000002</v>
      </c>
      <c r="AP26">
        <v>7</v>
      </c>
      <c r="AQ26" s="1">
        <v>4.9480000000000001E-5</v>
      </c>
      <c r="AR26">
        <f t="shared" si="23"/>
        <v>3.4635999999999998E-4</v>
      </c>
      <c r="AS26">
        <f t="shared" si="24"/>
        <v>3.9686235861283144E-3</v>
      </c>
      <c r="AT26">
        <f t="shared" si="25"/>
        <v>2.4935597406087785E-2</v>
      </c>
      <c r="AU26">
        <f t="shared" si="26"/>
        <v>0.1745491818426145</v>
      </c>
      <c r="AV26">
        <v>4.9000000000000004</v>
      </c>
      <c r="AW26">
        <v>0.52</v>
      </c>
      <c r="AX26">
        <v>2.4969999999999999</v>
      </c>
    </row>
    <row r="27" spans="32:50" x14ac:dyDescent="0.25">
      <c r="AF27">
        <v>8</v>
      </c>
      <c r="AG27" s="1">
        <v>4.3294999999999998E-5</v>
      </c>
      <c r="AH27">
        <f t="shared" si="19"/>
        <v>3.4635999999999998E-4</v>
      </c>
      <c r="AI27">
        <f t="shared" si="20"/>
        <v>3.712307439090574E-3</v>
      </c>
      <c r="AJ27">
        <f t="shared" si="21"/>
        <v>2.3325115557027373E-2</v>
      </c>
      <c r="AK27">
        <f t="shared" si="22"/>
        <v>0.18660092445621898</v>
      </c>
      <c r="AP27">
        <v>8</v>
      </c>
      <c r="AQ27" s="1">
        <v>4.3294999999999998E-5</v>
      </c>
      <c r="AR27">
        <f t="shared" si="23"/>
        <v>3.4635999999999998E-4</v>
      </c>
      <c r="AS27">
        <f t="shared" si="24"/>
        <v>3.712307439090574E-3</v>
      </c>
      <c r="AT27">
        <f t="shared" si="25"/>
        <v>2.3325115557027373E-2</v>
      </c>
      <c r="AU27">
        <f t="shared" si="26"/>
        <v>0.18660092445621898</v>
      </c>
    </row>
    <row r="28" spans="32:50" x14ac:dyDescent="0.25">
      <c r="AF28">
        <v>9</v>
      </c>
      <c r="AG28" s="1">
        <v>3.8485000000000002E-5</v>
      </c>
      <c r="AH28">
        <f t="shared" si="19"/>
        <v>3.4636500000000001E-4</v>
      </c>
      <c r="AI28">
        <f t="shared" si="20"/>
        <v>3.5000222813266753E-3</v>
      </c>
      <c r="AJ28">
        <f t="shared" si="21"/>
        <v>2.1991288572832942E-2</v>
      </c>
      <c r="AK28">
        <f t="shared" si="22"/>
        <v>0.19792159715549648</v>
      </c>
      <c r="AP28">
        <v>9</v>
      </c>
      <c r="AQ28" s="1">
        <v>3.8485000000000002E-5</v>
      </c>
      <c r="AR28">
        <f t="shared" si="23"/>
        <v>3.4636500000000001E-4</v>
      </c>
      <c r="AS28">
        <f t="shared" si="24"/>
        <v>3.5000222813266753E-3</v>
      </c>
      <c r="AT28">
        <f t="shared" si="25"/>
        <v>2.1991288572832942E-2</v>
      </c>
      <c r="AU28">
        <f t="shared" si="26"/>
        <v>0.19792159715549648</v>
      </c>
    </row>
  </sheetData>
  <mergeCells count="8">
    <mergeCell ref="A1:AC1"/>
    <mergeCell ref="AF18:AL18"/>
    <mergeCell ref="AP18:AV18"/>
    <mergeCell ref="AE2:AK2"/>
    <mergeCell ref="AO2:AU2"/>
    <mergeCell ref="A2:F2"/>
    <mergeCell ref="K2:Q2"/>
    <mergeCell ref="U2:A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20"/>
  <sheetViews>
    <sheetView tabSelected="1" zoomScale="70" zoomScaleNormal="70" workbookViewId="0">
      <selection activeCell="I45" sqref="I45"/>
    </sheetView>
  </sheetViews>
  <sheetFormatPr defaultRowHeight="15" x14ac:dyDescent="0.25"/>
  <cols>
    <col min="2" max="2" width="12" customWidth="1"/>
    <col min="4" max="4" width="20.7109375" customWidth="1"/>
    <col min="5" max="5" width="14" customWidth="1"/>
    <col min="7" max="7" width="18.28515625" bestFit="1" customWidth="1"/>
    <col min="8" max="8" width="13.7109375" bestFit="1" customWidth="1"/>
    <col min="9" max="9" width="17.85546875" bestFit="1" customWidth="1"/>
    <col min="10" max="10" width="12" customWidth="1"/>
    <col min="15" max="15" width="13.42578125" customWidth="1"/>
    <col min="16" max="16" width="18.28515625" bestFit="1" customWidth="1"/>
  </cols>
  <sheetData>
    <row r="2" spans="1:17" x14ac:dyDescent="0.25">
      <c r="A2" s="4" t="s">
        <v>20</v>
      </c>
      <c r="B2" s="4"/>
      <c r="C2" s="4"/>
      <c r="D2" s="4"/>
      <c r="E2" s="4"/>
      <c r="F2" s="4"/>
      <c r="K2" s="4" t="s">
        <v>19</v>
      </c>
      <c r="L2" s="4"/>
      <c r="M2" s="4"/>
      <c r="N2" s="4"/>
      <c r="O2" s="4"/>
      <c r="P2" s="4"/>
    </row>
    <row r="3" spans="1:1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17</v>
      </c>
      <c r="H3" s="2" t="s">
        <v>18</v>
      </c>
      <c r="I3" s="2" t="s">
        <v>16</v>
      </c>
      <c r="J3" s="2"/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</row>
    <row r="4" spans="1:17" x14ac:dyDescent="0.25">
      <c r="A4">
        <v>1</v>
      </c>
      <c r="B4">
        <v>3.4635999999999998E-4</v>
      </c>
      <c r="C4">
        <f>B4*A4</f>
        <v>3.4635999999999998E-4</v>
      </c>
      <c r="D4">
        <f>(B4/PI())^(0.5)</f>
        <v>1.0499991056120844E-2</v>
      </c>
      <c r="E4">
        <f>2*PI()*D4</f>
        <v>6.5973389529335555E-2</v>
      </c>
      <c r="F4">
        <v>14</v>
      </c>
      <c r="G4">
        <f>E4*A4</f>
        <v>6.5973389529335555E-2</v>
      </c>
      <c r="H4">
        <v>0</v>
      </c>
      <c r="I4">
        <f>E4*(A4-H4)</f>
        <v>6.5973389529335555E-2</v>
      </c>
      <c r="J4">
        <f>ROUNDUP((A4-H4),0)</f>
        <v>1</v>
      </c>
    </row>
    <row r="5" spans="1:17" x14ac:dyDescent="0.25">
      <c r="A5">
        <v>2</v>
      </c>
      <c r="B5">
        <v>1.7317999999999999E-4</v>
      </c>
      <c r="C5">
        <f>B5*A5</f>
        <v>3.4635999999999998E-4</v>
      </c>
      <c r="D5">
        <f t="shared" ref="D5:D10" si="0">(B5/PI())^(0.5)</f>
        <v>7.424614878181148E-3</v>
      </c>
      <c r="E5">
        <f t="shared" ref="E5:E10" si="1">2*PI()*D5</f>
        <v>4.6650231114054745E-2</v>
      </c>
      <c r="F5">
        <v>3.6</v>
      </c>
      <c r="G5">
        <f t="shared" ref="G5:G10" si="2">E5*A5</f>
        <v>9.330046222810949E-2</v>
      </c>
      <c r="H5">
        <v>0.58578642000000003</v>
      </c>
      <c r="I5">
        <f t="shared" ref="I5:I10" si="3">E5*(A5-H5)</f>
        <v>6.5973390351634742E-2</v>
      </c>
      <c r="J5">
        <f t="shared" ref="J5:J10" si="4">ROUNDUP((A5-H5),0)</f>
        <v>2</v>
      </c>
      <c r="K5">
        <v>3</v>
      </c>
      <c r="L5">
        <v>1.1545E-4</v>
      </c>
      <c r="M5">
        <f>L5*K5</f>
        <v>3.4634999999999999E-4</v>
      </c>
      <c r="N5">
        <f>(L5/PI())^(0.5)</f>
        <v>6.0620851495107389E-3</v>
      </c>
      <c r="O5">
        <f>2*PI()*N5</f>
        <v>3.8089204342277437E-2</v>
      </c>
      <c r="P5">
        <v>2.4</v>
      </c>
    </row>
    <row r="6" spans="1:17" x14ac:dyDescent="0.25">
      <c r="A6">
        <v>3</v>
      </c>
      <c r="B6">
        <v>1.1545E-4</v>
      </c>
      <c r="C6">
        <f t="shared" ref="C6:C10" si="5">B6*A6</f>
        <v>3.4634999999999999E-4</v>
      </c>
      <c r="D6">
        <f t="shared" si="0"/>
        <v>6.0620851495107389E-3</v>
      </c>
      <c r="E6">
        <f t="shared" si="1"/>
        <v>3.8089204342277437E-2</v>
      </c>
      <c r="F6">
        <v>2.4500000000000002</v>
      </c>
      <c r="G6">
        <f t="shared" si="2"/>
        <v>0.1142676130268323</v>
      </c>
      <c r="H6">
        <v>1.2679241649999999</v>
      </c>
      <c r="I6">
        <f t="shared" si="3"/>
        <v>6.5973390415635824E-2</v>
      </c>
      <c r="J6">
        <f t="shared" si="4"/>
        <v>2</v>
      </c>
      <c r="K6">
        <v>5</v>
      </c>
      <c r="L6" s="1">
        <v>6.9271999999999997E-5</v>
      </c>
      <c r="M6">
        <f>L6*K6</f>
        <v>3.4635999999999998E-4</v>
      </c>
      <c r="N6">
        <f>(L6/PI())^(0.5)</f>
        <v>4.6957387529252036E-3</v>
      </c>
      <c r="O6">
        <f>2*PI()*N6</f>
        <v>2.9504196738733432E-2</v>
      </c>
      <c r="P6">
        <v>4.5</v>
      </c>
    </row>
    <row r="7" spans="1:17" x14ac:dyDescent="0.25">
      <c r="A7">
        <v>4</v>
      </c>
      <c r="B7" s="1">
        <v>8.6589999999999996E-5</v>
      </c>
      <c r="C7">
        <f t="shared" si="5"/>
        <v>3.4635999999999998E-4</v>
      </c>
      <c r="D7">
        <f t="shared" si="0"/>
        <v>5.2499955280604221E-3</v>
      </c>
      <c r="E7">
        <f t="shared" si="1"/>
        <v>3.2986694764667777E-2</v>
      </c>
      <c r="F7">
        <v>3.6</v>
      </c>
      <c r="G7">
        <f t="shared" si="2"/>
        <v>0.13194677905867111</v>
      </c>
      <c r="H7">
        <v>1.9999999719999999</v>
      </c>
      <c r="I7">
        <f t="shared" si="3"/>
        <v>6.5973390452963007E-2</v>
      </c>
      <c r="J7">
        <f t="shared" si="4"/>
        <v>3</v>
      </c>
      <c r="K7">
        <v>7</v>
      </c>
      <c r="L7" s="1">
        <v>4.9480000000000001E-5</v>
      </c>
      <c r="M7">
        <f>L7*K7</f>
        <v>3.4635999999999998E-4</v>
      </c>
      <c r="N7">
        <f>(L7/PI())^(0.5)</f>
        <v>3.9686235861283144E-3</v>
      </c>
      <c r="O7">
        <f>2*PI()*N7</f>
        <v>2.4935597406087785E-2</v>
      </c>
      <c r="P7">
        <v>5.25</v>
      </c>
    </row>
    <row r="8" spans="1:17" x14ac:dyDescent="0.25">
      <c r="A8">
        <v>5</v>
      </c>
      <c r="B8" s="1">
        <v>6.9271999999999997E-5</v>
      </c>
      <c r="C8">
        <f t="shared" si="5"/>
        <v>3.4635999999999998E-4</v>
      </c>
      <c r="D8">
        <f t="shared" si="0"/>
        <v>4.6957387529252036E-3</v>
      </c>
      <c r="E8">
        <f t="shared" si="1"/>
        <v>2.9504196738733432E-2</v>
      </c>
      <c r="F8">
        <v>4.5</v>
      </c>
      <c r="G8">
        <f t="shared" si="2"/>
        <v>0.14752098369366717</v>
      </c>
      <c r="H8">
        <v>2.7639319900000001</v>
      </c>
      <c r="I8">
        <f t="shared" si="3"/>
        <v>6.5973390488228145E-2</v>
      </c>
      <c r="J8">
        <f t="shared" si="4"/>
        <v>3</v>
      </c>
    </row>
    <row r="9" spans="1:17" x14ac:dyDescent="0.25">
      <c r="A9">
        <v>6</v>
      </c>
      <c r="B9" s="1">
        <v>5.7726999999999998E-5</v>
      </c>
      <c r="C9">
        <f t="shared" si="5"/>
        <v>3.4636200000000002E-4</v>
      </c>
      <c r="D9">
        <f t="shared" si="0"/>
        <v>4.286615774679565E-3</v>
      </c>
      <c r="E9">
        <f t="shared" si="1"/>
        <v>2.6933601252990883E-2</v>
      </c>
      <c r="F9">
        <v>5</v>
      </c>
      <c r="G9">
        <f t="shared" si="2"/>
        <v>0.16160160751794531</v>
      </c>
      <c r="H9">
        <v>3.5505172979999999</v>
      </c>
      <c r="I9">
        <f t="shared" si="3"/>
        <v>6.5973390371766694E-2</v>
      </c>
      <c r="J9">
        <f t="shared" si="4"/>
        <v>3</v>
      </c>
      <c r="L9" s="1"/>
    </row>
    <row r="10" spans="1:17" x14ac:dyDescent="0.25">
      <c r="A10">
        <v>7</v>
      </c>
      <c r="B10" s="1">
        <v>4.9480000000000001E-5</v>
      </c>
      <c r="C10">
        <f t="shared" si="5"/>
        <v>3.4635999999999998E-4</v>
      </c>
      <c r="D10">
        <f t="shared" si="0"/>
        <v>3.9686235861283144E-3</v>
      </c>
      <c r="E10">
        <f t="shared" si="1"/>
        <v>2.4935597406087785E-2</v>
      </c>
      <c r="F10">
        <v>5.5</v>
      </c>
      <c r="G10">
        <f t="shared" si="2"/>
        <v>0.1745491818426145</v>
      </c>
      <c r="H10">
        <v>4.3542486599999997</v>
      </c>
      <c r="I10">
        <f t="shared" si="3"/>
        <v>6.5973390250857286E-2</v>
      </c>
      <c r="J10">
        <f t="shared" si="4"/>
        <v>3</v>
      </c>
    </row>
    <row r="11" spans="1:17" x14ac:dyDescent="0.25">
      <c r="K11" s="4" t="s">
        <v>15</v>
      </c>
      <c r="L11" s="4"/>
      <c r="M11" s="4"/>
      <c r="N11" s="4"/>
      <c r="O11" s="4"/>
      <c r="P11" s="4"/>
    </row>
    <row r="12" spans="1:17" x14ac:dyDescent="0.25">
      <c r="K12" s="2" t="s">
        <v>0</v>
      </c>
      <c r="L12" s="2" t="s">
        <v>1</v>
      </c>
      <c r="M12" s="2" t="s">
        <v>2</v>
      </c>
      <c r="N12" s="2" t="s">
        <v>3</v>
      </c>
      <c r="O12" s="2" t="s">
        <v>4</v>
      </c>
      <c r="P12" s="2" t="s">
        <v>17</v>
      </c>
      <c r="Q12" s="2" t="s">
        <v>5</v>
      </c>
    </row>
    <row r="13" spans="1:17" x14ac:dyDescent="0.25">
      <c r="K13">
        <v>2</v>
      </c>
      <c r="L13">
        <v>1.7317999999999999E-4</v>
      </c>
      <c r="M13">
        <f>L13*K13</f>
        <v>3.4635999999999998E-4</v>
      </c>
      <c r="N13">
        <f>(L13/PI())^(0.5)</f>
        <v>7.424614878181148E-3</v>
      </c>
      <c r="O13">
        <f>2*PI()*N13</f>
        <v>4.6650231114054745E-2</v>
      </c>
      <c r="P13">
        <f>O13*K13</f>
        <v>9.330046222810949E-2</v>
      </c>
      <c r="Q13">
        <v>11</v>
      </c>
    </row>
    <row r="14" spans="1:17" x14ac:dyDescent="0.25">
      <c r="K14">
        <v>3</v>
      </c>
      <c r="L14">
        <v>1.1545E-4</v>
      </c>
      <c r="M14">
        <f t="shared" ref="M14:M18" si="6">L14*K14</f>
        <v>3.4634999999999999E-4</v>
      </c>
      <c r="N14">
        <f t="shared" ref="N14:N18" si="7">(L14/PI())^(0.5)</f>
        <v>6.0620851495107389E-3</v>
      </c>
      <c r="O14">
        <f t="shared" ref="O14:O18" si="8">2*PI()*N14</f>
        <v>3.8089204342277437E-2</v>
      </c>
      <c r="P14">
        <f t="shared" ref="P14:P20" si="9">O14*K14</f>
        <v>0.1142676130268323</v>
      </c>
      <c r="Q14">
        <v>4.51</v>
      </c>
    </row>
    <row r="15" spans="1:17" x14ac:dyDescent="0.25">
      <c r="K15">
        <v>4</v>
      </c>
      <c r="L15" s="1">
        <v>8.6589999999999996E-5</v>
      </c>
      <c r="M15">
        <f t="shared" si="6"/>
        <v>3.4635999999999998E-4</v>
      </c>
      <c r="N15">
        <f t="shared" si="7"/>
        <v>5.2499955280604221E-3</v>
      </c>
      <c r="O15">
        <f t="shared" si="8"/>
        <v>3.2986694764667777E-2</v>
      </c>
      <c r="P15">
        <f t="shared" si="9"/>
        <v>0.13194677905867111</v>
      </c>
      <c r="Q15">
        <v>4.4800000000000004</v>
      </c>
    </row>
    <row r="16" spans="1:17" x14ac:dyDescent="0.25">
      <c r="K16">
        <v>5</v>
      </c>
      <c r="L16" s="1">
        <v>6.9271999999999997E-5</v>
      </c>
      <c r="M16">
        <f t="shared" si="6"/>
        <v>3.4635999999999998E-4</v>
      </c>
      <c r="N16">
        <f t="shared" si="7"/>
        <v>4.6957387529252036E-3</v>
      </c>
      <c r="O16">
        <f t="shared" si="8"/>
        <v>2.9504196738733432E-2</v>
      </c>
      <c r="P16">
        <f t="shared" si="9"/>
        <v>0.14752098369366717</v>
      </c>
      <c r="Q16">
        <v>4.47</v>
      </c>
    </row>
    <row r="17" spans="11:17" x14ac:dyDescent="0.25">
      <c r="K17">
        <v>6</v>
      </c>
      <c r="L17" s="1">
        <v>5.7726999999999998E-5</v>
      </c>
      <c r="M17">
        <f t="shared" si="6"/>
        <v>3.4636200000000002E-4</v>
      </c>
      <c r="N17">
        <f t="shared" si="7"/>
        <v>4.286615774679565E-3</v>
      </c>
      <c r="O17">
        <f t="shared" si="8"/>
        <v>2.6933601252990883E-2</v>
      </c>
      <c r="P17">
        <f t="shared" si="9"/>
        <v>0.16160160751794531</v>
      </c>
      <c r="Q17">
        <v>4.4800000000000004</v>
      </c>
    </row>
    <row r="18" spans="11:17" x14ac:dyDescent="0.25">
      <c r="K18">
        <v>7</v>
      </c>
      <c r="L18" s="1">
        <v>4.9480000000000001E-5</v>
      </c>
      <c r="M18">
        <f t="shared" si="6"/>
        <v>3.4635999999999998E-4</v>
      </c>
      <c r="N18">
        <f t="shared" si="7"/>
        <v>3.9686235861283144E-3</v>
      </c>
      <c r="O18">
        <f t="shared" si="8"/>
        <v>2.4935597406087785E-2</v>
      </c>
      <c r="P18">
        <f t="shared" si="9"/>
        <v>0.1745491818426145</v>
      </c>
      <c r="Q18">
        <v>5.25</v>
      </c>
    </row>
    <row r="19" spans="11:17" x14ac:dyDescent="0.25">
      <c r="K19">
        <v>8</v>
      </c>
      <c r="L19" s="1">
        <v>4.3294999999999998E-5</v>
      </c>
      <c r="M19">
        <f t="shared" ref="M19:M20" si="10">L19*K19</f>
        <v>3.4635999999999998E-4</v>
      </c>
      <c r="N19">
        <f t="shared" ref="N19:N20" si="11">(L19/PI())^(0.5)</f>
        <v>3.712307439090574E-3</v>
      </c>
      <c r="O19">
        <f t="shared" ref="O19:O20" si="12">2*PI()*N19</f>
        <v>2.3325115557027373E-2</v>
      </c>
      <c r="P19">
        <f t="shared" si="9"/>
        <v>0.18660092445621898</v>
      </c>
      <c r="Q19">
        <v>6.2</v>
      </c>
    </row>
    <row r="20" spans="11:17" x14ac:dyDescent="0.25">
      <c r="K20">
        <v>9</v>
      </c>
      <c r="L20" s="1">
        <v>3.8485000000000002E-5</v>
      </c>
      <c r="M20">
        <f t="shared" si="10"/>
        <v>3.4636500000000001E-4</v>
      </c>
      <c r="N20">
        <f t="shared" si="11"/>
        <v>3.5000222813266753E-3</v>
      </c>
      <c r="O20">
        <f t="shared" si="12"/>
        <v>2.1991288572832942E-2</v>
      </c>
      <c r="P20">
        <f t="shared" si="9"/>
        <v>0.19792159715549648</v>
      </c>
      <c r="Q20">
        <v>6.9</v>
      </c>
    </row>
  </sheetData>
  <mergeCells count="3">
    <mergeCell ref="A2:F2"/>
    <mergeCell ref="K2:P2"/>
    <mergeCell ref="K11:P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0"/>
  <sheetViews>
    <sheetView workbookViewId="0">
      <selection activeCell="A17" sqref="A17:B20"/>
    </sheetView>
  </sheetViews>
  <sheetFormatPr defaultRowHeight="15" x14ac:dyDescent="0.25"/>
  <cols>
    <col min="1" max="1" width="22" customWidth="1"/>
  </cols>
  <sheetData>
    <row r="1" spans="1:4" x14ac:dyDescent="0.25">
      <c r="A1" t="s">
        <v>6</v>
      </c>
    </row>
    <row r="3" spans="1:4" x14ac:dyDescent="0.25">
      <c r="A3" s="2" t="s">
        <v>11</v>
      </c>
      <c r="B3">
        <v>0.02</v>
      </c>
      <c r="C3">
        <v>0.04</v>
      </c>
      <c r="D3">
        <v>0.08</v>
      </c>
    </row>
    <row r="4" spans="1:4" x14ac:dyDescent="0.25">
      <c r="A4" s="2" t="s">
        <v>8</v>
      </c>
      <c r="B4">
        <v>24</v>
      </c>
      <c r="C4">
        <v>12</v>
      </c>
      <c r="D4">
        <v>6</v>
      </c>
    </row>
    <row r="5" spans="1:4" x14ac:dyDescent="0.25">
      <c r="A5" s="2" t="s">
        <v>9</v>
      </c>
      <c r="B5">
        <v>8</v>
      </c>
      <c r="C5">
        <v>4</v>
      </c>
      <c r="D5">
        <v>2</v>
      </c>
    </row>
    <row r="6" spans="1:4" x14ac:dyDescent="0.25">
      <c r="A6" s="2" t="s">
        <v>7</v>
      </c>
      <c r="B6">
        <v>60</v>
      </c>
      <c r="C6">
        <v>30</v>
      </c>
      <c r="D6">
        <v>15</v>
      </c>
    </row>
    <row r="7" spans="1:4" x14ac:dyDescent="0.25">
      <c r="A7" s="2" t="s">
        <v>10</v>
      </c>
      <c r="B7">
        <v>40</v>
      </c>
      <c r="C7">
        <v>20</v>
      </c>
      <c r="D7">
        <v>10</v>
      </c>
    </row>
    <row r="8" spans="1:4" x14ac:dyDescent="0.25">
      <c r="A8" s="2" t="s">
        <v>14</v>
      </c>
      <c r="B8">
        <f>SUM(B4:B6)</f>
        <v>92</v>
      </c>
      <c r="C8">
        <f t="shared" ref="C8:D8" si="0">SUM(C4:C6)</f>
        <v>46</v>
      </c>
      <c r="D8">
        <f t="shared" si="0"/>
        <v>23</v>
      </c>
    </row>
    <row r="9" spans="1:4" x14ac:dyDescent="0.25">
      <c r="A9" s="2" t="s">
        <v>13</v>
      </c>
      <c r="B9">
        <v>2.37</v>
      </c>
      <c r="C9">
        <v>2.38</v>
      </c>
      <c r="D9">
        <v>2.34</v>
      </c>
    </row>
    <row r="10" spans="1:4" x14ac:dyDescent="0.25">
      <c r="A10" s="2" t="s">
        <v>12</v>
      </c>
      <c r="B10">
        <v>2.3199999999999998</v>
      </c>
      <c r="C10">
        <v>2.4649999999999999</v>
      </c>
      <c r="D10">
        <v>2.4489999999999998</v>
      </c>
    </row>
    <row r="17" spans="1:2" x14ac:dyDescent="0.25">
      <c r="A17" s="2" t="s">
        <v>31</v>
      </c>
      <c r="B17" s="2" t="s">
        <v>30</v>
      </c>
    </row>
    <row r="18" spans="1:2" x14ac:dyDescent="0.25">
      <c r="A18">
        <v>0.02</v>
      </c>
      <c r="B18">
        <v>92</v>
      </c>
    </row>
    <row r="19" spans="1:2" x14ac:dyDescent="0.25">
      <c r="A19">
        <v>0.04</v>
      </c>
      <c r="B19">
        <v>46</v>
      </c>
    </row>
    <row r="20" spans="1:2" x14ac:dyDescent="0.25">
      <c r="A20">
        <v>0.08</v>
      </c>
      <c r="B20">
        <v>23</v>
      </c>
    </row>
  </sheetData>
  <pageMargins left="0.7" right="0.7" top="0.75" bottom="0.75" header="0.3" footer="0.3"/>
  <pageSetup orientation="portrait" r:id="rId1"/>
  <ignoredErrors>
    <ignoredError sqref="B8:D8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horz comparison</vt:lpstr>
      <vt:lpstr>horz comparison - with mistake</vt:lpstr>
      <vt:lpstr>vert comparison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2015-11-06T09:32:30Z</dcterms:created>
  <dcterms:modified xsi:type="dcterms:W3CDTF">2015-12-15T09:16:59Z</dcterms:modified>
</cp:coreProperties>
</file>