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\Desktop\usp projekat\Projekat_Faza1_ver1\"/>
    </mc:Choice>
  </mc:AlternateContent>
  <bookViews>
    <workbookView xWindow="0" yWindow="0" windowWidth="23040" windowHeight="9384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definedNames>
    <definedName name="_xlnm._FilterDatabase" localSheetId="1" hidden="1">'Travel - budzet'!#REF!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J19" i="1"/>
  <c r="J18" i="1"/>
  <c r="J17" i="1"/>
  <c r="J16" i="1"/>
  <c r="D3" i="2" l="1"/>
  <c r="I18" i="1" l="1"/>
  <c r="I10" i="4" l="1"/>
  <c r="I9" i="4"/>
  <c r="I8" i="4"/>
  <c r="I7" i="4"/>
  <c r="I6" i="4"/>
  <c r="I5" i="4"/>
  <c r="I5" i="3"/>
  <c r="D2" i="3" l="1"/>
  <c r="D2" i="4"/>
  <c r="A37" i="1"/>
  <c r="A31" i="1"/>
  <c r="R24" i="1"/>
  <c r="P24" i="1"/>
  <c r="N24" i="1"/>
  <c r="M24" i="1"/>
  <c r="L24" i="1"/>
  <c r="K24" i="1"/>
  <c r="J24" i="1"/>
  <c r="H24" i="1"/>
  <c r="G24" i="1"/>
  <c r="F24" i="1"/>
  <c r="E24" i="1"/>
  <c r="D24" i="1"/>
  <c r="O23" i="1"/>
  <c r="Q23" i="1" s="1"/>
  <c r="S23" i="1" s="1"/>
  <c r="I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I14" i="1"/>
  <c r="O24" i="1" l="1"/>
  <c r="I24" i="1"/>
  <c r="J26" i="1" s="1"/>
  <c r="Q14" i="1"/>
  <c r="S14" i="1" s="1"/>
  <c r="S24" i="1" s="1"/>
  <c r="Q24" i="1" l="1"/>
</calcChain>
</file>

<file path=xl/comments1.xml><?xml version="1.0" encoding="utf-8"?>
<comments xmlns="http://schemas.openxmlformats.org/spreadsheetml/2006/main">
  <authors>
    <author>Kampen, Jan-Joris van</author>
  </authors>
  <commentList>
    <comment ref="O13" authorId="0" shape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<sst xmlns="http://schemas.openxmlformats.org/spreadsheetml/2006/main" count="182" uniqueCount="98">
  <si>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</si>
  <si>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</si>
  <si>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</si>
  <si>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</si>
  <si>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</si>
  <si>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</si>
  <si>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</si>
  <si>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</si>
  <si>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</si>
  <si>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</si>
  <si>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</si>
  <si>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</si>
  <si>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</si>
  <si>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</si>
  <si>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</si>
  <si>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</si>
  <si>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</si>
  <si>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</si>
  <si>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</si>
  <si>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</si>
  <si>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</si>
  <si>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</si>
  <si>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</si>
  <si>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</si>
  <si>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</si>
  <si>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</si>
  <si>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</si>
  <si>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</si>
  <si>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</si>
  <si>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</si>
  <si>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</si>
  <si>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</si>
  <si>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</si>
  <si>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</si>
  <si>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</si>
  <si>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</si>
  <si>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</si>
  <si>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</si>
  <si>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</si>
  <si>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</si>
  <si>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</si>
  <si>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</si>
  <si>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</si>
  <si>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</si>
  <si>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</si>
  <si>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</si>
  <si>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</si>
  <si>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</si>
  <si>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</si>
  <si>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</si>
  <si>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</si>
  <si>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</si>
  <si>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</si>
  <si>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</si>
  <si>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</si>
  <si>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</si>
  <si>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</si>
  <si>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</si>
  <si>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</si>
  <si>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</si>
  <si>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</si>
  <si>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</si>
  <si>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</si>
  <si>
    <t>WP3</t>
  </si>
  <si>
    <t>WP7</t>
  </si>
  <si>
    <t>Belgrade (SRB)</t>
  </si>
  <si>
    <t>Oracle</t>
  </si>
  <si>
    <t>Spain</t>
  </si>
  <si>
    <t>Munich (GER)</t>
  </si>
  <si>
    <t>London (UK)</t>
  </si>
  <si>
    <t>Malaga (ESP)</t>
  </si>
  <si>
    <t>Brussels (BEL)</t>
  </si>
  <si>
    <t>WP4 &amp; WP5</t>
  </si>
  <si>
    <t>Daily Resources</t>
  </si>
  <si>
    <t>Laptop, RAM 8GB-16GB, Storage SSD 256GB-2TB</t>
  </si>
  <si>
    <t>WP1-WP10</t>
  </si>
  <si>
    <t>ESP</t>
  </si>
  <si>
    <t>Box of paper, 500 sheets</t>
  </si>
  <si>
    <t>Pens</t>
  </si>
  <si>
    <t>Coffee machines</t>
  </si>
  <si>
    <t>Mousepads</t>
  </si>
  <si>
    <t>White Board</t>
  </si>
  <si>
    <t>White Board Markers</t>
  </si>
  <si>
    <t>WP1-Upravljanje projektom</t>
  </si>
  <si>
    <t>WP2-Analiza korisnickih zahteva</t>
  </si>
  <si>
    <t>WP3-Dizajniranje arhitekture sistema</t>
  </si>
  <si>
    <t>WP4-Implementacija Big Data baze podataka</t>
  </si>
  <si>
    <t>WP5-Implementacija aplikativnog softvera</t>
  </si>
  <si>
    <t>WP6-Testiranje pojedinacnih modula i ispravljanje defekata</t>
  </si>
  <si>
    <t>WP7-Integracija sistema, nejgovo testiranje i ispravljanje defekata</t>
  </si>
  <si>
    <t>WP8-Isporuka hardverskih i softverskih komponenti i njihovo pokretanje</t>
  </si>
  <si>
    <t>WP9-Obuka korisnika</t>
  </si>
  <si>
    <t>WP10-Evaluacija i diseminacija</t>
  </si>
  <si>
    <t>WP3 (WP1)</t>
  </si>
  <si>
    <t xml:space="preserve">WP4 </t>
  </si>
  <si>
    <t>54340</t>
  </si>
  <si>
    <t>EDHD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</si>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</sst>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7" fillId="5" borderId="15" xfId="0" applyFont="1" applyFill="1" applyBorder="1" applyAlignment="1">
      <alignment horizontal="center" vertical="center" textRotation="90"/>
    </xf>
    <xf numFmtId="0" fontId="0" fillId="0" borderId="2" xfId="0" applyBorder="1"/>
    <xf numFmtId="0" fontId="0" fillId="0" borderId="2" xfId="0" applyBorder="1"/>
    <xf numFmtId="0" fontId="5" fillId="4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=""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zoomScale="70" zoomScaleNormal="70" workbookViewId="0">
      <selection activeCell="O6" sqref="O6"/>
    </sheetView>
  </sheetViews>
  <sheetFormatPr defaultColWidth="11.44140625" defaultRowHeight="14.4" x14ac:dyDescent="0.3"/>
  <cols>
    <col min="1" max="1" width="11.44140625" customWidth="1"/>
    <col min="2" max="2" width="24.77734375" customWidth="1"/>
    <col min="3" max="3" width="14.77734375" customWidth="1"/>
    <col min="4" max="4" width="6" customWidth="1"/>
    <col min="5" max="5" width="5.5546875" customWidth="1"/>
    <col min="6" max="8" width="5.21875" customWidth="1"/>
    <col min="9" max="9" width="11" customWidth="1"/>
    <col min="10" max="13" width="14.21875" customWidth="1"/>
    <col min="14" max="14" width="15.21875" customWidth="1"/>
    <col min="15" max="19" width="14.21875" customWidth="1"/>
  </cols>
  <sheetData>
    <row r="1" spans="1:19" ht="24.6" x14ac:dyDescent="0.3">
      <c r="A1" s="1" t="s">
        <v>0</v>
      </c>
    </row>
    <row r="3" spans="1:19" x14ac:dyDescent="0.3">
      <c r="E3" s="68"/>
      <c r="F3" s="68"/>
      <c r="G3" s="68"/>
      <c r="H3" s="68"/>
      <c r="I3" s="68"/>
    </row>
    <row r="4" spans="1:19" x14ac:dyDescent="0.3">
      <c r="D4" s="2"/>
      <c r="E4" s="69" t="s">
        <v>1</v>
      </c>
      <c r="F4" s="70"/>
      <c r="G4" s="70"/>
      <c r="H4" s="70"/>
      <c r="I4" s="70"/>
      <c r="J4" s="3" t="s">
        <v>96</v>
      </c>
      <c r="L4" s="70" t="s">
        <v>2</v>
      </c>
      <c r="M4" s="70"/>
      <c r="N4" s="70"/>
      <c r="O4" s="4">
        <v>0.25</v>
      </c>
    </row>
    <row r="5" spans="1:19" x14ac:dyDescent="0.3">
      <c r="D5" s="2"/>
      <c r="E5" s="69" t="s">
        <v>3</v>
      </c>
      <c r="F5" s="70"/>
      <c r="G5" s="70"/>
      <c r="H5" s="70"/>
      <c r="I5" s="70"/>
      <c r="J5" s="3" t="s">
        <v>66</v>
      </c>
      <c r="L5" s="70" t="s">
        <v>4</v>
      </c>
      <c r="M5" s="70"/>
      <c r="N5" s="70"/>
      <c r="O5" s="4">
        <v>1</v>
      </c>
    </row>
    <row r="6" spans="1:19" x14ac:dyDescent="0.3">
      <c r="D6" s="2"/>
      <c r="E6" s="69" t="s">
        <v>5</v>
      </c>
      <c r="F6" s="70"/>
      <c r="G6" s="70"/>
      <c r="H6" s="70"/>
      <c r="I6" s="70"/>
      <c r="J6" s="3" t="s">
        <v>66</v>
      </c>
      <c r="L6" s="70" t="s">
        <v>6</v>
      </c>
      <c r="M6" s="70"/>
      <c r="N6" s="70"/>
      <c r="O6" s="5">
        <v>0.7</v>
      </c>
      <c r="P6" s="6" t="s">
        <v>7</v>
      </c>
      <c r="Q6" s="6"/>
    </row>
    <row r="7" spans="1:19" x14ac:dyDescent="0.3">
      <c r="E7" s="70" t="s">
        <v>8</v>
      </c>
      <c r="F7" s="70"/>
      <c r="G7" s="70"/>
      <c r="H7" s="70"/>
      <c r="I7" s="70"/>
      <c r="J7" s="3" t="s">
        <v>97</v>
      </c>
      <c r="L7" s="70" t="s">
        <v>9</v>
      </c>
      <c r="M7" s="70"/>
      <c r="N7" s="70"/>
      <c r="O7" s="4">
        <v>1</v>
      </c>
    </row>
    <row r="8" spans="1:19" x14ac:dyDescent="0.3">
      <c r="J8" s="2"/>
      <c r="O8" s="7"/>
    </row>
    <row r="9" spans="1:19" ht="15" thickBot="1" x14ac:dyDescent="0.35"/>
    <row r="10" spans="1:19" ht="16.2" thickBot="1" x14ac:dyDescent="0.35">
      <c r="A10" s="71" t="s">
        <v>10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8"/>
    </row>
    <row r="12" spans="1:19" ht="15.6" x14ac:dyDescent="0.3">
      <c r="D12" s="73" t="s">
        <v>11</v>
      </c>
      <c r="E12" s="73"/>
      <c r="F12" s="73"/>
      <c r="G12" s="73"/>
      <c r="H12" s="73"/>
      <c r="I12" s="73"/>
      <c r="J12" s="74" t="s">
        <v>12</v>
      </c>
      <c r="K12" s="74"/>
      <c r="L12" s="74"/>
      <c r="M12" s="74"/>
      <c r="N12" s="74"/>
      <c r="O12" s="74"/>
      <c r="P12" s="74"/>
      <c r="Q12" s="74"/>
      <c r="R12" s="74"/>
      <c r="S12" s="9"/>
    </row>
    <row r="13" spans="1:19" s="14" customFormat="1" ht="90" customHeight="1" x14ac:dyDescent="0.25">
      <c r="A13" s="67" t="s">
        <v>51</v>
      </c>
      <c r="B13" s="67"/>
      <c r="C13" s="67"/>
      <c r="D13" s="47" t="s">
        <v>60</v>
      </c>
      <c r="E13" s="10" t="s">
        <v>61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3">
      <c r="A14" s="62" t="s">
        <v>83</v>
      </c>
      <c r="B14" s="62"/>
      <c r="C14" s="62"/>
      <c r="D14" s="15">
        <v>1</v>
      </c>
      <c r="E14" s="15">
        <v>1</v>
      </c>
      <c r="F14" s="15">
        <v>0</v>
      </c>
      <c r="G14" s="15">
        <v>0</v>
      </c>
      <c r="H14" s="15">
        <v>0</v>
      </c>
      <c r="I14" s="16">
        <f>+SUM(D14:H14)</f>
        <v>2</v>
      </c>
      <c r="J14" s="17">
        <v>6000</v>
      </c>
      <c r="K14" s="17">
        <v>14280</v>
      </c>
      <c r="L14" s="17">
        <v>1707.45</v>
      </c>
      <c r="M14" s="17"/>
      <c r="N14" s="17"/>
      <c r="O14" s="18">
        <f t="shared" ref="O14:O23" si="0">+$O$4*(J14+K14-N14)</f>
        <v>5070</v>
      </c>
      <c r="P14" s="17"/>
      <c r="Q14" s="17">
        <f>+J14+K14+L14+M14+O14+P14</f>
        <v>27057.45</v>
      </c>
      <c r="R14" s="18"/>
      <c r="S14" s="18">
        <f>+Q14-R14</f>
        <v>27057.45</v>
      </c>
    </row>
    <row r="15" spans="1:19" x14ac:dyDescent="0.3">
      <c r="A15" s="62" t="s">
        <v>84</v>
      </c>
      <c r="B15" s="62"/>
      <c r="C15" s="62"/>
      <c r="D15" s="15">
        <v>3</v>
      </c>
      <c r="E15" s="15">
        <v>3</v>
      </c>
      <c r="F15" s="15">
        <v>0</v>
      </c>
      <c r="G15" s="15">
        <v>0</v>
      </c>
      <c r="H15" s="15">
        <v>0</v>
      </c>
      <c r="I15" s="16">
        <f t="shared" ref="I15:I23" si="1">+SUM(D15:H15)</f>
        <v>6</v>
      </c>
      <c r="J15" s="17">
        <v>18000</v>
      </c>
      <c r="K15" s="17">
        <v>0</v>
      </c>
      <c r="L15" s="17">
        <v>1707.45</v>
      </c>
      <c r="M15" s="17"/>
      <c r="N15" s="17"/>
      <c r="O15" s="18">
        <f t="shared" si="0"/>
        <v>4500</v>
      </c>
      <c r="P15" s="17"/>
      <c r="Q15" s="17">
        <f t="shared" ref="Q15:Q23" si="2">+J15+K15+L15+M15+O15+P15</f>
        <v>24207.45</v>
      </c>
      <c r="R15" s="18"/>
      <c r="S15" s="18">
        <f t="shared" ref="S15:S23" si="3">+Q15-R15</f>
        <v>24207.45</v>
      </c>
    </row>
    <row r="16" spans="1:19" x14ac:dyDescent="0.3">
      <c r="A16" s="62" t="s">
        <v>85</v>
      </c>
      <c r="B16" s="62"/>
      <c r="C16" s="62"/>
      <c r="D16" s="15">
        <v>20</v>
      </c>
      <c r="E16" s="15">
        <v>20</v>
      </c>
      <c r="F16" s="15">
        <v>2</v>
      </c>
      <c r="G16" s="15">
        <v>0</v>
      </c>
      <c r="H16" s="15">
        <v>0</v>
      </c>
      <c r="I16" s="16">
        <f t="shared" si="1"/>
        <v>42</v>
      </c>
      <c r="J16" s="17">
        <f>42*3000</f>
        <v>126000</v>
      </c>
      <c r="K16" s="17">
        <v>10520</v>
      </c>
      <c r="L16" s="17">
        <v>1707.45</v>
      </c>
      <c r="M16" s="17"/>
      <c r="N16" s="17"/>
      <c r="O16" s="18">
        <f t="shared" si="0"/>
        <v>34130</v>
      </c>
      <c r="P16" s="17"/>
      <c r="Q16" s="17">
        <f t="shared" si="2"/>
        <v>172357.45</v>
      </c>
      <c r="R16" s="18"/>
      <c r="S16" s="18">
        <f t="shared" si="3"/>
        <v>172357.45</v>
      </c>
    </row>
    <row r="17" spans="1:20" x14ac:dyDescent="0.3">
      <c r="A17" s="62" t="s">
        <v>86</v>
      </c>
      <c r="B17" s="62"/>
      <c r="C17" s="62"/>
      <c r="D17" s="15">
        <v>100</v>
      </c>
      <c r="E17" s="15">
        <v>100</v>
      </c>
      <c r="F17" s="15">
        <v>20</v>
      </c>
      <c r="G17" s="15">
        <v>0</v>
      </c>
      <c r="H17" s="15">
        <v>20</v>
      </c>
      <c r="I17" s="16">
        <f t="shared" si="1"/>
        <v>240</v>
      </c>
      <c r="J17" s="17">
        <f>240*3000</f>
        <v>720000</v>
      </c>
      <c r="K17" s="17">
        <v>96330</v>
      </c>
      <c r="L17" s="17">
        <v>1707.45</v>
      </c>
      <c r="M17" s="17"/>
      <c r="N17" s="17"/>
      <c r="O17" s="18">
        <f t="shared" si="0"/>
        <v>204082.5</v>
      </c>
      <c r="P17" s="17"/>
      <c r="Q17" s="17">
        <f t="shared" si="2"/>
        <v>1022119.95</v>
      </c>
      <c r="R17" s="18"/>
      <c r="S17" s="18">
        <f t="shared" si="3"/>
        <v>1022119.95</v>
      </c>
    </row>
    <row r="18" spans="1:20" x14ac:dyDescent="0.3">
      <c r="A18" s="62" t="s">
        <v>87</v>
      </c>
      <c r="B18" s="62"/>
      <c r="C18" s="62"/>
      <c r="D18" s="15">
        <v>15</v>
      </c>
      <c r="E18" s="15">
        <v>15</v>
      </c>
      <c r="F18" s="15">
        <v>5</v>
      </c>
      <c r="G18" s="15">
        <v>0</v>
      </c>
      <c r="H18" s="15">
        <v>5</v>
      </c>
      <c r="I18" s="16">
        <f t="shared" si="1"/>
        <v>40</v>
      </c>
      <c r="J18" s="17">
        <f>40*3000</f>
        <v>120000</v>
      </c>
      <c r="K18" s="17">
        <v>6330</v>
      </c>
      <c r="L18" s="17">
        <v>1707.45</v>
      </c>
      <c r="M18" s="17"/>
      <c r="N18" s="17"/>
      <c r="O18" s="18">
        <f t="shared" si="0"/>
        <v>31582.5</v>
      </c>
      <c r="P18" s="17"/>
      <c r="Q18" s="17">
        <f t="shared" si="2"/>
        <v>159619.95000000001</v>
      </c>
      <c r="R18" s="18"/>
      <c r="S18" s="18">
        <f t="shared" si="3"/>
        <v>159619.95000000001</v>
      </c>
    </row>
    <row r="19" spans="1:20" x14ac:dyDescent="0.3">
      <c r="A19" s="62" t="s">
        <v>88</v>
      </c>
      <c r="B19" s="62"/>
      <c r="C19" s="62"/>
      <c r="D19" s="15">
        <v>3</v>
      </c>
      <c r="E19" s="15">
        <v>3</v>
      </c>
      <c r="F19" s="15">
        <v>2</v>
      </c>
      <c r="G19" s="15">
        <v>2</v>
      </c>
      <c r="H19" s="15">
        <v>2</v>
      </c>
      <c r="I19" s="16">
        <f t="shared" si="1"/>
        <v>12</v>
      </c>
      <c r="J19" s="17">
        <f>12*3000</f>
        <v>36000</v>
      </c>
      <c r="K19" s="17"/>
      <c r="L19" s="17">
        <v>1707.45</v>
      </c>
      <c r="M19" s="17"/>
      <c r="N19" s="17"/>
      <c r="O19" s="18">
        <f t="shared" si="0"/>
        <v>9000</v>
      </c>
      <c r="P19" s="17"/>
      <c r="Q19" s="17">
        <f t="shared" si="2"/>
        <v>46707.45</v>
      </c>
      <c r="R19" s="18"/>
      <c r="S19" s="18">
        <f t="shared" si="3"/>
        <v>46707.45</v>
      </c>
    </row>
    <row r="20" spans="1:20" x14ac:dyDescent="0.3">
      <c r="A20" s="62" t="s">
        <v>89</v>
      </c>
      <c r="B20" s="62"/>
      <c r="C20" s="62"/>
      <c r="D20" s="15">
        <v>15</v>
      </c>
      <c r="E20" s="15">
        <v>15</v>
      </c>
      <c r="F20" s="15">
        <v>9</v>
      </c>
      <c r="G20" s="15">
        <v>0</v>
      </c>
      <c r="H20" s="15">
        <v>9</v>
      </c>
      <c r="I20" s="16">
        <f t="shared" si="1"/>
        <v>48</v>
      </c>
      <c r="J20" s="17">
        <f>48*3000</f>
        <v>144000</v>
      </c>
      <c r="K20" s="17">
        <v>16880</v>
      </c>
      <c r="L20" s="17">
        <v>1707.45</v>
      </c>
      <c r="M20" s="17"/>
      <c r="N20" s="17"/>
      <c r="O20" s="18">
        <f t="shared" si="0"/>
        <v>40220</v>
      </c>
      <c r="P20" s="17"/>
      <c r="Q20" s="17">
        <f t="shared" si="2"/>
        <v>202807.45</v>
      </c>
      <c r="R20" s="18"/>
      <c r="S20" s="18">
        <f t="shared" si="3"/>
        <v>202807.45</v>
      </c>
    </row>
    <row r="21" spans="1:20" x14ac:dyDescent="0.3">
      <c r="A21" s="62" t="s">
        <v>90</v>
      </c>
      <c r="B21" s="62"/>
      <c r="C21" s="62"/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6">
        <f t="shared" si="1"/>
        <v>0</v>
      </c>
      <c r="J21" s="17">
        <v>0</v>
      </c>
      <c r="K21" s="17"/>
      <c r="L21" s="17">
        <v>1707.45</v>
      </c>
      <c r="M21" s="17"/>
      <c r="N21" s="17"/>
      <c r="O21" s="18">
        <f t="shared" si="0"/>
        <v>0</v>
      </c>
      <c r="P21" s="17"/>
      <c r="Q21" s="17">
        <f t="shared" si="2"/>
        <v>1707.45</v>
      </c>
      <c r="R21" s="18"/>
      <c r="S21" s="18">
        <f t="shared" si="3"/>
        <v>1707.45</v>
      </c>
    </row>
    <row r="22" spans="1:20" x14ac:dyDescent="0.3">
      <c r="A22" s="62" t="s">
        <v>91</v>
      </c>
      <c r="B22" s="62"/>
      <c r="C22" s="62"/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6">
        <f t="shared" si="1"/>
        <v>0</v>
      </c>
      <c r="J22" s="17">
        <v>0</v>
      </c>
      <c r="K22" s="17"/>
      <c r="L22" s="17">
        <v>1707.45</v>
      </c>
      <c r="M22" s="17"/>
      <c r="N22" s="17"/>
      <c r="O22" s="18">
        <f t="shared" si="0"/>
        <v>0</v>
      </c>
      <c r="P22" s="17"/>
      <c r="Q22" s="17">
        <f t="shared" si="2"/>
        <v>1707.45</v>
      </c>
      <c r="R22" s="18"/>
      <c r="S22" s="18">
        <f t="shared" si="3"/>
        <v>1707.45</v>
      </c>
    </row>
    <row r="23" spans="1:20" x14ac:dyDescent="0.3">
      <c r="A23" s="62" t="s">
        <v>92</v>
      </c>
      <c r="B23" s="62"/>
      <c r="C23" s="62"/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6">
        <f t="shared" si="1"/>
        <v>0</v>
      </c>
      <c r="J23" s="17">
        <v>0</v>
      </c>
      <c r="K23" s="17">
        <v>0</v>
      </c>
      <c r="L23" s="17">
        <v>1707.45</v>
      </c>
      <c r="M23" s="17"/>
      <c r="N23" s="17"/>
      <c r="O23" s="18">
        <f t="shared" si="0"/>
        <v>0</v>
      </c>
      <c r="P23" s="17"/>
      <c r="Q23" s="17">
        <f t="shared" si="2"/>
        <v>1707.45</v>
      </c>
      <c r="R23" s="18"/>
      <c r="S23" s="18">
        <f t="shared" si="3"/>
        <v>1707.45</v>
      </c>
    </row>
    <row r="24" spans="1:20" x14ac:dyDescent="0.3">
      <c r="A24" s="66" t="s">
        <v>18</v>
      </c>
      <c r="B24" s="66"/>
      <c r="C24" s="66"/>
      <c r="D24" s="15">
        <f>SUM(D14:D23)</f>
        <v>157</v>
      </c>
      <c r="E24" s="15">
        <f t="shared" ref="E24:I24" si="4">SUM(E14:E23)</f>
        <v>157</v>
      </c>
      <c r="F24" s="15">
        <f t="shared" si="4"/>
        <v>38</v>
      </c>
      <c r="G24" s="15">
        <f t="shared" si="4"/>
        <v>2</v>
      </c>
      <c r="H24" s="15">
        <f t="shared" si="4"/>
        <v>36</v>
      </c>
      <c r="I24" s="19">
        <f t="shared" si="4"/>
        <v>390</v>
      </c>
      <c r="J24" s="20">
        <f>SUM(J14:J23)</f>
        <v>1170000</v>
      </c>
      <c r="K24" s="20">
        <f t="shared" ref="K24:S24" si="5">SUM(K14:K23)</f>
        <v>144340</v>
      </c>
      <c r="L24" s="20">
        <f t="shared" si="5"/>
        <v>17074.500000000004</v>
      </c>
      <c r="M24" s="20">
        <f t="shared" si="5"/>
        <v>0</v>
      </c>
      <c r="N24" s="20">
        <f t="shared" si="5"/>
        <v>0</v>
      </c>
      <c r="O24" s="20">
        <f t="shared" si="5"/>
        <v>328585</v>
      </c>
      <c r="P24" s="20">
        <f t="shared" si="5"/>
        <v>0</v>
      </c>
      <c r="Q24" s="20">
        <f t="shared" si="5"/>
        <v>1659999.4999999998</v>
      </c>
      <c r="R24" s="21">
        <f t="shared" si="5"/>
        <v>0</v>
      </c>
      <c r="S24" s="22">
        <f t="shared" si="5"/>
        <v>1659999.4999999998</v>
      </c>
      <c r="T24" s="23"/>
    </row>
    <row r="25" spans="1:20" x14ac:dyDescent="0.3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3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3000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3">
      <c r="A27" s="30"/>
      <c r="S27" s="31"/>
    </row>
    <row r="28" spans="1:20" x14ac:dyDescent="0.3">
      <c r="A28" s="65" t="s">
        <v>30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</row>
    <row r="29" spans="1:20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3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5" customHeight="1" x14ac:dyDescent="0.3">
      <c r="A31" s="58" t="str">
        <f>CONCATENATE("participant"," ",J6)</f>
        <v>participant Oracle</v>
      </c>
      <c r="B31" s="59"/>
      <c r="C31" s="33" t="s">
        <v>32</v>
      </c>
      <c r="D31" s="62" t="s">
        <v>33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</row>
    <row r="32" spans="1:20" ht="36" customHeight="1" x14ac:dyDescent="0.3">
      <c r="A32" s="52" t="s">
        <v>34</v>
      </c>
      <c r="B32" s="52"/>
      <c r="C32" s="34" t="s">
        <v>95</v>
      </c>
      <c r="D32" s="64" t="s">
        <v>57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S32" s="31"/>
    </row>
    <row r="33" spans="1:19" ht="29.25" customHeight="1" x14ac:dyDescent="0.3">
      <c r="A33" s="52" t="s">
        <v>35</v>
      </c>
      <c r="B33" s="52"/>
      <c r="C33" s="35">
        <v>90000</v>
      </c>
      <c r="D33" s="57" t="s">
        <v>58</v>
      </c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S33" s="31"/>
    </row>
    <row r="34" spans="1:19" ht="31.5" customHeight="1" x14ac:dyDescent="0.3">
      <c r="A34" s="52" t="s">
        <v>36</v>
      </c>
      <c r="B34" s="52"/>
      <c r="C34" s="35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S34" s="31"/>
    </row>
    <row r="35" spans="1:19" s="36" customFormat="1" x14ac:dyDescent="0.3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3"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9" x14ac:dyDescent="0.3">
      <c r="A37" s="58" t="str">
        <f>CONCATENATE("participant"," ",C9)</f>
        <v xml:space="preserve">participant </v>
      </c>
      <c r="B37" s="59"/>
      <c r="C37" s="33" t="s">
        <v>32</v>
      </c>
      <c r="D37" s="60" t="s">
        <v>33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</row>
    <row r="38" spans="1:19" ht="27.75" customHeight="1" x14ac:dyDescent="0.3">
      <c r="A38" s="52" t="s">
        <v>37</v>
      </c>
      <c r="B38" s="52"/>
      <c r="C38" s="35">
        <v>17075</v>
      </c>
      <c r="D38" s="56" t="s">
        <v>59</v>
      </c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S38" s="31"/>
    </row>
    <row r="39" spans="1:19" ht="25.5" customHeight="1" x14ac:dyDescent="0.3">
      <c r="A39" s="52" t="s">
        <v>38</v>
      </c>
      <c r="B39" s="52"/>
      <c r="C39" s="35"/>
      <c r="D39" s="53" t="s">
        <v>39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5"/>
      <c r="S39" s="31"/>
    </row>
    <row r="40" spans="1:19" ht="26.25" customHeight="1" x14ac:dyDescent="0.3">
      <c r="A40" s="52" t="s">
        <v>40</v>
      </c>
      <c r="B40" s="52"/>
      <c r="C40" s="35"/>
      <c r="D40" s="56" t="s">
        <v>41</v>
      </c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S40" s="31"/>
    </row>
  </sheetData>
  <protectedRanges>
    <protectedRange sqref="C32:P40 D14:H23 P14:P23 R14:S23 O6 J14:N23" name="Range1"/>
  </protectedRanges>
  <mergeCells count="41"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1:B31"/>
    <mergeCell ref="D31:P31"/>
    <mergeCell ref="A32:B32"/>
    <mergeCell ref="D32:P32"/>
    <mergeCell ref="A33:B33"/>
    <mergeCell ref="D33:P33"/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3"/>
  <sheetViews>
    <sheetView topLeftCell="A7" workbookViewId="0">
      <selection activeCell="C15" sqref="C15"/>
    </sheetView>
  </sheetViews>
  <sheetFormatPr defaultRowHeight="14.4" x14ac:dyDescent="0.3"/>
  <cols>
    <col min="6" max="6" width="16.21875" bestFit="1" customWidth="1"/>
    <col min="7" max="7" width="17.77734375" bestFit="1" customWidth="1"/>
  </cols>
  <sheetData>
    <row r="2" spans="2:17" ht="15" thickBot="1" x14ac:dyDescent="0.35"/>
    <row r="3" spans="2:17" ht="18.600000000000001" thickBot="1" x14ac:dyDescent="0.4">
      <c r="B3" s="75" t="s">
        <v>42</v>
      </c>
      <c r="C3" s="76"/>
      <c r="D3" s="43">
        <f>SUM(P6:P13)</f>
        <v>54340</v>
      </c>
    </row>
    <row r="5" spans="2:17" ht="162" x14ac:dyDescent="0.3">
      <c r="B5" s="41" t="s">
        <v>50</v>
      </c>
      <c r="C5" s="41" t="s">
        <v>43</v>
      </c>
      <c r="D5" s="41" t="s">
        <v>44</v>
      </c>
      <c r="E5" s="40" t="s">
        <v>45</v>
      </c>
      <c r="F5" s="44" t="s">
        <v>52</v>
      </c>
      <c r="G5" s="44" t="s">
        <v>53</v>
      </c>
      <c r="H5" s="10" t="s">
        <v>13</v>
      </c>
      <c r="I5" s="10" t="s">
        <v>14</v>
      </c>
      <c r="J5" s="10" t="s">
        <v>15</v>
      </c>
      <c r="K5" s="10" t="s">
        <v>16</v>
      </c>
      <c r="L5" s="10" t="s">
        <v>17</v>
      </c>
      <c r="M5" s="45" t="s">
        <v>54</v>
      </c>
      <c r="N5" s="10" t="s">
        <v>55</v>
      </c>
      <c r="O5" s="10" t="s">
        <v>56</v>
      </c>
      <c r="P5" s="46" t="s">
        <v>49</v>
      </c>
      <c r="Q5" s="49" t="s">
        <v>73</v>
      </c>
    </row>
    <row r="6" spans="2:17" x14ac:dyDescent="0.3">
      <c r="B6" s="50" t="s">
        <v>62</v>
      </c>
      <c r="C6" s="50" t="s">
        <v>66</v>
      </c>
      <c r="D6" s="50" t="s">
        <v>66</v>
      </c>
      <c r="E6" s="50" t="s">
        <v>67</v>
      </c>
      <c r="F6" s="50" t="s">
        <v>70</v>
      </c>
      <c r="G6" s="50" t="s">
        <v>65</v>
      </c>
      <c r="H6" s="50">
        <v>1</v>
      </c>
      <c r="I6" s="50"/>
      <c r="J6" s="50">
        <v>1</v>
      </c>
      <c r="K6" s="50"/>
      <c r="L6" s="50"/>
      <c r="M6" s="50">
        <v>3</v>
      </c>
      <c r="N6" s="50">
        <v>2500</v>
      </c>
      <c r="O6" s="50">
        <v>720</v>
      </c>
      <c r="P6" s="50">
        <v>3520</v>
      </c>
      <c r="Q6">
        <v>300</v>
      </c>
    </row>
    <row r="7" spans="2:17" x14ac:dyDescent="0.3">
      <c r="B7" s="50" t="s">
        <v>62</v>
      </c>
      <c r="C7" s="50" t="s">
        <v>66</v>
      </c>
      <c r="D7" s="50" t="s">
        <v>66</v>
      </c>
      <c r="E7" s="50" t="s">
        <v>67</v>
      </c>
      <c r="F7" s="50" t="s">
        <v>70</v>
      </c>
      <c r="G7" s="50" t="s">
        <v>68</v>
      </c>
      <c r="H7" s="50">
        <v>1</v>
      </c>
      <c r="I7" s="50"/>
      <c r="J7" s="50">
        <v>1</v>
      </c>
      <c r="K7" s="50"/>
      <c r="L7" s="50"/>
      <c r="M7" s="50">
        <v>2</v>
      </c>
      <c r="N7" s="50">
        <v>1840</v>
      </c>
      <c r="O7" s="50">
        <v>480</v>
      </c>
      <c r="P7" s="50">
        <v>2520</v>
      </c>
      <c r="Q7">
        <v>200</v>
      </c>
    </row>
    <row r="8" spans="2:17" x14ac:dyDescent="0.3">
      <c r="B8" s="50" t="s">
        <v>62</v>
      </c>
      <c r="C8" s="50" t="s">
        <v>66</v>
      </c>
      <c r="D8" s="50" t="s">
        <v>66</v>
      </c>
      <c r="E8" s="50" t="s">
        <v>67</v>
      </c>
      <c r="F8" s="50" t="s">
        <v>70</v>
      </c>
      <c r="G8" s="50" t="s">
        <v>69</v>
      </c>
      <c r="H8" s="50">
        <v>1</v>
      </c>
      <c r="I8" s="50"/>
      <c r="J8" s="50">
        <v>1</v>
      </c>
      <c r="K8" s="50"/>
      <c r="L8" s="50"/>
      <c r="M8" s="50">
        <v>2</v>
      </c>
      <c r="N8" s="50">
        <v>1840</v>
      </c>
      <c r="O8" s="50">
        <v>480</v>
      </c>
      <c r="P8" s="50">
        <v>2520</v>
      </c>
      <c r="Q8">
        <v>200</v>
      </c>
    </row>
    <row r="9" spans="2:17" x14ac:dyDescent="0.3">
      <c r="B9" s="50" t="s">
        <v>93</v>
      </c>
      <c r="C9" s="50" t="s">
        <v>66</v>
      </c>
      <c r="D9" s="50" t="s">
        <v>66</v>
      </c>
      <c r="E9" s="50" t="s">
        <v>67</v>
      </c>
      <c r="F9" s="50" t="s">
        <v>70</v>
      </c>
      <c r="G9" s="50" t="s">
        <v>65</v>
      </c>
      <c r="H9" s="50"/>
      <c r="I9" s="50"/>
      <c r="J9" s="50"/>
      <c r="K9" s="50"/>
      <c r="L9" s="50">
        <v>2</v>
      </c>
      <c r="M9" s="50">
        <v>2</v>
      </c>
      <c r="N9" s="50">
        <v>1840</v>
      </c>
      <c r="O9" s="50">
        <v>480</v>
      </c>
      <c r="P9" s="50">
        <v>2520</v>
      </c>
      <c r="Q9">
        <v>200</v>
      </c>
    </row>
    <row r="10" spans="2:17" x14ac:dyDescent="0.3">
      <c r="B10" s="50" t="s">
        <v>62</v>
      </c>
      <c r="C10" s="50" t="s">
        <v>66</v>
      </c>
      <c r="D10" s="50" t="s">
        <v>66</v>
      </c>
      <c r="E10" s="50" t="s">
        <v>67</v>
      </c>
      <c r="F10" s="50" t="s">
        <v>70</v>
      </c>
      <c r="G10" s="50" t="s">
        <v>71</v>
      </c>
      <c r="H10" s="50">
        <v>2</v>
      </c>
      <c r="I10" s="50"/>
      <c r="J10" s="50">
        <v>2</v>
      </c>
      <c r="K10" s="50"/>
      <c r="L10" s="50"/>
      <c r="M10" s="50">
        <v>3</v>
      </c>
      <c r="N10" s="50">
        <v>3680</v>
      </c>
      <c r="O10" s="50">
        <v>1440</v>
      </c>
      <c r="P10" s="50">
        <v>5720</v>
      </c>
      <c r="Q10">
        <v>600</v>
      </c>
    </row>
    <row r="11" spans="2:17" x14ac:dyDescent="0.3">
      <c r="B11" s="50" t="s">
        <v>63</v>
      </c>
      <c r="C11" s="50" t="s">
        <v>66</v>
      </c>
      <c r="D11" s="50" t="s">
        <v>66</v>
      </c>
      <c r="E11" s="50" t="s">
        <v>67</v>
      </c>
      <c r="F11" s="50" t="s">
        <v>70</v>
      </c>
      <c r="G11" s="50" t="s">
        <v>65</v>
      </c>
      <c r="H11" s="50">
        <v>2</v>
      </c>
      <c r="I11" s="50"/>
      <c r="J11" s="50">
        <v>3</v>
      </c>
      <c r="K11" s="50"/>
      <c r="L11" s="50"/>
      <c r="M11" s="50">
        <v>4</v>
      </c>
      <c r="N11" s="50">
        <v>4600</v>
      </c>
      <c r="O11" s="50">
        <v>2400</v>
      </c>
      <c r="P11" s="50">
        <v>8000</v>
      </c>
      <c r="Q11">
        <v>1000</v>
      </c>
    </row>
    <row r="12" spans="2:17" x14ac:dyDescent="0.3">
      <c r="B12" s="50" t="s">
        <v>72</v>
      </c>
      <c r="C12" s="50" t="s">
        <v>66</v>
      </c>
      <c r="D12" s="50" t="s">
        <v>66</v>
      </c>
      <c r="E12" s="50" t="s">
        <v>67</v>
      </c>
      <c r="F12" s="50" t="s">
        <v>70</v>
      </c>
      <c r="G12" s="50" t="s">
        <v>68</v>
      </c>
      <c r="H12" s="50">
        <v>3</v>
      </c>
      <c r="I12" s="50"/>
      <c r="J12" s="50">
        <v>3</v>
      </c>
      <c r="K12" s="50"/>
      <c r="L12" s="50"/>
      <c r="M12" s="50">
        <v>7</v>
      </c>
      <c r="N12" s="50">
        <v>5520</v>
      </c>
      <c r="O12" s="50">
        <v>5040</v>
      </c>
      <c r="P12" s="50">
        <v>12660</v>
      </c>
      <c r="Q12">
        <v>2100</v>
      </c>
    </row>
    <row r="13" spans="2:17" x14ac:dyDescent="0.3">
      <c r="B13" s="50" t="s">
        <v>64</v>
      </c>
      <c r="C13" s="50" t="s">
        <v>66</v>
      </c>
      <c r="D13" s="50" t="s">
        <v>66</v>
      </c>
      <c r="E13" s="50" t="s">
        <v>67</v>
      </c>
      <c r="F13" s="50" t="s">
        <v>70</v>
      </c>
      <c r="G13" s="50" t="s">
        <v>65</v>
      </c>
      <c r="H13" s="50">
        <v>5</v>
      </c>
      <c r="I13" s="50"/>
      <c r="J13" s="50">
        <v>3</v>
      </c>
      <c r="K13" s="50"/>
      <c r="L13" s="50"/>
      <c r="M13" s="50">
        <v>7</v>
      </c>
      <c r="N13" s="50">
        <v>7360</v>
      </c>
      <c r="O13" s="50">
        <v>6720</v>
      </c>
      <c r="P13" s="50">
        <v>16880</v>
      </c>
      <c r="Q13">
        <v>2800</v>
      </c>
    </row>
  </sheetData>
  <mergeCells count="1"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"/>
  <sheetViews>
    <sheetView workbookViewId="0">
      <selection activeCell="H6" sqref="H6"/>
    </sheetView>
  </sheetViews>
  <sheetFormatPr defaultRowHeight="14.4" x14ac:dyDescent="0.3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75" t="s">
        <v>42</v>
      </c>
      <c r="C2" s="76"/>
      <c r="D2" s="43">
        <f>SUM(I5:I5)</f>
        <v>90000</v>
      </c>
    </row>
    <row r="4" spans="2:9" ht="43.2" x14ac:dyDescent="0.3">
      <c r="B4" s="41" t="s">
        <v>50</v>
      </c>
      <c r="C4" s="41" t="s">
        <v>43</v>
      </c>
      <c r="D4" s="41" t="s">
        <v>44</v>
      </c>
      <c r="E4" s="40" t="s">
        <v>45</v>
      </c>
      <c r="F4" s="40" t="s">
        <v>46</v>
      </c>
      <c r="G4" s="40" t="s">
        <v>48</v>
      </c>
      <c r="H4" s="40" t="s">
        <v>47</v>
      </c>
      <c r="I4" s="42" t="s">
        <v>49</v>
      </c>
    </row>
    <row r="5" spans="2:9" x14ac:dyDescent="0.3">
      <c r="B5" s="39" t="s">
        <v>94</v>
      </c>
      <c r="C5" s="39" t="s">
        <v>66</v>
      </c>
      <c r="D5" s="39" t="s">
        <v>66</v>
      </c>
      <c r="E5" s="39" t="s">
        <v>67</v>
      </c>
      <c r="F5" s="39" t="s">
        <v>74</v>
      </c>
      <c r="G5" s="39">
        <v>1200</v>
      </c>
      <c r="H5" s="39">
        <v>75</v>
      </c>
      <c r="I5" s="39">
        <f t="shared" ref="I5" si="0">G5*H5</f>
        <v>90000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F15" sqref="F15"/>
    </sheetView>
  </sheetViews>
  <sheetFormatPr defaultRowHeight="14.4" x14ac:dyDescent="0.3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75" t="s">
        <v>42</v>
      </c>
      <c r="C2" s="76"/>
      <c r="D2" s="43">
        <f>SUM(I5:I10)</f>
        <v>17074.5</v>
      </c>
    </row>
    <row r="4" spans="2:9" ht="43.2" x14ac:dyDescent="0.3">
      <c r="B4" s="41" t="s">
        <v>50</v>
      </c>
      <c r="C4" s="41" t="s">
        <v>43</v>
      </c>
      <c r="D4" s="41" t="s">
        <v>44</v>
      </c>
      <c r="E4" s="40" t="s">
        <v>45</v>
      </c>
      <c r="F4" s="40" t="s">
        <v>46</v>
      </c>
      <c r="G4" s="40" t="s">
        <v>48</v>
      </c>
      <c r="H4" s="40" t="s">
        <v>47</v>
      </c>
      <c r="I4" s="42" t="s">
        <v>49</v>
      </c>
    </row>
    <row r="5" spans="2:9" x14ac:dyDescent="0.3">
      <c r="B5" s="48" t="s">
        <v>75</v>
      </c>
      <c r="C5" s="39" t="s">
        <v>66</v>
      </c>
      <c r="D5" s="39" t="s">
        <v>66</v>
      </c>
      <c r="E5" s="39" t="s">
        <v>76</v>
      </c>
      <c r="F5" s="48" t="s">
        <v>77</v>
      </c>
      <c r="G5" s="48">
        <v>10</v>
      </c>
      <c r="H5" s="48">
        <v>1200</v>
      </c>
      <c r="I5" s="39">
        <f t="shared" ref="I5:I10" si="0">G5*H5</f>
        <v>12000</v>
      </c>
    </row>
    <row r="6" spans="2:9" x14ac:dyDescent="0.3">
      <c r="B6" s="39" t="s">
        <v>75</v>
      </c>
      <c r="C6" s="51" t="s">
        <v>66</v>
      </c>
      <c r="D6" s="51" t="s">
        <v>66</v>
      </c>
      <c r="E6" s="51" t="s">
        <v>76</v>
      </c>
      <c r="F6" s="39" t="s">
        <v>78</v>
      </c>
      <c r="G6" s="39">
        <v>0.8</v>
      </c>
      <c r="H6" s="39">
        <v>1800</v>
      </c>
      <c r="I6" s="39">
        <f t="shared" si="0"/>
        <v>1440</v>
      </c>
    </row>
    <row r="7" spans="2:9" x14ac:dyDescent="0.3">
      <c r="B7" s="39" t="s">
        <v>75</v>
      </c>
      <c r="C7" s="51" t="s">
        <v>66</v>
      </c>
      <c r="D7" s="51" t="s">
        <v>66</v>
      </c>
      <c r="E7" s="51" t="s">
        <v>76</v>
      </c>
      <c r="F7" s="39" t="s">
        <v>79</v>
      </c>
      <c r="G7" s="39">
        <v>120</v>
      </c>
      <c r="H7" s="39">
        <v>18</v>
      </c>
      <c r="I7" s="39">
        <f t="shared" si="0"/>
        <v>2160</v>
      </c>
    </row>
    <row r="8" spans="2:9" x14ac:dyDescent="0.3">
      <c r="B8" s="39" t="s">
        <v>75</v>
      </c>
      <c r="C8" s="51" t="s">
        <v>66</v>
      </c>
      <c r="D8" s="51" t="s">
        <v>66</v>
      </c>
      <c r="E8" s="51" t="s">
        <v>76</v>
      </c>
      <c r="F8" s="39" t="s">
        <v>81</v>
      </c>
      <c r="G8" s="39">
        <v>25</v>
      </c>
      <c r="H8" s="39">
        <v>18</v>
      </c>
      <c r="I8" s="39">
        <f t="shared" si="0"/>
        <v>450</v>
      </c>
    </row>
    <row r="9" spans="2:9" x14ac:dyDescent="0.3">
      <c r="B9" s="48" t="s">
        <v>75</v>
      </c>
      <c r="C9" s="51" t="s">
        <v>66</v>
      </c>
      <c r="D9" s="51" t="s">
        <v>66</v>
      </c>
      <c r="E9" s="51" t="s">
        <v>76</v>
      </c>
      <c r="F9" s="39" t="s">
        <v>80</v>
      </c>
      <c r="G9" s="39">
        <v>7</v>
      </c>
      <c r="H9" s="39">
        <v>75</v>
      </c>
      <c r="I9" s="39">
        <f t="shared" si="0"/>
        <v>525</v>
      </c>
    </row>
    <row r="10" spans="2:9" x14ac:dyDescent="0.3">
      <c r="B10" s="39" t="s">
        <v>75</v>
      </c>
      <c r="C10" s="51" t="s">
        <v>66</v>
      </c>
      <c r="D10" s="51" t="s">
        <v>66</v>
      </c>
      <c r="E10" s="51" t="s">
        <v>76</v>
      </c>
      <c r="F10" s="39" t="s">
        <v>82</v>
      </c>
      <c r="G10" s="39">
        <v>1.5</v>
      </c>
      <c r="H10" s="39">
        <v>333</v>
      </c>
      <c r="I10" s="39">
        <f t="shared" si="0"/>
        <v>499.5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Filip</cp:lastModifiedBy>
  <cp:lastPrinted>2014-02-27T12:39:20Z</cp:lastPrinted>
  <dcterms:created xsi:type="dcterms:W3CDTF">2014-02-27T12:37:14Z</dcterms:created>
  <dcterms:modified xsi:type="dcterms:W3CDTF">2020-04-12T11:49:38Z</dcterms:modified>
</cp:coreProperties>
</file>