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ilip\Desktop\PATAK_zimni\MKC_KVE\ukol2\"/>
    </mc:Choice>
  </mc:AlternateContent>
  <xr:revisionPtr revIDLastSave="0" documentId="13_ncr:1_{372ECAD2-28AF-4398-92D5-BD5B84DA396B}" xr6:coauthVersionLast="47" xr6:coauthVersionMax="47" xr10:uidLastSave="{00000000-0000-0000-0000-000000000000}"/>
  <bookViews>
    <workbookView xWindow="-4620" yWindow="2355" windowWidth="31050" windowHeight="290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28" i="1"/>
  <c r="H23" i="1"/>
  <c r="U32" i="1" s="1"/>
  <c r="I23" i="1"/>
  <c r="V32" i="1" s="1"/>
  <c r="F24" i="1"/>
  <c r="S33" i="1" s="1"/>
  <c r="G24" i="1"/>
  <c r="T33" i="1" s="1"/>
  <c r="H24" i="1"/>
  <c r="H34" i="1" s="1"/>
  <c r="I24" i="1"/>
  <c r="V33" i="1" s="1"/>
  <c r="J24" i="1"/>
  <c r="J34" i="1" s="1"/>
  <c r="E16" i="1"/>
  <c r="E20" i="1" s="1"/>
  <c r="N28" i="1"/>
  <c r="M6" i="1" s="1"/>
  <c r="N30" i="1"/>
  <c r="M8" i="1" s="1"/>
  <c r="N31" i="1"/>
  <c r="M9" i="1" s="1"/>
  <c r="N32" i="1"/>
  <c r="M10" i="1" s="1"/>
  <c r="N33" i="1"/>
  <c r="M11" i="1" s="1"/>
  <c r="N34" i="1"/>
  <c r="M12" i="1" s="1"/>
  <c r="N29" i="1"/>
  <c r="M7" i="1" s="1"/>
  <c r="E1" i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6" i="1"/>
  <c r="F6" i="1" s="1"/>
  <c r="J8" i="1"/>
  <c r="R29" i="1" l="1"/>
  <c r="E30" i="1"/>
  <c r="G23" i="1"/>
  <c r="U33" i="1"/>
  <c r="F23" i="1"/>
  <c r="H22" i="1"/>
  <c r="E19" i="1"/>
  <c r="G22" i="1"/>
  <c r="I33" i="1"/>
  <c r="W33" i="1"/>
  <c r="I34" i="1"/>
  <c r="G34" i="1"/>
  <c r="E24" i="1"/>
  <c r="F22" i="1"/>
  <c r="H33" i="1"/>
  <c r="F34" i="1"/>
  <c r="E23" i="1"/>
  <c r="E22" i="1"/>
  <c r="F21" i="1"/>
  <c r="G21" i="1"/>
  <c r="E21" i="1"/>
  <c r="F20" i="1"/>
  <c r="J12" i="1"/>
  <c r="J6" i="1"/>
  <c r="J10" i="1"/>
  <c r="J9" i="1"/>
  <c r="J11" i="1"/>
  <c r="J7" i="1"/>
  <c r="S31" i="1" l="1"/>
  <c r="F32" i="1"/>
  <c r="E29" i="1"/>
  <c r="R28" i="1"/>
  <c r="F30" i="1"/>
  <c r="S29" i="1"/>
  <c r="H32" i="1"/>
  <c r="U31" i="1"/>
  <c r="R30" i="1"/>
  <c r="E31" i="1"/>
  <c r="T30" i="1"/>
  <c r="G31" i="1"/>
  <c r="E34" i="1"/>
  <c r="R33" i="1"/>
  <c r="G32" i="1"/>
  <c r="T31" i="1"/>
  <c r="S32" i="1"/>
  <c r="F33" i="1"/>
  <c r="S30" i="1"/>
  <c r="F31" i="1"/>
  <c r="T32" i="1"/>
  <c r="G33" i="1"/>
  <c r="R31" i="1"/>
  <c r="E32" i="1"/>
  <c r="R32" i="1"/>
  <c r="E33" i="1"/>
</calcChain>
</file>

<file path=xl/sharedStrings.xml><?xml version="1.0" encoding="utf-8"?>
<sst xmlns="http://schemas.openxmlformats.org/spreadsheetml/2006/main" count="66" uniqueCount="30">
  <si>
    <t>n</t>
  </si>
  <si>
    <t>En+1 - E_n</t>
  </si>
  <si>
    <t>lambdan</t>
  </si>
  <si>
    <t>r</t>
  </si>
  <si>
    <t>e</t>
  </si>
  <si>
    <t>v</t>
  </si>
  <si>
    <t>me</t>
  </si>
  <si>
    <t>h</t>
  </si>
  <si>
    <t>c</t>
  </si>
  <si>
    <t>e0</t>
  </si>
  <si>
    <t>E2</t>
  </si>
  <si>
    <t>Z/do</t>
  </si>
  <si>
    <t>E1</t>
  </si>
  <si>
    <t>E[J]</t>
  </si>
  <si>
    <t>n [z/do]</t>
  </si>
  <si>
    <r>
      <rPr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[nm]</t>
    </r>
  </si>
  <si>
    <t>E [J]</t>
  </si>
  <si>
    <t>E [eV]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</si>
  <si>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>E  [eV]</t>
    </r>
  </si>
  <si>
    <t>En</t>
  </si>
  <si>
    <t>↑↓</t>
  </si>
  <si>
    <t>↑</t>
  </si>
  <si>
    <t>1s:</t>
  </si>
  <si>
    <t>2s:</t>
  </si>
  <si>
    <t>2p:</t>
  </si>
  <si>
    <t>3s:</t>
  </si>
  <si>
    <t>3p:</t>
  </si>
  <si>
    <t>Elektronová konfigurace Si</t>
  </si>
  <si>
    <t>Orbital</t>
  </si>
  <si>
    <t>Obsazenost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</si>
</sst>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"/>
      <color rgb="FF000000"/>
      <name val="Arial"/>
      <family val="2"/>
      <charset val="238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4" xfId="0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163731</xdr:colOff>
      <xdr:row>43</xdr:row>
      <xdr:rowOff>62569</xdr:rowOff>
    </xdr:from>
    <xdr:ext cx="2726614" cy="172227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12B44DC-7869-02DA-0FE9-FB713A762014}"/>
            </a:ext>
          </a:extLst>
        </xdr:cNvPr>
        <xdr:cNvSpPr txBox="1"/>
      </xdr:nvSpPr>
      <xdr:spPr>
        <a:xfrm>
          <a:off x="12730162" y="8293483"/>
          <a:ext cx="272661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6"/>
  <sheetViews>
    <sheetView tabSelected="1" zoomScale="145" zoomScaleNormal="145" workbookViewId="0">
      <selection activeCell="E29" sqref="E29"/>
    </sheetView>
  </sheetViews>
  <sheetFormatPr defaultRowHeight="15" x14ac:dyDescent="0.25"/>
  <cols>
    <col min="5" max="5" width="15.42578125" bestFit="1" customWidth="1"/>
    <col min="6" max="6" width="11.28515625" bestFit="1" customWidth="1"/>
    <col min="7" max="7" width="16.5703125" bestFit="1" customWidth="1"/>
    <col min="8" max="8" width="11.28515625" bestFit="1" customWidth="1"/>
    <col min="9" max="9" width="13.140625" bestFit="1" customWidth="1"/>
    <col min="10" max="10" width="18.5703125" bestFit="1" customWidth="1"/>
    <col min="12" max="12" width="14.42578125" customWidth="1"/>
    <col min="13" max="13" width="5.5703125" bestFit="1" customWidth="1"/>
    <col min="14" max="14" width="17.85546875" customWidth="1"/>
    <col min="15" max="15" width="15.7109375" customWidth="1"/>
    <col min="16" max="16" width="9.42578125" customWidth="1"/>
  </cols>
  <sheetData>
    <row r="1" spans="4:19" ht="15.75" thickBot="1" x14ac:dyDescent="0.3">
      <c r="D1" t="s">
        <v>8</v>
      </c>
      <c r="E1">
        <f>299792458</f>
        <v>299792458</v>
      </c>
      <c r="G1" t="s">
        <v>9</v>
      </c>
      <c r="H1" s="1">
        <v>8.8541878128000006E-12</v>
      </c>
    </row>
    <row r="2" spans="4:19" ht="15.75" thickBot="1" x14ac:dyDescent="0.3">
      <c r="D2" t="s">
        <v>6</v>
      </c>
      <c r="E2" s="1">
        <v>9.1093837000000001E-31</v>
      </c>
      <c r="P2" s="34" t="s">
        <v>27</v>
      </c>
      <c r="Q2" s="35"/>
      <c r="R2" s="35"/>
      <c r="S2" s="36"/>
    </row>
    <row r="3" spans="4:19" ht="15.75" thickBot="1" x14ac:dyDescent="0.3">
      <c r="D3" t="s">
        <v>4</v>
      </c>
      <c r="E3" s="2">
        <v>1.6021766339999999E-19</v>
      </c>
      <c r="P3" s="20" t="s">
        <v>28</v>
      </c>
      <c r="Q3" s="37" t="s">
        <v>29</v>
      </c>
      <c r="R3" s="38"/>
      <c r="S3" s="39"/>
    </row>
    <row r="4" spans="4:19" ht="15.75" thickBot="1" x14ac:dyDescent="0.3">
      <c r="D4" t="s">
        <v>7</v>
      </c>
      <c r="E4" s="1">
        <v>6.6260701499999998E-34</v>
      </c>
      <c r="P4" s="40" t="s">
        <v>22</v>
      </c>
      <c r="Q4" s="41" t="s">
        <v>20</v>
      </c>
      <c r="R4" s="4"/>
      <c r="S4" s="4"/>
    </row>
    <row r="5" spans="4:19" ht="15.75" thickBot="1" x14ac:dyDescent="0.3">
      <c r="F5" t="s">
        <v>10</v>
      </c>
      <c r="G5" t="s">
        <v>3</v>
      </c>
      <c r="H5" t="s">
        <v>5</v>
      </c>
      <c r="I5" t="s">
        <v>2</v>
      </c>
      <c r="J5" t="s">
        <v>1</v>
      </c>
      <c r="P5" s="53" t="s">
        <v>23</v>
      </c>
      <c r="Q5" s="43" t="s">
        <v>20</v>
      </c>
      <c r="R5" s="4"/>
      <c r="S5" s="4"/>
    </row>
    <row r="6" spans="4:19" ht="15.75" thickBot="1" x14ac:dyDescent="0.3">
      <c r="F6">
        <f>$E$2*H6^2/2</f>
        <v>2.179872360727268E-18</v>
      </c>
      <c r="H6">
        <f t="shared" ref="H6:H12" si="0">$E$3^2/(2*M28*$E$4*$H$1)</f>
        <v>2187691.2636364764</v>
      </c>
      <c r="J6" t="e">
        <f>$E$4*$E$1/I6</f>
        <v>#DIV/0!</v>
      </c>
      <c r="M6" s="3">
        <f t="shared" ref="M6:M12" si="1">N28/$E$3</f>
        <v>13.605693120645453</v>
      </c>
      <c r="P6" s="44" t="s">
        <v>24</v>
      </c>
      <c r="Q6" s="45" t="s">
        <v>20</v>
      </c>
      <c r="R6" s="41" t="s">
        <v>20</v>
      </c>
      <c r="S6" s="46" t="s">
        <v>20</v>
      </c>
    </row>
    <row r="7" spans="4:19" ht="15.75" thickBot="1" x14ac:dyDescent="0.3">
      <c r="F7">
        <f t="shared" ref="F7:F12" si="2">$E$2*H7^2/2</f>
        <v>5.4496809018181699E-19</v>
      </c>
      <c r="H7">
        <f t="shared" si="0"/>
        <v>1093845.6318182382</v>
      </c>
      <c r="J7" t="e">
        <f t="shared" ref="J7:J12" si="3">$E$4*$E$1/I7</f>
        <v>#DIV/0!</v>
      </c>
      <c r="M7" s="3">
        <f t="shared" si="1"/>
        <v>3.4014232801613633</v>
      </c>
      <c r="P7" s="4"/>
      <c r="Q7" s="4"/>
      <c r="R7" s="4"/>
      <c r="S7" s="4"/>
    </row>
    <row r="8" spans="4:19" ht="15.75" thickBot="1" x14ac:dyDescent="0.3">
      <c r="F8">
        <f t="shared" si="2"/>
        <v>2.4220804008080762E-19</v>
      </c>
      <c r="H8">
        <f t="shared" si="0"/>
        <v>729230.42121215886</v>
      </c>
      <c r="J8" t="e">
        <f t="shared" si="3"/>
        <v>#DIV/0!</v>
      </c>
      <c r="M8" s="3">
        <f t="shared" si="1"/>
        <v>1.511743680071717</v>
      </c>
      <c r="P8" s="34" t="s">
        <v>27</v>
      </c>
      <c r="Q8" s="35"/>
      <c r="R8" s="35"/>
      <c r="S8" s="36"/>
    </row>
    <row r="9" spans="4:19" ht="15.75" thickBot="1" x14ac:dyDescent="0.3">
      <c r="F9">
        <f t="shared" si="2"/>
        <v>1.3624202254545425E-19</v>
      </c>
      <c r="H9">
        <f t="shared" si="0"/>
        <v>546922.81590911909</v>
      </c>
      <c r="J9" t="e">
        <f t="shared" si="3"/>
        <v>#DIV/0!</v>
      </c>
      <c r="M9" s="3">
        <f t="shared" si="1"/>
        <v>0.85035582004034083</v>
      </c>
      <c r="P9" s="20" t="s">
        <v>28</v>
      </c>
      <c r="Q9" s="37" t="s">
        <v>29</v>
      </c>
      <c r="R9" s="38"/>
      <c r="S9" s="39"/>
    </row>
    <row r="10" spans="4:19" ht="15.75" thickBot="1" x14ac:dyDescent="0.3">
      <c r="F10">
        <f t="shared" si="2"/>
        <v>8.719489442909072E-20</v>
      </c>
      <c r="H10">
        <f t="shared" si="0"/>
        <v>437538.25272729527</v>
      </c>
      <c r="J10" t="e">
        <f t="shared" si="3"/>
        <v>#DIV/0!</v>
      </c>
      <c r="M10" s="3">
        <f t="shared" si="1"/>
        <v>0.54422772482581805</v>
      </c>
      <c r="P10" s="40" t="s">
        <v>22</v>
      </c>
      <c r="Q10" s="41" t="s">
        <v>20</v>
      </c>
      <c r="R10" s="4"/>
      <c r="S10" s="4"/>
    </row>
    <row r="11" spans="4:19" ht="15.75" thickBot="1" x14ac:dyDescent="0.3">
      <c r="F11">
        <f t="shared" si="2"/>
        <v>6.0552010020201904E-20</v>
      </c>
      <c r="H11">
        <f t="shared" si="0"/>
        <v>364615.21060607943</v>
      </c>
      <c r="J11" t="e">
        <f t="shared" si="3"/>
        <v>#DIV/0!</v>
      </c>
      <c r="M11" s="3">
        <f t="shared" si="1"/>
        <v>0.37793592001792925</v>
      </c>
      <c r="P11" s="53" t="s">
        <v>23</v>
      </c>
      <c r="Q11" s="43" t="s">
        <v>20</v>
      </c>
      <c r="R11" s="4"/>
      <c r="S11" s="4"/>
    </row>
    <row r="12" spans="4:19" ht="15.75" thickBot="1" x14ac:dyDescent="0.3">
      <c r="F12">
        <f t="shared" si="2"/>
        <v>4.4487191035250359E-20</v>
      </c>
      <c r="H12">
        <f t="shared" si="0"/>
        <v>312527.32337663946</v>
      </c>
      <c r="J12" t="e">
        <f t="shared" si="3"/>
        <v>#DIV/0!</v>
      </c>
      <c r="M12" s="3">
        <f t="shared" si="1"/>
        <v>0.27766720654378474</v>
      </c>
      <c r="P12" s="53" t="s">
        <v>24</v>
      </c>
      <c r="Q12" s="47" t="s">
        <v>20</v>
      </c>
      <c r="R12" s="48" t="s">
        <v>20</v>
      </c>
      <c r="S12" s="49" t="s">
        <v>20</v>
      </c>
    </row>
    <row r="13" spans="4:19" ht="15.75" thickBot="1" x14ac:dyDescent="0.3">
      <c r="P13" s="44" t="s">
        <v>25</v>
      </c>
      <c r="Q13" s="41" t="s">
        <v>20</v>
      </c>
      <c r="R13" s="4"/>
      <c r="S13" s="4"/>
    </row>
    <row r="14" spans="4:19" x14ac:dyDescent="0.25">
      <c r="F14" s="1"/>
      <c r="P14" s="4"/>
      <c r="Q14" s="4"/>
      <c r="R14" s="4"/>
      <c r="S14" s="4"/>
    </row>
    <row r="15" spans="4:19" x14ac:dyDescent="0.25">
      <c r="E15" s="1"/>
      <c r="P15" s="4"/>
      <c r="Q15" s="4"/>
      <c r="R15" s="4"/>
      <c r="S15" s="4"/>
    </row>
    <row r="16" spans="4:19" ht="15.75" thickBot="1" x14ac:dyDescent="0.3">
      <c r="D16" t="s">
        <v>12</v>
      </c>
      <c r="E16" s="1">
        <f>-$E$2*$E$3^4/(8*$E$4^2*$H$1^2*M28^2)</f>
        <v>-2.1798723607272687E-18</v>
      </c>
      <c r="P16" s="4"/>
      <c r="Q16" s="4"/>
      <c r="R16" s="4"/>
      <c r="S16" s="4"/>
    </row>
    <row r="17" spans="2:26" ht="15.75" thickBot="1" x14ac:dyDescent="0.3">
      <c r="D17" t="s">
        <v>13</v>
      </c>
      <c r="P17" s="34" t="s">
        <v>27</v>
      </c>
      <c r="Q17" s="35"/>
      <c r="R17" s="35"/>
      <c r="S17" s="36"/>
      <c r="W17" s="53" t="s">
        <v>26</v>
      </c>
      <c r="X17" s="52" t="s">
        <v>21</v>
      </c>
      <c r="Y17" s="53" t="s">
        <v>21</v>
      </c>
      <c r="Z17" s="54"/>
    </row>
    <row r="18" spans="2:26" ht="15.75" thickBot="1" x14ac:dyDescent="0.3">
      <c r="D18" t="s">
        <v>11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P18" s="20" t="s">
        <v>28</v>
      </c>
      <c r="Q18" s="37" t="s">
        <v>29</v>
      </c>
      <c r="R18" s="38"/>
      <c r="S18" s="39"/>
    </row>
    <row r="19" spans="2:26" ht="15.75" thickBot="1" x14ac:dyDescent="0.3">
      <c r="D19">
        <v>2</v>
      </c>
      <c r="E19" s="1">
        <f>$E$16/($D19^2)-$E$16/(E$18^2)</f>
        <v>1.6349042705454515E-18</v>
      </c>
      <c r="F19" s="1"/>
      <c r="G19" s="1"/>
      <c r="H19" s="1"/>
      <c r="I19" s="1"/>
      <c r="J19" s="1"/>
      <c r="P19" s="40" t="s">
        <v>22</v>
      </c>
      <c r="Q19" s="50" t="s">
        <v>20</v>
      </c>
      <c r="R19" s="4"/>
      <c r="S19" s="4"/>
      <c r="W19" s="53" t="s">
        <v>26</v>
      </c>
      <c r="X19" s="41" t="s">
        <v>20</v>
      </c>
      <c r="Y19" s="53"/>
      <c r="Z19" s="54"/>
    </row>
    <row r="20" spans="2:26" ht="15.75" thickBot="1" x14ac:dyDescent="0.3">
      <c r="D20">
        <v>3</v>
      </c>
      <c r="E20" s="1">
        <f t="shared" ref="E20:J24" si="4">$E$16/($D20^2)-$E$16/(E$18^2)</f>
        <v>1.9376643206464609E-18</v>
      </c>
      <c r="F20" s="1">
        <f t="shared" si="4"/>
        <v>3.0276005010100957E-19</v>
      </c>
      <c r="G20" s="1"/>
      <c r="H20" s="1"/>
      <c r="I20" s="1"/>
      <c r="J20" s="1"/>
      <c r="P20" s="53" t="s">
        <v>23</v>
      </c>
      <c r="Q20" s="43" t="s">
        <v>20</v>
      </c>
      <c r="R20" s="4"/>
      <c r="S20" s="4"/>
    </row>
    <row r="21" spans="2:26" ht="15.75" thickBot="1" x14ac:dyDescent="0.3">
      <c r="D21">
        <v>4</v>
      </c>
      <c r="E21" s="1">
        <f t="shared" si="4"/>
        <v>2.0436303381818143E-18</v>
      </c>
      <c r="F21" s="1">
        <f t="shared" si="4"/>
        <v>4.0872606763636289E-19</v>
      </c>
      <c r="G21" s="1">
        <f t="shared" si="4"/>
        <v>1.0596601753535332E-19</v>
      </c>
      <c r="H21" s="1"/>
      <c r="I21" s="1"/>
      <c r="J21" s="1"/>
      <c r="P21" s="42" t="s">
        <v>24</v>
      </c>
      <c r="Q21" s="41" t="s">
        <v>20</v>
      </c>
      <c r="R21" s="51" t="s">
        <v>20</v>
      </c>
      <c r="S21" s="49" t="s">
        <v>20</v>
      </c>
    </row>
    <row r="22" spans="2:26" ht="15.75" thickBot="1" x14ac:dyDescent="0.3">
      <c r="D22">
        <v>5</v>
      </c>
      <c r="E22" s="1">
        <f t="shared" si="4"/>
        <v>2.092677466298178E-18</v>
      </c>
      <c r="F22" s="1">
        <f t="shared" si="4"/>
        <v>4.577731957527264E-19</v>
      </c>
      <c r="G22" s="1">
        <f t="shared" si="4"/>
        <v>1.5501314565171688E-19</v>
      </c>
      <c r="H22" s="1">
        <f t="shared" si="4"/>
        <v>4.9047128116363552E-20</v>
      </c>
      <c r="I22" s="1"/>
      <c r="J22" s="1"/>
      <c r="P22" s="53" t="s">
        <v>25</v>
      </c>
      <c r="Q22" s="43" t="s">
        <v>20</v>
      </c>
      <c r="R22" s="4"/>
      <c r="S22" s="4"/>
    </row>
    <row r="23" spans="2:26" ht="15.75" thickBot="1" x14ac:dyDescent="0.3">
      <c r="D23">
        <v>6</v>
      </c>
      <c r="E23" s="1">
        <f t="shared" si="4"/>
        <v>2.1193203507070668E-18</v>
      </c>
      <c r="F23" s="1">
        <f t="shared" si="4"/>
        <v>4.8441608016161523E-19</v>
      </c>
      <c r="G23" s="1">
        <f t="shared" si="4"/>
        <v>1.8165603006060571E-19</v>
      </c>
      <c r="H23" s="1">
        <f t="shared" si="4"/>
        <v>7.5690012525252392E-20</v>
      </c>
      <c r="I23" s="1">
        <f t="shared" si="4"/>
        <v>2.664288440888884E-20</v>
      </c>
      <c r="J23" s="1"/>
      <c r="P23" s="44" t="s">
        <v>26</v>
      </c>
      <c r="Q23" s="52" t="s">
        <v>21</v>
      </c>
      <c r="R23" s="53" t="s">
        <v>21</v>
      </c>
      <c r="S23" s="54"/>
    </row>
    <row r="24" spans="2:26" x14ac:dyDescent="0.25">
      <c r="D24">
        <v>7</v>
      </c>
      <c r="E24" s="1">
        <f t="shared" si="4"/>
        <v>2.1353851696920182E-18</v>
      </c>
      <c r="F24" s="1">
        <f t="shared" si="4"/>
        <v>5.0048089914656676E-19</v>
      </c>
      <c r="G24" s="1">
        <f t="shared" si="4"/>
        <v>1.9772084904555724E-19</v>
      </c>
      <c r="H24" s="1">
        <f t="shared" si="4"/>
        <v>9.1754831510203912E-20</v>
      </c>
      <c r="I24" s="1">
        <f t="shared" si="4"/>
        <v>4.270770339384036E-20</v>
      </c>
      <c r="J24" s="1">
        <f t="shared" si="4"/>
        <v>1.606481898495152E-20</v>
      </c>
    </row>
    <row r="25" spans="2:26" ht="15.75" thickBot="1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6" ht="15.75" thickBot="1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34" t="s">
        <v>19</v>
      </c>
      <c r="N26" s="35"/>
      <c r="O26" s="36"/>
      <c r="P26" s="4"/>
      <c r="Q26" s="33" t="s">
        <v>18</v>
      </c>
      <c r="R26" s="31"/>
      <c r="S26" s="31"/>
      <c r="T26" s="31"/>
      <c r="U26" s="31"/>
      <c r="V26" s="31"/>
      <c r="W26" s="32"/>
      <c r="X26" s="4"/>
      <c r="Y26" s="4"/>
    </row>
    <row r="27" spans="2:26" ht="15.75" thickBot="1" x14ac:dyDescent="0.3">
      <c r="B27" s="4"/>
      <c r="C27" s="4"/>
      <c r="D27" s="30" t="s">
        <v>15</v>
      </c>
      <c r="E27" s="31"/>
      <c r="F27" s="31"/>
      <c r="G27" s="31"/>
      <c r="H27" s="31"/>
      <c r="I27" s="31"/>
      <c r="J27" s="32"/>
      <c r="K27" s="4"/>
      <c r="L27" s="4"/>
      <c r="M27" s="21" t="s">
        <v>0</v>
      </c>
      <c r="N27" s="27" t="s">
        <v>16</v>
      </c>
      <c r="O27" s="24" t="s">
        <v>17</v>
      </c>
      <c r="P27" s="4"/>
      <c r="Q27" s="20" t="s">
        <v>14</v>
      </c>
      <c r="R27" s="14">
        <v>1</v>
      </c>
      <c r="S27" s="15">
        <v>2</v>
      </c>
      <c r="T27" s="15">
        <v>3</v>
      </c>
      <c r="U27" s="15">
        <v>4</v>
      </c>
      <c r="V27" s="15">
        <v>5</v>
      </c>
      <c r="W27" s="16">
        <v>6</v>
      </c>
      <c r="X27" s="4"/>
      <c r="Y27" s="4"/>
    </row>
    <row r="28" spans="2:26" ht="15.75" thickBot="1" x14ac:dyDescent="0.3">
      <c r="B28" s="4"/>
      <c r="C28" s="4"/>
      <c r="D28" s="20" t="s">
        <v>14</v>
      </c>
      <c r="E28" s="14">
        <v>1</v>
      </c>
      <c r="F28" s="15">
        <v>2</v>
      </c>
      <c r="G28" s="15">
        <v>3</v>
      </c>
      <c r="H28" s="15">
        <v>4</v>
      </c>
      <c r="I28" s="15">
        <v>5</v>
      </c>
      <c r="J28" s="16">
        <v>6</v>
      </c>
      <c r="K28" s="4"/>
      <c r="L28" s="4"/>
      <c r="M28" s="22">
        <v>1</v>
      </c>
      <c r="N28" s="28">
        <f>$E$2*$E$3^4/(8*$E$4^2*$H$1^2*M28^2)</f>
        <v>2.1798723607272687E-18</v>
      </c>
      <c r="O28" s="25">
        <f>N28/$E$3</f>
        <v>13.605693120645453</v>
      </c>
      <c r="P28" s="4"/>
      <c r="Q28" s="17">
        <v>2</v>
      </c>
      <c r="R28" s="11">
        <f t="shared" ref="R28:R33" si="5">E19/$E$3</f>
        <v>10.204269840484089</v>
      </c>
      <c r="S28" s="12"/>
      <c r="T28" s="12"/>
      <c r="U28" s="12"/>
      <c r="V28" s="12"/>
      <c r="W28" s="13"/>
      <c r="X28" s="4"/>
      <c r="Y28" s="4"/>
    </row>
    <row r="29" spans="2:26" x14ac:dyDescent="0.25">
      <c r="B29" s="4"/>
      <c r="C29" s="4"/>
      <c r="D29" s="17">
        <v>2</v>
      </c>
      <c r="E29" s="11">
        <f>$E$4*$E$1/E19*1000000000</f>
        <v>121.50227343196018</v>
      </c>
      <c r="F29" s="12"/>
      <c r="G29" s="12"/>
      <c r="H29" s="12"/>
      <c r="I29" s="12"/>
      <c r="J29" s="13"/>
      <c r="K29" s="4"/>
      <c r="L29" s="4"/>
      <c r="M29" s="22">
        <v>2</v>
      </c>
      <c r="N29" s="28">
        <f>$E$2*$E$3^4/(8*$E$4^2*$H$1^2*M29^2)</f>
        <v>5.4496809018181718E-19</v>
      </c>
      <c r="O29" s="25">
        <f t="shared" ref="O29:O34" si="6">N29/$E$3</f>
        <v>3.4014232801613633</v>
      </c>
      <c r="P29" s="4"/>
      <c r="Q29" s="18">
        <v>3</v>
      </c>
      <c r="R29" s="9">
        <f t="shared" si="5"/>
        <v>12.093949440573736</v>
      </c>
      <c r="S29" s="5">
        <f>F20/$E$3</f>
        <v>1.8896796000896465</v>
      </c>
      <c r="T29" s="5"/>
      <c r="U29" s="5"/>
      <c r="V29" s="5"/>
      <c r="W29" s="6"/>
      <c r="X29" s="4"/>
      <c r="Y29" s="4"/>
    </row>
    <row r="30" spans="2:26" x14ac:dyDescent="0.25">
      <c r="B30" s="4"/>
      <c r="C30" s="4"/>
      <c r="D30" s="18">
        <v>3</v>
      </c>
      <c r="E30" s="9">
        <f t="shared" ref="E30:J34" si="7">$E$4*$E$1/E20*1000000000</f>
        <v>102.51754320821641</v>
      </c>
      <c r="F30" s="5">
        <f t="shared" si="7"/>
        <v>656.11227653258493</v>
      </c>
      <c r="G30" s="5"/>
      <c r="H30" s="5"/>
      <c r="I30" s="5"/>
      <c r="J30" s="6"/>
      <c r="K30" s="4"/>
      <c r="L30" s="4"/>
      <c r="M30" s="22">
        <v>3</v>
      </c>
      <c r="N30" s="28">
        <f t="shared" ref="N30:N34" si="8">$E$2*$E$3^4/(8*$E$4^2*$H$1^2*M30^2)</f>
        <v>2.4220804008080762E-19</v>
      </c>
      <c r="O30" s="25">
        <f t="shared" si="6"/>
        <v>1.511743680071717</v>
      </c>
      <c r="P30" s="4"/>
      <c r="Q30" s="18">
        <v>4</v>
      </c>
      <c r="R30" s="9">
        <f t="shared" si="5"/>
        <v>12.755337300605111</v>
      </c>
      <c r="S30" s="5">
        <f>F21/$E$3</f>
        <v>2.5510674601210224</v>
      </c>
      <c r="T30" s="5">
        <f>G21/$E$3</f>
        <v>0.66138786003137606</v>
      </c>
      <c r="U30" s="5"/>
      <c r="V30" s="5"/>
      <c r="W30" s="6"/>
      <c r="X30" s="4"/>
      <c r="Y30" s="4"/>
    </row>
    <row r="31" spans="2:26" x14ac:dyDescent="0.25">
      <c r="B31" s="4"/>
      <c r="C31" s="4"/>
      <c r="D31" s="18">
        <v>4</v>
      </c>
      <c r="E31" s="9">
        <f t="shared" si="7"/>
        <v>97.201818745568161</v>
      </c>
      <c r="F31" s="5">
        <f t="shared" si="7"/>
        <v>486.00909372784071</v>
      </c>
      <c r="G31" s="5">
        <f t="shared" si="7"/>
        <v>1874.6065043788146</v>
      </c>
      <c r="H31" s="5"/>
      <c r="I31" s="5"/>
      <c r="J31" s="6"/>
      <c r="K31" s="4"/>
      <c r="L31" s="4"/>
      <c r="M31" s="22">
        <v>4</v>
      </c>
      <c r="N31" s="28">
        <f t="shared" si="8"/>
        <v>1.362420225454543E-19</v>
      </c>
      <c r="O31" s="25">
        <f t="shared" si="6"/>
        <v>0.85035582004034083</v>
      </c>
      <c r="P31" s="4"/>
      <c r="Q31" s="18">
        <v>5</v>
      </c>
      <c r="R31" s="9">
        <f t="shared" si="5"/>
        <v>13.061465395819635</v>
      </c>
      <c r="S31" s="5">
        <f>F22/$E$3</f>
        <v>2.857195555335545</v>
      </c>
      <c r="T31" s="5">
        <f>G22/$E$3</f>
        <v>0.96751595524589895</v>
      </c>
      <c r="U31" s="5">
        <f>H22/$E$3</f>
        <v>0.30612809521452272</v>
      </c>
      <c r="V31" s="5"/>
      <c r="W31" s="6"/>
      <c r="X31" s="4"/>
      <c r="Y31" s="4"/>
    </row>
    <row r="32" spans="2:26" x14ac:dyDescent="0.25">
      <c r="B32" s="4"/>
      <c r="C32" s="4"/>
      <c r="D32" s="18">
        <v>5</v>
      </c>
      <c r="E32" s="9">
        <f t="shared" si="7"/>
        <v>94.923651118718894</v>
      </c>
      <c r="F32" s="5">
        <f t="shared" si="7"/>
        <v>433.93669082842922</v>
      </c>
      <c r="G32" s="5">
        <f t="shared" si="7"/>
        <v>1281.4692901027051</v>
      </c>
      <c r="H32" s="5">
        <f t="shared" si="7"/>
        <v>4050.075781065339</v>
      </c>
      <c r="I32" s="5"/>
      <c r="J32" s="6"/>
      <c r="K32" s="4"/>
      <c r="L32" s="4"/>
      <c r="M32" s="22">
        <v>5</v>
      </c>
      <c r="N32" s="28">
        <f t="shared" si="8"/>
        <v>8.7194894429090732E-20</v>
      </c>
      <c r="O32" s="25">
        <f t="shared" si="6"/>
        <v>0.54422772482581805</v>
      </c>
      <c r="P32" s="4"/>
      <c r="Q32" s="18">
        <v>6</v>
      </c>
      <c r="R32" s="9">
        <f t="shared" si="5"/>
        <v>13.227757200627524</v>
      </c>
      <c r="S32" s="5">
        <f>F23/$E$3</f>
        <v>3.023487360143434</v>
      </c>
      <c r="T32" s="5">
        <f>G23/$E$3</f>
        <v>1.1338077600537877</v>
      </c>
      <c r="U32" s="5">
        <f>H23/$E$3</f>
        <v>0.47241990002241163</v>
      </c>
      <c r="V32" s="5">
        <f>I23/$E$3</f>
        <v>0.16629180480788888</v>
      </c>
      <c r="W32" s="6"/>
      <c r="X32" s="4"/>
      <c r="Y32" s="4"/>
    </row>
    <row r="33" spans="2:25" ht="15.75" thickBot="1" x14ac:dyDescent="0.3">
      <c r="B33" s="4"/>
      <c r="C33" s="4"/>
      <c r="D33" s="18">
        <v>6</v>
      </c>
      <c r="E33" s="9">
        <f t="shared" si="7"/>
        <v>93.730325218940706</v>
      </c>
      <c r="F33" s="5">
        <f t="shared" si="7"/>
        <v>410.07017283286564</v>
      </c>
      <c r="G33" s="5">
        <f t="shared" si="7"/>
        <v>1093.5204608876418</v>
      </c>
      <c r="H33" s="5">
        <f t="shared" si="7"/>
        <v>2624.4491061303397</v>
      </c>
      <c r="I33" s="5">
        <f t="shared" si="7"/>
        <v>7455.8213242339207</v>
      </c>
      <c r="J33" s="6"/>
      <c r="K33" s="4"/>
      <c r="L33" s="4"/>
      <c r="M33" s="22">
        <v>6</v>
      </c>
      <c r="N33" s="28">
        <f t="shared" si="8"/>
        <v>6.0552010020201904E-20</v>
      </c>
      <c r="O33" s="25">
        <f t="shared" si="6"/>
        <v>0.37793592001792925</v>
      </c>
      <c r="P33" s="4"/>
      <c r="Q33" s="19">
        <v>7</v>
      </c>
      <c r="R33" s="10">
        <f t="shared" si="5"/>
        <v>13.328025914101667</v>
      </c>
      <c r="S33" s="7">
        <f>F24/$E$3</f>
        <v>3.1237560736175785</v>
      </c>
      <c r="T33" s="7">
        <f>G24/$E$3</f>
        <v>1.2340764735279321</v>
      </c>
      <c r="U33" s="7">
        <f>H24/$E$3</f>
        <v>0.57268861349655609</v>
      </c>
      <c r="V33" s="7">
        <f>I24/$E$3</f>
        <v>0.26656051828203331</v>
      </c>
      <c r="W33" s="8">
        <f>J24/$E$3</f>
        <v>0.10026871347414446</v>
      </c>
      <c r="X33" s="4"/>
      <c r="Y33" s="4"/>
    </row>
    <row r="34" spans="2:25" ht="15.75" thickBot="1" x14ac:dyDescent="0.3">
      <c r="B34" s="4"/>
      <c r="C34" s="4"/>
      <c r="D34" s="19">
        <v>7</v>
      </c>
      <c r="E34" s="10">
        <f t="shared" si="7"/>
        <v>93.025178096344519</v>
      </c>
      <c r="F34" s="7">
        <f t="shared" si="7"/>
        <v>396.90742654440328</v>
      </c>
      <c r="G34" s="7">
        <f t="shared" si="7"/>
        <v>1004.6719234405209</v>
      </c>
      <c r="H34" s="7">
        <f t="shared" si="7"/>
        <v>2164.9495993331088</v>
      </c>
      <c r="I34" s="7">
        <f t="shared" si="7"/>
        <v>4651.2589048172267</v>
      </c>
      <c r="J34" s="8">
        <f t="shared" si="7"/>
        <v>12365.192903883339</v>
      </c>
      <c r="K34" s="4"/>
      <c r="L34" s="4"/>
      <c r="M34" s="23">
        <v>7</v>
      </c>
      <c r="N34" s="29">
        <f t="shared" si="8"/>
        <v>4.4487191035250378E-20</v>
      </c>
      <c r="O34" s="26">
        <f t="shared" si="6"/>
        <v>0.27766720654378474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mergeCells count="9">
    <mergeCell ref="Q18:S18"/>
    <mergeCell ref="P17:S17"/>
    <mergeCell ref="P8:S8"/>
    <mergeCell ref="P2:S2"/>
    <mergeCell ref="Q3:S3"/>
    <mergeCell ref="Q9:S9"/>
    <mergeCell ref="D27:J27"/>
    <mergeCell ref="Q26:W26"/>
    <mergeCell ref="M26:O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2015-06-05T18:19:34Z</dcterms:created>
  <dcterms:modified xsi:type="dcterms:W3CDTF">2022-11-08T17:43:30Z</dcterms:modified>
</cp:coreProperties>
</file>