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walDrzo\Documents\"/>
    </mc:Choice>
  </mc:AlternateContent>
  <xr:revisionPtr revIDLastSave="0" documentId="13_ncr:1_{C67F98E2-5301-4F9D-9037-1DA9ADB62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4S" sheetId="2" r:id="rId1"/>
    <sheet name="Arkusz1" sheetId="1" r:id="rId2"/>
  </sheets>
  <definedNames>
    <definedName name="DaneZewnętrzne_1" localSheetId="0" hidden="1">'R4S'!$A$1:$L$183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4" i="2" l="1"/>
  <c r="P125" i="2"/>
  <c r="P126" i="2"/>
  <c r="P127" i="2"/>
  <c r="P128" i="2"/>
  <c r="P129" i="2"/>
  <c r="P130" i="2"/>
  <c r="P122" i="2"/>
  <c r="P123" i="2"/>
  <c r="O122" i="2"/>
  <c r="O123" i="2"/>
  <c r="O124" i="2"/>
  <c r="O125" i="2"/>
  <c r="O126" i="2"/>
  <c r="O127" i="2"/>
  <c r="O128" i="2"/>
  <c r="O129" i="2"/>
  <c r="O130" i="2"/>
  <c r="O121" i="2"/>
  <c r="F100" i="2"/>
  <c r="F99" i="2" s="1"/>
  <c r="F98" i="2" s="1"/>
  <c r="F97" i="2" s="1"/>
  <c r="F96" i="2" s="1"/>
  <c r="F95" i="2" s="1"/>
  <c r="F94" i="2" s="1"/>
  <c r="F93" i="2" s="1"/>
  <c r="F92" i="2" s="1"/>
  <c r="F91" i="2" s="1"/>
  <c r="F90" i="2" s="1"/>
  <c r="F89" i="2" s="1"/>
  <c r="F88" i="2" s="1"/>
  <c r="F87" i="2" s="1"/>
  <c r="F86" i="2" s="1"/>
  <c r="F85" i="2" s="1"/>
  <c r="F84" i="2" s="1"/>
  <c r="F83" i="2" s="1"/>
  <c r="F82" i="2" s="1"/>
  <c r="F81" i="2" s="1"/>
  <c r="F80" i="2" s="1"/>
  <c r="F79" i="2" s="1"/>
  <c r="F78" i="2" s="1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F101" i="2"/>
  <c r="F107" i="2"/>
  <c r="F106" i="2" s="1"/>
  <c r="F105" i="2" s="1"/>
  <c r="F104" i="2" s="1"/>
  <c r="F103" i="2" s="1"/>
  <c r="F102" i="2" s="1"/>
  <c r="F117" i="2"/>
  <c r="F116" i="2" s="1"/>
  <c r="F115" i="2" s="1"/>
  <c r="F114" i="2" s="1"/>
  <c r="F113" i="2" s="1"/>
  <c r="F112" i="2" s="1"/>
  <c r="F111" i="2" s="1"/>
  <c r="F110" i="2" s="1"/>
  <c r="F109" i="2" s="1"/>
  <c r="F108" i="2" s="1"/>
  <c r="F118" i="2"/>
  <c r="F119" i="2"/>
  <c r="F161" i="2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60" i="2"/>
  <c r="F131" i="2"/>
  <c r="F132" i="2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22" i="2"/>
  <c r="F123" i="2" s="1"/>
  <c r="F124" i="2" s="1"/>
  <c r="F125" i="2" s="1"/>
  <c r="F126" i="2" s="1"/>
  <c r="F127" i="2" s="1"/>
  <c r="F128" i="2" s="1"/>
  <c r="F129" i="2" s="1"/>
  <c r="F130" i="2" s="1"/>
  <c r="F12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2" i="2"/>
  <c r="M2" i="2"/>
  <c r="N2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R4S" description="Połączenie z zapytaniem „R4S” w skoroszycie." type="5" refreshedVersion="7" background="1" saveData="1">
    <dbPr connection="Provider=Microsoft.Mashup.OleDb.1;Data Source=$Workbook$;Location=R4S;Extended Properties=&quot;&quot;" command="SELECT * FROM [R4S]"/>
  </connection>
</connections>
</file>

<file path=xl/sharedStrings.xml><?xml version="1.0" encoding="utf-8"?>
<sst xmlns="http://schemas.openxmlformats.org/spreadsheetml/2006/main" count="723" uniqueCount="28">
  <si>
    <t>Stan głównej elektroniki</t>
  </si>
  <si>
    <t>GPS szerokość</t>
  </si>
  <si>
    <t>GPS długość</t>
  </si>
  <si>
    <t>GPS wysokość</t>
  </si>
  <si>
    <t>GPS czas</t>
  </si>
  <si>
    <t>GPS sygnał</t>
  </si>
  <si>
    <t>GPS ilość satelit</t>
  </si>
  <si>
    <t>Karta SD</t>
  </si>
  <si>
    <t>Ciśnienie statyczne</t>
  </si>
  <si>
    <t>Ciśnienie dynamiczne</t>
  </si>
  <si>
    <t>Stan modułu odpalania</t>
  </si>
  <si>
    <t>Brak połączenia</t>
  </si>
  <si>
    <t>Uruchomiony</t>
  </si>
  <si>
    <t>Uzbrojony</t>
  </si>
  <si>
    <t>Gotowy</t>
  </si>
  <si>
    <t>Odliczanie</t>
  </si>
  <si>
    <t>Start</t>
  </si>
  <si>
    <t>Opadanie na pilocie</t>
  </si>
  <si>
    <t>Opadanie na głównym</t>
  </si>
  <si>
    <t>Gleba</t>
  </si>
  <si>
    <t>Zapłon</t>
  </si>
  <si>
    <t>Wysokość n.p.m</t>
  </si>
  <si>
    <t>Wysokość lotu</t>
  </si>
  <si>
    <t>Szybkość pionowa (z wysokości)</t>
  </si>
  <si>
    <t>-</t>
  </si>
  <si>
    <t>Przyspieszenie [g]</t>
  </si>
  <si>
    <t>Przemieszczenie poziome [m]</t>
  </si>
  <si>
    <t>Czas misji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</si>
</sst>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:mm:ss;@"/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</cellXfs>
  <cellStyles count="1">
    <cellStyle name="Normalny" xfId="0" builtinId="0"/>
  </cellStyles>
  <dxfs count="22"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h:mm:ss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Ciśnienie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17598055997476"/>
          <c:y val="0.10578251931646028"/>
          <c:w val="0.86362822294272035"/>
          <c:h val="0.76757704688455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'R4S'!$J$1</c:f>
              <c:strCache>
                <c:ptCount val="1"/>
                <c:pt idx="0">
                  <c:v>Ciśnienie statyczne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'R4S'!$F$120:$F$183</c:f>
              <c:numCache>
                <c:formatCode>0.0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83</c:v>
                </c:pt>
                <c:pt idx="41">
                  <c:v>88</c:v>
                </c:pt>
                <c:pt idx="42">
                  <c:v>93</c:v>
                </c:pt>
                <c:pt idx="43">
                  <c:v>98</c:v>
                </c:pt>
                <c:pt idx="44">
                  <c:v>103</c:v>
                </c:pt>
                <c:pt idx="45">
                  <c:v>108</c:v>
                </c:pt>
                <c:pt idx="46">
                  <c:v>113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  <c:pt idx="50">
                  <c:v>133</c:v>
                </c:pt>
                <c:pt idx="51">
                  <c:v>138</c:v>
                </c:pt>
                <c:pt idx="52">
                  <c:v>143</c:v>
                </c:pt>
                <c:pt idx="53">
                  <c:v>148</c:v>
                </c:pt>
                <c:pt idx="54">
                  <c:v>153</c:v>
                </c:pt>
                <c:pt idx="55">
                  <c:v>158</c:v>
                </c:pt>
                <c:pt idx="56">
                  <c:v>163</c:v>
                </c:pt>
                <c:pt idx="57">
                  <c:v>168</c:v>
                </c:pt>
                <c:pt idx="58">
                  <c:v>173</c:v>
                </c:pt>
                <c:pt idx="59">
                  <c:v>178</c:v>
                </c:pt>
                <c:pt idx="60">
                  <c:v>183</c:v>
                </c:pt>
                <c:pt idx="61">
                  <c:v>188</c:v>
                </c:pt>
                <c:pt idx="62">
                  <c:v>193</c:v>
                </c:pt>
                <c:pt idx="63">
                  <c:v>198</c:v>
                </c:pt>
              </c:numCache>
            </c:numRef>
          </c:xVal>
          <c:yVal>
            <c:numRef>
              <c:f>'R4S'!$J$120:$J$183</c:f>
              <c:numCache>
                <c:formatCode>0.0</c:formatCode>
                <c:ptCount val="64"/>
                <c:pt idx="0">
                  <c:v>1007</c:v>
                </c:pt>
                <c:pt idx="1">
                  <c:v>1007</c:v>
                </c:pt>
                <c:pt idx="2">
                  <c:v>998.6</c:v>
                </c:pt>
                <c:pt idx="3">
                  <c:v>973.4</c:v>
                </c:pt>
                <c:pt idx="4">
                  <c:v>939.7</c:v>
                </c:pt>
                <c:pt idx="5">
                  <c:v>914.5</c:v>
                </c:pt>
                <c:pt idx="6">
                  <c:v>897.6</c:v>
                </c:pt>
                <c:pt idx="7">
                  <c:v>889.2</c:v>
                </c:pt>
                <c:pt idx="8">
                  <c:v>880.8</c:v>
                </c:pt>
                <c:pt idx="9">
                  <c:v>872.4</c:v>
                </c:pt>
                <c:pt idx="10">
                  <c:v>872.4</c:v>
                </c:pt>
                <c:pt idx="11">
                  <c:v>880.8</c:v>
                </c:pt>
                <c:pt idx="12">
                  <c:v>880.8</c:v>
                </c:pt>
                <c:pt idx="13">
                  <c:v>880.8</c:v>
                </c:pt>
                <c:pt idx="14">
                  <c:v>880.8</c:v>
                </c:pt>
                <c:pt idx="15">
                  <c:v>889.2</c:v>
                </c:pt>
                <c:pt idx="16">
                  <c:v>889.2</c:v>
                </c:pt>
                <c:pt idx="17">
                  <c:v>889.2</c:v>
                </c:pt>
                <c:pt idx="18">
                  <c:v>889.2</c:v>
                </c:pt>
                <c:pt idx="19">
                  <c:v>897.6</c:v>
                </c:pt>
                <c:pt idx="20">
                  <c:v>897.6</c:v>
                </c:pt>
                <c:pt idx="21">
                  <c:v>897.6</c:v>
                </c:pt>
                <c:pt idx="22">
                  <c:v>906</c:v>
                </c:pt>
                <c:pt idx="23">
                  <c:v>906</c:v>
                </c:pt>
                <c:pt idx="24">
                  <c:v>906.1</c:v>
                </c:pt>
                <c:pt idx="25">
                  <c:v>906.1</c:v>
                </c:pt>
                <c:pt idx="26">
                  <c:v>914.5</c:v>
                </c:pt>
                <c:pt idx="27">
                  <c:v>914.5</c:v>
                </c:pt>
                <c:pt idx="28">
                  <c:v>914.5</c:v>
                </c:pt>
                <c:pt idx="29">
                  <c:v>922.9</c:v>
                </c:pt>
                <c:pt idx="30">
                  <c:v>922.9</c:v>
                </c:pt>
                <c:pt idx="31">
                  <c:v>922.9</c:v>
                </c:pt>
                <c:pt idx="32">
                  <c:v>931.3</c:v>
                </c:pt>
                <c:pt idx="33">
                  <c:v>931.3</c:v>
                </c:pt>
                <c:pt idx="34">
                  <c:v>931.3</c:v>
                </c:pt>
                <c:pt idx="35">
                  <c:v>931.3</c:v>
                </c:pt>
                <c:pt idx="36">
                  <c:v>939.7</c:v>
                </c:pt>
                <c:pt idx="37">
                  <c:v>939.7</c:v>
                </c:pt>
                <c:pt idx="38">
                  <c:v>939.7</c:v>
                </c:pt>
                <c:pt idx="39">
                  <c:v>948.1</c:v>
                </c:pt>
                <c:pt idx="40">
                  <c:v>956.5</c:v>
                </c:pt>
                <c:pt idx="41">
                  <c:v>956.5</c:v>
                </c:pt>
                <c:pt idx="42">
                  <c:v>956.6</c:v>
                </c:pt>
                <c:pt idx="43">
                  <c:v>964.9</c:v>
                </c:pt>
                <c:pt idx="44">
                  <c:v>965</c:v>
                </c:pt>
                <c:pt idx="45">
                  <c:v>965</c:v>
                </c:pt>
                <c:pt idx="46">
                  <c:v>965</c:v>
                </c:pt>
                <c:pt idx="47">
                  <c:v>973.4</c:v>
                </c:pt>
                <c:pt idx="48">
                  <c:v>973.4</c:v>
                </c:pt>
                <c:pt idx="49">
                  <c:v>973.4</c:v>
                </c:pt>
                <c:pt idx="50">
                  <c:v>973.4</c:v>
                </c:pt>
                <c:pt idx="51">
                  <c:v>981.8</c:v>
                </c:pt>
                <c:pt idx="52">
                  <c:v>981.8</c:v>
                </c:pt>
                <c:pt idx="53">
                  <c:v>981.8</c:v>
                </c:pt>
                <c:pt idx="54">
                  <c:v>990.2</c:v>
                </c:pt>
                <c:pt idx="55">
                  <c:v>990.2</c:v>
                </c:pt>
                <c:pt idx="56">
                  <c:v>990.2</c:v>
                </c:pt>
                <c:pt idx="57">
                  <c:v>998.6</c:v>
                </c:pt>
                <c:pt idx="58">
                  <c:v>998.6</c:v>
                </c:pt>
                <c:pt idx="59">
                  <c:v>998.6</c:v>
                </c:pt>
                <c:pt idx="60">
                  <c:v>1007</c:v>
                </c:pt>
                <c:pt idx="61">
                  <c:v>1007</c:v>
                </c:pt>
                <c:pt idx="62">
                  <c:v>1007</c:v>
                </c:pt>
                <c:pt idx="63">
                  <c:v>1004.1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4-4A11-8596-267D7108EFB6}"/>
            </c:ext>
          </c:extLst>
        </c:ser>
        <c:ser>
          <c:idx val="1"/>
          <c:order val="1"/>
          <c:tx>
            <c:strRef>
              <c:f>'R4S'!$K$1</c:f>
              <c:strCache>
                <c:ptCount val="1"/>
                <c:pt idx="0">
                  <c:v>Ciśnienie dynamiczne</c:v>
                </c:pt>
              </c:strCache>
            </c:strRef>
          </c:tx>
          <c:spPr>
            <a:ln w="1905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'R4S'!$F$120:$F$183</c:f>
              <c:numCache>
                <c:formatCode>0.0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83</c:v>
                </c:pt>
                <c:pt idx="41">
                  <c:v>88</c:v>
                </c:pt>
                <c:pt idx="42">
                  <c:v>93</c:v>
                </c:pt>
                <c:pt idx="43">
                  <c:v>98</c:v>
                </c:pt>
                <c:pt idx="44">
                  <c:v>103</c:v>
                </c:pt>
                <c:pt idx="45">
                  <c:v>108</c:v>
                </c:pt>
                <c:pt idx="46">
                  <c:v>113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  <c:pt idx="50">
                  <c:v>133</c:v>
                </c:pt>
                <c:pt idx="51">
                  <c:v>138</c:v>
                </c:pt>
                <c:pt idx="52">
                  <c:v>143</c:v>
                </c:pt>
                <c:pt idx="53">
                  <c:v>148</c:v>
                </c:pt>
                <c:pt idx="54">
                  <c:v>153</c:v>
                </c:pt>
                <c:pt idx="55">
                  <c:v>158</c:v>
                </c:pt>
                <c:pt idx="56">
                  <c:v>163</c:v>
                </c:pt>
                <c:pt idx="57">
                  <c:v>168</c:v>
                </c:pt>
                <c:pt idx="58">
                  <c:v>173</c:v>
                </c:pt>
                <c:pt idx="59">
                  <c:v>178</c:v>
                </c:pt>
                <c:pt idx="60">
                  <c:v>183</c:v>
                </c:pt>
                <c:pt idx="61">
                  <c:v>188</c:v>
                </c:pt>
                <c:pt idx="62">
                  <c:v>193</c:v>
                </c:pt>
                <c:pt idx="63">
                  <c:v>198</c:v>
                </c:pt>
              </c:numCache>
            </c:numRef>
          </c:xVal>
          <c:yVal>
            <c:numRef>
              <c:f>'R4S'!$K$120:$K$183</c:f>
              <c:numCache>
                <c:formatCode>0.0</c:formatCode>
                <c:ptCount val="64"/>
                <c:pt idx="0">
                  <c:v>1007</c:v>
                </c:pt>
                <c:pt idx="1">
                  <c:v>1007</c:v>
                </c:pt>
                <c:pt idx="2">
                  <c:v>1040.7</c:v>
                </c:pt>
                <c:pt idx="3">
                  <c:v>1108</c:v>
                </c:pt>
                <c:pt idx="4">
                  <c:v>1015.5</c:v>
                </c:pt>
                <c:pt idx="5">
                  <c:v>965</c:v>
                </c:pt>
                <c:pt idx="6">
                  <c:v>922.9</c:v>
                </c:pt>
                <c:pt idx="7">
                  <c:v>897.6</c:v>
                </c:pt>
                <c:pt idx="8">
                  <c:v>880.8</c:v>
                </c:pt>
                <c:pt idx="9">
                  <c:v>872.4</c:v>
                </c:pt>
                <c:pt idx="10">
                  <c:v>872.4</c:v>
                </c:pt>
                <c:pt idx="11">
                  <c:v>880.8</c:v>
                </c:pt>
                <c:pt idx="12">
                  <c:v>880.8</c:v>
                </c:pt>
                <c:pt idx="13">
                  <c:v>880.8</c:v>
                </c:pt>
                <c:pt idx="14">
                  <c:v>880.8</c:v>
                </c:pt>
                <c:pt idx="15">
                  <c:v>889.2</c:v>
                </c:pt>
                <c:pt idx="16">
                  <c:v>889.2</c:v>
                </c:pt>
                <c:pt idx="17">
                  <c:v>889.2</c:v>
                </c:pt>
                <c:pt idx="18">
                  <c:v>889.2</c:v>
                </c:pt>
                <c:pt idx="19">
                  <c:v>897.6</c:v>
                </c:pt>
                <c:pt idx="20">
                  <c:v>897.6</c:v>
                </c:pt>
                <c:pt idx="21">
                  <c:v>897.6</c:v>
                </c:pt>
                <c:pt idx="22">
                  <c:v>906</c:v>
                </c:pt>
                <c:pt idx="23">
                  <c:v>906</c:v>
                </c:pt>
                <c:pt idx="24">
                  <c:v>906.1</c:v>
                </c:pt>
                <c:pt idx="25">
                  <c:v>914.5</c:v>
                </c:pt>
                <c:pt idx="26">
                  <c:v>914.5</c:v>
                </c:pt>
                <c:pt idx="27">
                  <c:v>914.5</c:v>
                </c:pt>
                <c:pt idx="28">
                  <c:v>914.5</c:v>
                </c:pt>
                <c:pt idx="29">
                  <c:v>922.9</c:v>
                </c:pt>
                <c:pt idx="30">
                  <c:v>922.9</c:v>
                </c:pt>
                <c:pt idx="31">
                  <c:v>922.9</c:v>
                </c:pt>
                <c:pt idx="32">
                  <c:v>931.3</c:v>
                </c:pt>
                <c:pt idx="33">
                  <c:v>931.3</c:v>
                </c:pt>
                <c:pt idx="34">
                  <c:v>931.3</c:v>
                </c:pt>
                <c:pt idx="35">
                  <c:v>931.3</c:v>
                </c:pt>
                <c:pt idx="36">
                  <c:v>939.7</c:v>
                </c:pt>
                <c:pt idx="37">
                  <c:v>939.7</c:v>
                </c:pt>
                <c:pt idx="38">
                  <c:v>948.1</c:v>
                </c:pt>
                <c:pt idx="39">
                  <c:v>948.1</c:v>
                </c:pt>
                <c:pt idx="40">
                  <c:v>956.5</c:v>
                </c:pt>
                <c:pt idx="41">
                  <c:v>956.5</c:v>
                </c:pt>
                <c:pt idx="42">
                  <c:v>956.6</c:v>
                </c:pt>
                <c:pt idx="43">
                  <c:v>964.9</c:v>
                </c:pt>
                <c:pt idx="44">
                  <c:v>965</c:v>
                </c:pt>
                <c:pt idx="45">
                  <c:v>965</c:v>
                </c:pt>
                <c:pt idx="46">
                  <c:v>965</c:v>
                </c:pt>
                <c:pt idx="47">
                  <c:v>973.4</c:v>
                </c:pt>
                <c:pt idx="48">
                  <c:v>973.4</c:v>
                </c:pt>
                <c:pt idx="49">
                  <c:v>973.4</c:v>
                </c:pt>
                <c:pt idx="50">
                  <c:v>973.4</c:v>
                </c:pt>
                <c:pt idx="51">
                  <c:v>981.8</c:v>
                </c:pt>
                <c:pt idx="52">
                  <c:v>981.8</c:v>
                </c:pt>
                <c:pt idx="53">
                  <c:v>981.8</c:v>
                </c:pt>
                <c:pt idx="54">
                  <c:v>990.2</c:v>
                </c:pt>
                <c:pt idx="55">
                  <c:v>990.2</c:v>
                </c:pt>
                <c:pt idx="56">
                  <c:v>990.2</c:v>
                </c:pt>
                <c:pt idx="57">
                  <c:v>998.6</c:v>
                </c:pt>
                <c:pt idx="58">
                  <c:v>998.6</c:v>
                </c:pt>
                <c:pt idx="59">
                  <c:v>998.6</c:v>
                </c:pt>
                <c:pt idx="60">
                  <c:v>1007</c:v>
                </c:pt>
                <c:pt idx="61">
                  <c:v>1007</c:v>
                </c:pt>
                <c:pt idx="62">
                  <c:v>1007</c:v>
                </c:pt>
                <c:pt idx="63">
                  <c:v>1007.1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4-4A11-8596-267D7108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68544"/>
        <c:axId val="924580608"/>
      </c:scatterChart>
      <c:valAx>
        <c:axId val="924568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80608"/>
        <c:crosses val="autoZero"/>
        <c:crossBetween val="midCat"/>
      </c:valAx>
      <c:valAx>
        <c:axId val="924580608"/>
        <c:scaling>
          <c:orientation val="minMax"/>
          <c:max val="115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Ciśnienie [hPa]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53484235186712"/>
          <c:y val="0.55182129192007612"/>
          <c:w val="0.18523497861999988"/>
          <c:h val="9.625734739625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Wysokość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17598055997476"/>
          <c:y val="0.10578251931646028"/>
          <c:w val="0.86362822294272035"/>
          <c:h val="0.76757704688455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'R4S'!$N$1</c:f>
              <c:strCache>
                <c:ptCount val="1"/>
                <c:pt idx="0">
                  <c:v>Wysokość lotu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'R4S'!$F$120:$F$183</c:f>
              <c:numCache>
                <c:formatCode>0.0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83</c:v>
                </c:pt>
                <c:pt idx="41">
                  <c:v>88</c:v>
                </c:pt>
                <c:pt idx="42">
                  <c:v>93</c:v>
                </c:pt>
                <c:pt idx="43">
                  <c:v>98</c:v>
                </c:pt>
                <c:pt idx="44">
                  <c:v>103</c:v>
                </c:pt>
                <c:pt idx="45">
                  <c:v>108</c:v>
                </c:pt>
                <c:pt idx="46">
                  <c:v>113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  <c:pt idx="50">
                  <c:v>133</c:v>
                </c:pt>
                <c:pt idx="51">
                  <c:v>138</c:v>
                </c:pt>
                <c:pt idx="52">
                  <c:v>143</c:v>
                </c:pt>
                <c:pt idx="53">
                  <c:v>148</c:v>
                </c:pt>
                <c:pt idx="54">
                  <c:v>153</c:v>
                </c:pt>
                <c:pt idx="55">
                  <c:v>158</c:v>
                </c:pt>
                <c:pt idx="56">
                  <c:v>163</c:v>
                </c:pt>
                <c:pt idx="57">
                  <c:v>168</c:v>
                </c:pt>
                <c:pt idx="58">
                  <c:v>173</c:v>
                </c:pt>
                <c:pt idx="59">
                  <c:v>178</c:v>
                </c:pt>
                <c:pt idx="60">
                  <c:v>183</c:v>
                </c:pt>
                <c:pt idx="61">
                  <c:v>188</c:v>
                </c:pt>
                <c:pt idx="62">
                  <c:v>193</c:v>
                </c:pt>
                <c:pt idx="63">
                  <c:v>198</c:v>
                </c:pt>
              </c:numCache>
            </c:numRef>
          </c:xVal>
          <c:yVal>
            <c:numRef>
              <c:f>'R4S'!$N$120:$N$183</c:f>
              <c:numCache>
                <c:formatCode>0.00</c:formatCode>
                <c:ptCount val="64"/>
                <c:pt idx="0">
                  <c:v>7.671331490702471E-2</c:v>
                </c:pt>
                <c:pt idx="1">
                  <c:v>7.671331490702471E-2</c:v>
                </c:pt>
                <c:pt idx="2">
                  <c:v>70.513220878218476</c:v>
                </c:pt>
                <c:pt idx="3">
                  <c:v>284.7409237483713</c:v>
                </c:pt>
                <c:pt idx="4">
                  <c:v>578.3596283133611</c:v>
                </c:pt>
                <c:pt idx="5">
                  <c:v>803.54368945092278</c:v>
                </c:pt>
                <c:pt idx="6">
                  <c:v>957.39093645034063</c:v>
                </c:pt>
                <c:pt idx="7">
                  <c:v>1034.7336905560562</c:v>
                </c:pt>
                <c:pt idx="8">
                  <c:v>1112.6703192318864</c:v>
                </c:pt>
                <c:pt idx="9">
                  <c:v>1191.2111119793819</c:v>
                </c:pt>
                <c:pt idx="10">
                  <c:v>1191.2111119793819</c:v>
                </c:pt>
                <c:pt idx="11">
                  <c:v>1112.6703192318864</c:v>
                </c:pt>
                <c:pt idx="12">
                  <c:v>1112.6703192318864</c:v>
                </c:pt>
                <c:pt idx="13">
                  <c:v>1112.6703192318864</c:v>
                </c:pt>
                <c:pt idx="14">
                  <c:v>1112.6703192318864</c:v>
                </c:pt>
                <c:pt idx="15">
                  <c:v>1034.7336905560562</c:v>
                </c:pt>
                <c:pt idx="16">
                  <c:v>1034.7336905560562</c:v>
                </c:pt>
                <c:pt idx="17">
                  <c:v>1034.7336905560562</c:v>
                </c:pt>
                <c:pt idx="18">
                  <c:v>1034.7336905560562</c:v>
                </c:pt>
                <c:pt idx="19">
                  <c:v>957.39093645034063</c:v>
                </c:pt>
                <c:pt idx="20">
                  <c:v>957.39093645034063</c:v>
                </c:pt>
                <c:pt idx="21">
                  <c:v>957.39093645034063</c:v>
                </c:pt>
                <c:pt idx="22">
                  <c:v>880.63203695296875</c:v>
                </c:pt>
                <c:pt idx="23">
                  <c:v>880.63203695296875</c:v>
                </c:pt>
                <c:pt idx="24">
                  <c:v>879.72171755025147</c:v>
                </c:pt>
                <c:pt idx="25">
                  <c:v>879.72171755025147</c:v>
                </c:pt>
                <c:pt idx="26">
                  <c:v>803.54368945092278</c:v>
                </c:pt>
                <c:pt idx="27">
                  <c:v>803.54368945092278</c:v>
                </c:pt>
                <c:pt idx="28">
                  <c:v>803.54368945092278</c:v>
                </c:pt>
                <c:pt idx="29">
                  <c:v>727.93013540663912</c:v>
                </c:pt>
                <c:pt idx="30">
                  <c:v>727.93013540663912</c:v>
                </c:pt>
                <c:pt idx="31">
                  <c:v>727.93013540663912</c:v>
                </c:pt>
                <c:pt idx="32">
                  <c:v>652.87179164485588</c:v>
                </c:pt>
                <c:pt idx="33">
                  <c:v>652.87179164485588</c:v>
                </c:pt>
                <c:pt idx="34">
                  <c:v>652.87179164485588</c:v>
                </c:pt>
                <c:pt idx="35">
                  <c:v>652.87179164485588</c:v>
                </c:pt>
                <c:pt idx="36">
                  <c:v>578.3596283133611</c:v>
                </c:pt>
                <c:pt idx="37">
                  <c:v>578.3596283133611</c:v>
                </c:pt>
                <c:pt idx="38">
                  <c:v>578.3596283133611</c:v>
                </c:pt>
                <c:pt idx="39">
                  <c:v>504.38484154251591</c:v>
                </c:pt>
                <c:pt idx="40">
                  <c:v>430.93884584461716</c:v>
                </c:pt>
                <c:pt idx="41">
                  <c:v>430.93884584461716</c:v>
                </c:pt>
                <c:pt idx="42">
                  <c:v>430.06763975604599</c:v>
                </c:pt>
                <c:pt idx="43">
                  <c:v>358.01326683308594</c:v>
                </c:pt>
                <c:pt idx="44">
                  <c:v>357.14820657162068</c:v>
                </c:pt>
                <c:pt idx="45">
                  <c:v>357.14820657162068</c:v>
                </c:pt>
                <c:pt idx="46">
                  <c:v>357.14820657162068</c:v>
                </c:pt>
                <c:pt idx="47">
                  <c:v>284.7409237483713</c:v>
                </c:pt>
                <c:pt idx="48">
                  <c:v>284.7409237483713</c:v>
                </c:pt>
                <c:pt idx="49">
                  <c:v>284.7409237483713</c:v>
                </c:pt>
                <c:pt idx="50">
                  <c:v>284.7409237483713</c:v>
                </c:pt>
                <c:pt idx="51">
                  <c:v>212.83782077102961</c:v>
                </c:pt>
                <c:pt idx="52">
                  <c:v>212.83782077102961</c:v>
                </c:pt>
                <c:pt idx="53">
                  <c:v>212.83782077102961</c:v>
                </c:pt>
                <c:pt idx="54">
                  <c:v>141.43111807140829</c:v>
                </c:pt>
                <c:pt idx="55">
                  <c:v>141.43111807140829</c:v>
                </c:pt>
                <c:pt idx="56">
                  <c:v>141.43111807140829</c:v>
                </c:pt>
                <c:pt idx="57">
                  <c:v>70.513220878218476</c:v>
                </c:pt>
                <c:pt idx="58">
                  <c:v>70.513220878218476</c:v>
                </c:pt>
                <c:pt idx="59">
                  <c:v>70.513220878218476</c:v>
                </c:pt>
                <c:pt idx="60">
                  <c:v>7.671331490702471E-2</c:v>
                </c:pt>
                <c:pt idx="61">
                  <c:v>7.671331490702471E-2</c:v>
                </c:pt>
                <c:pt idx="62">
                  <c:v>7.671331490702471E-2</c:v>
                </c:pt>
                <c:pt idx="63">
                  <c:v>24.340125356054557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447A-A3AB-C80CD617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68544"/>
        <c:axId val="924580608"/>
      </c:scatterChart>
      <c:valAx>
        <c:axId val="924568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80608"/>
        <c:crosses val="autoZero"/>
        <c:crossBetween val="midCat"/>
      </c:valAx>
      <c:valAx>
        <c:axId val="92458060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lotu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Przemieszczenie poziome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17598055997476"/>
          <c:y val="0.10578251931646028"/>
          <c:w val="0.86362822294272035"/>
          <c:h val="0.76757704688455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'R4S'!$Q$1</c:f>
              <c:strCache>
                <c:ptCount val="1"/>
                <c:pt idx="0">
                  <c:v>Przemieszczenie poziome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'R4S'!$F$120:$F$183</c:f>
              <c:numCache>
                <c:formatCode>0.0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83</c:v>
                </c:pt>
                <c:pt idx="41">
                  <c:v>88</c:v>
                </c:pt>
                <c:pt idx="42">
                  <c:v>93</c:v>
                </c:pt>
                <c:pt idx="43">
                  <c:v>98</c:v>
                </c:pt>
                <c:pt idx="44">
                  <c:v>103</c:v>
                </c:pt>
                <c:pt idx="45">
                  <c:v>108</c:v>
                </c:pt>
                <c:pt idx="46">
                  <c:v>113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  <c:pt idx="50">
                  <c:v>133</c:v>
                </c:pt>
                <c:pt idx="51">
                  <c:v>138</c:v>
                </c:pt>
                <c:pt idx="52">
                  <c:v>143</c:v>
                </c:pt>
                <c:pt idx="53">
                  <c:v>148</c:v>
                </c:pt>
                <c:pt idx="54">
                  <c:v>153</c:v>
                </c:pt>
                <c:pt idx="55">
                  <c:v>158</c:v>
                </c:pt>
                <c:pt idx="56">
                  <c:v>163</c:v>
                </c:pt>
                <c:pt idx="57">
                  <c:v>168</c:v>
                </c:pt>
                <c:pt idx="58">
                  <c:v>173</c:v>
                </c:pt>
                <c:pt idx="59">
                  <c:v>178</c:v>
                </c:pt>
                <c:pt idx="60">
                  <c:v>183</c:v>
                </c:pt>
                <c:pt idx="61">
                  <c:v>188</c:v>
                </c:pt>
                <c:pt idx="62">
                  <c:v>193</c:v>
                </c:pt>
                <c:pt idx="63">
                  <c:v>198</c:v>
                </c:pt>
              </c:numCache>
            </c:numRef>
          </c:xVal>
          <c:yVal>
            <c:numRef>
              <c:f>'R4S'!$Q$120:$Q$183</c:f>
              <c:numCache>
                <c:formatCode>0.00</c:formatCode>
                <c:ptCount val="64"/>
                <c:pt idx="0">
                  <c:v>1.9006577810729663</c:v>
                </c:pt>
                <c:pt idx="1">
                  <c:v>1.9006577810729663</c:v>
                </c:pt>
                <c:pt idx="2">
                  <c:v>1.9006577810729663</c:v>
                </c:pt>
                <c:pt idx="3">
                  <c:v>1.9006577810729663</c:v>
                </c:pt>
                <c:pt idx="4">
                  <c:v>1.9006577810729663</c:v>
                </c:pt>
                <c:pt idx="5">
                  <c:v>1.9006577810729663</c:v>
                </c:pt>
                <c:pt idx="6">
                  <c:v>1.9006577810729663</c:v>
                </c:pt>
                <c:pt idx="7">
                  <c:v>1.9006577810729663</c:v>
                </c:pt>
                <c:pt idx="8">
                  <c:v>1.9006577810729663</c:v>
                </c:pt>
                <c:pt idx="9">
                  <c:v>1.9006577810729663</c:v>
                </c:pt>
                <c:pt idx="10">
                  <c:v>1.9006577810729663</c:v>
                </c:pt>
                <c:pt idx="11">
                  <c:v>1.9006577810729663</c:v>
                </c:pt>
                <c:pt idx="12">
                  <c:v>1.9006577810729663</c:v>
                </c:pt>
                <c:pt idx="13">
                  <c:v>1.9006577810729663</c:v>
                </c:pt>
                <c:pt idx="14">
                  <c:v>1.9006577810729663</c:v>
                </c:pt>
                <c:pt idx="15">
                  <c:v>1.9006577810729663</c:v>
                </c:pt>
                <c:pt idx="16">
                  <c:v>1.9006577810729663</c:v>
                </c:pt>
                <c:pt idx="17">
                  <c:v>1.9006577810729663</c:v>
                </c:pt>
                <c:pt idx="18">
                  <c:v>1.9006577810729663</c:v>
                </c:pt>
                <c:pt idx="19">
                  <c:v>1.9006577810729663</c:v>
                </c:pt>
                <c:pt idx="20">
                  <c:v>1.9006577810729663</c:v>
                </c:pt>
                <c:pt idx="21">
                  <c:v>1.9006577810729663</c:v>
                </c:pt>
                <c:pt idx="22">
                  <c:v>1.9006577810729663</c:v>
                </c:pt>
                <c:pt idx="23">
                  <c:v>1.9006577810729663</c:v>
                </c:pt>
                <c:pt idx="24">
                  <c:v>1.9006577810729663</c:v>
                </c:pt>
                <c:pt idx="25">
                  <c:v>1.9006577810729663</c:v>
                </c:pt>
                <c:pt idx="26">
                  <c:v>1.9006577810729663</c:v>
                </c:pt>
                <c:pt idx="27">
                  <c:v>1.9006577810729663</c:v>
                </c:pt>
                <c:pt idx="28">
                  <c:v>1.9006577810729663</c:v>
                </c:pt>
                <c:pt idx="29">
                  <c:v>1.9006577810729663</c:v>
                </c:pt>
                <c:pt idx="30">
                  <c:v>1.9006577810729663</c:v>
                </c:pt>
                <c:pt idx="31">
                  <c:v>1.9006577810729663</c:v>
                </c:pt>
                <c:pt idx="32">
                  <c:v>1.9006577810729663</c:v>
                </c:pt>
                <c:pt idx="33">
                  <c:v>1.9006577810729663</c:v>
                </c:pt>
                <c:pt idx="34">
                  <c:v>1.9006577810729663</c:v>
                </c:pt>
                <c:pt idx="35">
                  <c:v>1.9006577810729663</c:v>
                </c:pt>
                <c:pt idx="36">
                  <c:v>1.9006577810729663</c:v>
                </c:pt>
                <c:pt idx="37">
                  <c:v>1.9006577810729663</c:v>
                </c:pt>
                <c:pt idx="38">
                  <c:v>1.9006577810729663</c:v>
                </c:pt>
                <c:pt idx="39">
                  <c:v>1.9006577810729663</c:v>
                </c:pt>
                <c:pt idx="40">
                  <c:v>1.9006577810729663</c:v>
                </c:pt>
                <c:pt idx="41">
                  <c:v>1.9006577810729663</c:v>
                </c:pt>
                <c:pt idx="42">
                  <c:v>1.9006577810729663</c:v>
                </c:pt>
                <c:pt idx="43">
                  <c:v>1.9006577810729663</c:v>
                </c:pt>
                <c:pt idx="44">
                  <c:v>1.9006577810729663</c:v>
                </c:pt>
                <c:pt idx="45">
                  <c:v>1.9006577810729663</c:v>
                </c:pt>
                <c:pt idx="46">
                  <c:v>1.9006577810729663</c:v>
                </c:pt>
                <c:pt idx="47">
                  <c:v>1.9006577810729663</c:v>
                </c:pt>
                <c:pt idx="48">
                  <c:v>971.02483619103066</c:v>
                </c:pt>
                <c:pt idx="49">
                  <c:v>1025.3766003280459</c:v>
                </c:pt>
                <c:pt idx="50">
                  <c:v>1087.0423324323374</c:v>
                </c:pt>
                <c:pt idx="51">
                  <c:v>1127.1429478995667</c:v>
                </c:pt>
                <c:pt idx="52">
                  <c:v>1185.1938659983764</c:v>
                </c:pt>
                <c:pt idx="53">
                  <c:v>1225.0222293899919</c:v>
                </c:pt>
                <c:pt idx="54">
                  <c:v>1286.9151584312388</c:v>
                </c:pt>
                <c:pt idx="55">
                  <c:v>1326.851089045148</c:v>
                </c:pt>
                <c:pt idx="56">
                  <c:v>1383.1161240113818</c:v>
                </c:pt>
                <c:pt idx="57">
                  <c:v>1441.1400946820261</c:v>
                </c:pt>
                <c:pt idx="58">
                  <c:v>1487.5507562769294</c:v>
                </c:pt>
                <c:pt idx="59">
                  <c:v>1540.7724239809247</c:v>
                </c:pt>
                <c:pt idx="60">
                  <c:v>1589.711804070208</c:v>
                </c:pt>
                <c:pt idx="61">
                  <c:v>1655.5613020966539</c:v>
                </c:pt>
                <c:pt idx="62">
                  <c:v>1655.5613020966539</c:v>
                </c:pt>
                <c:pt idx="63">
                  <c:v>1915.2784262347732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E-4451-AC5D-EC229391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68544"/>
        <c:axId val="924580608"/>
      </c:scatterChart>
      <c:valAx>
        <c:axId val="924568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80608"/>
        <c:crosses val="autoZero"/>
        <c:crossBetween val="midCat"/>
      </c:valAx>
      <c:valAx>
        <c:axId val="92458060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Przemieszczenie poziome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128587</xdr:rowOff>
    </xdr:from>
    <xdr:to>
      <xdr:col>30</xdr:col>
      <xdr:colOff>142875</xdr:colOff>
      <xdr:row>25</xdr:row>
      <xdr:rowOff>9525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88960B-9DB5-48E9-8FD9-84264C8E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25</xdr:row>
      <xdr:rowOff>161925</xdr:rowOff>
    </xdr:from>
    <xdr:to>
      <xdr:col>30</xdr:col>
      <xdr:colOff>123825</xdr:colOff>
      <xdr:row>49</xdr:row>
      <xdr:rowOff>42863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4D76148-BDA1-4C84-80D2-BC9C8395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600075</xdr:colOff>
      <xdr:row>50</xdr:row>
      <xdr:rowOff>9525</xdr:rowOff>
    </xdr:from>
    <xdr:to>
      <xdr:col>30</xdr:col>
      <xdr:colOff>123825</xdr:colOff>
      <xdr:row>73</xdr:row>
      <xdr:rowOff>80963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14130B1-222D-4B4F-B0FF-309777A0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24" unboundColumnsRight="5">
    <queryTableFields count="1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3" dataBound="0" tableColumnId="2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name="Column13" tableColumnId="13"/>
      <queryTableField id="17" dataBound="0" tableColumnId="15"/>
      <queryTableField id="19" dataBound="0" tableColumnId="17"/>
      <queryTableField id="20" dataBound="0" tableColumnId="18"/>
      <queryTableField id="21" dataBound="0" tableColumnId="19"/>
      <queryTableField id="22" dataBound="0" tableColumnId="20"/>
    </queryTableFields>
    <queryTableDeletedFields count="2">
      <deletedField name="Column1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R4S" displayName="_R4S" ref="A1:Q183" tableType="queryTable" totalsRowShown="0" headerRowDxfId="0" dataDxfId="21" headerRowBorderDxfId="19" tableBorderDxfId="20" totalsRowBorderDxfId="18">
  <autoFilter ref="A1:Q183" xr:uid="{00000000-0009-0000-0100-000001000000}"/>
  <tableColumns count="17">
    <tableColumn id="2" xr3:uid="{00000000-0010-0000-0000-000002000000}" uniqueName="2" name="Stan głównej elektroniki" queryTableFieldId="2" dataDxfId="17"/>
    <tableColumn id="3" xr3:uid="{00000000-0010-0000-0000-000003000000}" uniqueName="3" name="GPS szerokość" queryTableFieldId="3" dataDxfId="16"/>
    <tableColumn id="4" xr3:uid="{00000000-0010-0000-0000-000004000000}" uniqueName="4" name="GPS długość" queryTableFieldId="4" dataDxfId="15"/>
    <tableColumn id="5" xr3:uid="{00000000-0010-0000-0000-000005000000}" uniqueName="5" name="GPS wysokość" queryTableFieldId="5" dataDxfId="14"/>
    <tableColumn id="6" xr3:uid="{00000000-0010-0000-0000-000006000000}" uniqueName="6" name="GPS czas" queryTableFieldId="6" dataDxfId="13"/>
    <tableColumn id="21" xr3:uid="{E7AC435B-9591-4DF9-9D9E-43122E7422B1}" uniqueName="21" name="Czas misji [s]" queryTableFieldId="23" dataDxfId="12"/>
    <tableColumn id="7" xr3:uid="{00000000-0010-0000-0000-000007000000}" uniqueName="7" name="GPS sygnał" queryTableFieldId="7" dataDxfId="11"/>
    <tableColumn id="8" xr3:uid="{00000000-0010-0000-0000-000008000000}" uniqueName="8" name="GPS ilość satelit" queryTableFieldId="8" dataDxfId="10"/>
    <tableColumn id="9" xr3:uid="{00000000-0010-0000-0000-000009000000}" uniqueName="9" name="Karta SD" queryTableFieldId="9" dataDxfId="9"/>
    <tableColumn id="10" xr3:uid="{00000000-0010-0000-0000-00000A000000}" uniqueName="10" name="Ciśnienie statyczne" queryTableFieldId="10" dataDxfId="8"/>
    <tableColumn id="11" xr3:uid="{00000000-0010-0000-0000-00000B000000}" uniqueName="11" name="Ciśnienie dynamiczne" queryTableFieldId="11" dataDxfId="7"/>
    <tableColumn id="13" xr3:uid="{00000000-0010-0000-0000-00000D000000}" uniqueName="13" name="Stan modułu odpalania" queryTableFieldId="13" dataDxfId="6"/>
    <tableColumn id="15" xr3:uid="{0F8E6333-08A0-46AB-B2B8-EF1C7A448DB3}" uniqueName="15" name="Wysokość n.p.m" queryTableFieldId="17" dataDxfId="5">
      <calculatedColumnFormula>44330*(1-(_R4S[[#This Row],[Ciśnienie statyczne]]/1020)^0.1903)</calculatedColumnFormula>
    </tableColumn>
    <tableColumn id="17" xr3:uid="{838F0BBD-CAEB-43C0-A897-B16E978034AB}" uniqueName="17" name="Wysokość lotu" queryTableFieldId="19" dataDxfId="4">
      <calculatedColumnFormula>_R4S[[#This Row],[Wysokość n.p.m]]-108</calculatedColumnFormula>
    </tableColumn>
    <tableColumn id="18" xr3:uid="{C49E8A8A-5178-4BA8-8264-CF6B5A1E529B}" uniqueName="18" name="Szybkość pionowa (z wysokości)" queryTableFieldId="20" dataDxfId="3"/>
    <tableColumn id="19" xr3:uid="{72C44997-48C4-431C-B715-0C7AB95A42F2}" uniqueName="19" name="Przyspieszenie [g]" queryTableFieldId="21" dataDxfId="2"/>
    <tableColumn id="20" xr3:uid="{E194D9EF-7F1E-4F37-8720-2B0D1024891A}" uniqueName="20" name="Przemieszczenie poziome [m]" queryTableFieldId="22" dataDxfId="1">
      <calculatedColumnFormula>SQRT((_R4S[[#This Row],[GPS szerokość]]-B$2)^2+(_R4S[[#This Row],[GPS długość]]-C$2)^2)*85000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workbookViewId="0">
      <selection activeCell="A2" sqref="A2"/>
    </sheetView>
  </sheetViews>
  <sheetFormatPr defaultRowHeight="15" x14ac:dyDescent="0.25"/>
  <cols>
    <col min="1" max="1" width="25.28515625" style="2" bestFit="1" customWidth="1"/>
    <col min="2" max="2" width="15.85546875" style="2" bestFit="1" customWidth="1"/>
    <col min="3" max="3" width="13.85546875" style="2" bestFit="1" customWidth="1"/>
    <col min="4" max="4" width="15.7109375" style="2" bestFit="1" customWidth="1"/>
    <col min="5" max="5" width="10.7109375" style="3" bestFit="1" customWidth="1"/>
    <col min="6" max="6" width="10.7109375" style="3" customWidth="1"/>
    <col min="7" max="7" width="12.7109375" style="2" bestFit="1" customWidth="1"/>
    <col min="8" max="8" width="17.28515625" style="2" bestFit="1" customWidth="1"/>
    <col min="9" max="9" width="10.5703125" style="2" bestFit="1" customWidth="1"/>
    <col min="10" max="10" width="20.5703125" style="4" bestFit="1" customWidth="1"/>
    <col min="11" max="11" width="22.85546875" style="4" bestFit="1" customWidth="1"/>
    <col min="12" max="12" width="24" style="2" bestFit="1" customWidth="1"/>
    <col min="13" max="13" width="17.7109375" style="5" bestFit="1" customWidth="1"/>
    <col min="15" max="15" width="34.42578125" bestFit="1" customWidth="1"/>
    <col min="16" max="16" width="21.85546875" bestFit="1" customWidth="1"/>
    <col min="17" max="17" width="32.5703125" style="1" bestFit="1" customWidth="1"/>
  </cols>
  <sheetData>
    <row r="1" spans="1:17" x14ac:dyDescent="0.2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27</v>
      </c>
      <c r="G1" s="28" t="s">
        <v>5</v>
      </c>
      <c r="H1" s="28" t="s">
        <v>6</v>
      </c>
      <c r="I1" s="28" t="s">
        <v>7</v>
      </c>
      <c r="J1" s="30" t="s">
        <v>8</v>
      </c>
      <c r="K1" s="30" t="s">
        <v>9</v>
      </c>
      <c r="L1" s="28" t="s">
        <v>10</v>
      </c>
      <c r="M1" s="31" t="s">
        <v>21</v>
      </c>
      <c r="N1" s="28" t="s">
        <v>22</v>
      </c>
      <c r="O1" s="28" t="s">
        <v>23</v>
      </c>
      <c r="P1" s="28" t="s">
        <v>25</v>
      </c>
      <c r="Q1" s="32" t="s">
        <v>26</v>
      </c>
    </row>
    <row r="2" spans="1:17" s="6" customFormat="1" x14ac:dyDescent="0.25">
      <c r="A2" s="7" t="s">
        <v>12</v>
      </c>
      <c r="B2" s="8">
        <v>53.355930000000001</v>
      </c>
      <c r="C2" s="8">
        <v>15.638780000000001</v>
      </c>
      <c r="D2" s="8">
        <v>109.9</v>
      </c>
      <c r="E2" s="9">
        <v>0.47947916666666668</v>
      </c>
      <c r="F2" s="10">
        <f t="shared" ref="F2:F65" si="0">F3-2.8</f>
        <v>-325.00000000000068</v>
      </c>
      <c r="G2" s="8">
        <v>1.2</v>
      </c>
      <c r="H2" s="11">
        <v>6</v>
      </c>
      <c r="I2" s="11">
        <v>1</v>
      </c>
      <c r="J2" s="12">
        <v>1007</v>
      </c>
      <c r="K2" s="12">
        <v>1007</v>
      </c>
      <c r="L2" s="11" t="s">
        <v>12</v>
      </c>
      <c r="M2" s="13">
        <f>44330*(1-(_R4S[[#This Row],[Ciśnienie statyczne]]/1020)^0.1903)</f>
        <v>108.07671331490702</v>
      </c>
      <c r="N2" s="13">
        <f>_R4S[[#This Row],[Wysokość n.p.m]]-108</f>
        <v>7.671331490702471E-2</v>
      </c>
      <c r="O2" s="11" t="s">
        <v>24</v>
      </c>
      <c r="P2" s="11" t="s">
        <v>24</v>
      </c>
      <c r="Q2" s="14">
        <f>SQRT((_R4S[[#This Row],[GPS szerokość]]-B$2)^2+(_R4S[[#This Row],[GPS długość]]-C$2)^2)*85000</f>
        <v>0</v>
      </c>
    </row>
    <row r="3" spans="1:17" s="6" customFormat="1" x14ac:dyDescent="0.25">
      <c r="A3" s="7" t="s">
        <v>12</v>
      </c>
      <c r="B3" s="8">
        <v>53.355930000000001</v>
      </c>
      <c r="C3" s="8">
        <v>15.638780000000001</v>
      </c>
      <c r="D3" s="8">
        <v>109.9</v>
      </c>
      <c r="E3" s="9">
        <v>0.47947916666666668</v>
      </c>
      <c r="F3" s="10">
        <f t="shared" si="0"/>
        <v>-322.20000000000067</v>
      </c>
      <c r="G3" s="8">
        <v>1.2</v>
      </c>
      <c r="H3" s="11">
        <v>6</v>
      </c>
      <c r="I3" s="11">
        <v>1</v>
      </c>
      <c r="J3" s="12">
        <v>1007</v>
      </c>
      <c r="K3" s="12">
        <v>1007</v>
      </c>
      <c r="L3" s="11" t="s">
        <v>12</v>
      </c>
      <c r="M3" s="13">
        <f>44330*(1-(_R4S[[#This Row],[Ciśnienie statyczne]]/1020)^0.1903)</f>
        <v>108.07671331490702</v>
      </c>
      <c r="N3" s="13">
        <f>_R4S[[#This Row],[Wysokość n.p.m]]-108</f>
        <v>7.671331490702471E-2</v>
      </c>
      <c r="O3" s="11" t="s">
        <v>24</v>
      </c>
      <c r="P3" s="11" t="s">
        <v>24</v>
      </c>
      <c r="Q3" s="14">
        <f>SQRT((_R4S[[#This Row],[GPS szerokość]]-B$2)^2+(_R4S[[#This Row],[GPS długość]]-C$2)^2)*85000</f>
        <v>0</v>
      </c>
    </row>
    <row r="4" spans="1:17" s="6" customFormat="1" x14ac:dyDescent="0.25">
      <c r="A4" s="7" t="s">
        <v>12</v>
      </c>
      <c r="B4" s="8">
        <v>53.355930000000001</v>
      </c>
      <c r="C4" s="8">
        <v>15.638780000000001</v>
      </c>
      <c r="D4" s="8">
        <v>109.9</v>
      </c>
      <c r="E4" s="9">
        <v>0.47947916666666668</v>
      </c>
      <c r="F4" s="10">
        <f t="shared" si="0"/>
        <v>-319.40000000000066</v>
      </c>
      <c r="G4" s="8">
        <v>1.2</v>
      </c>
      <c r="H4" s="11">
        <v>6</v>
      </c>
      <c r="I4" s="11">
        <v>1</v>
      </c>
      <c r="J4" s="12">
        <v>1007</v>
      </c>
      <c r="K4" s="12">
        <v>1007</v>
      </c>
      <c r="L4" s="11" t="s">
        <v>12</v>
      </c>
      <c r="M4" s="13">
        <f>44330*(1-(_R4S[[#This Row],[Ciśnienie statyczne]]/1020)^0.1903)</f>
        <v>108.07671331490702</v>
      </c>
      <c r="N4" s="13">
        <f>_R4S[[#This Row],[Wysokość n.p.m]]-108</f>
        <v>7.671331490702471E-2</v>
      </c>
      <c r="O4" s="11" t="s">
        <v>24</v>
      </c>
      <c r="P4" s="11" t="s">
        <v>24</v>
      </c>
      <c r="Q4" s="14">
        <f>SQRT((_R4S[[#This Row],[GPS szerokość]]-B$2)^2+(_R4S[[#This Row],[GPS długość]]-C$2)^2)*85000</f>
        <v>0</v>
      </c>
    </row>
    <row r="5" spans="1:17" s="6" customFormat="1" x14ac:dyDescent="0.25">
      <c r="A5" s="7" t="s">
        <v>12</v>
      </c>
      <c r="B5" s="8">
        <v>53.355930000000001</v>
      </c>
      <c r="C5" s="8">
        <v>15.638780000000001</v>
      </c>
      <c r="D5" s="8">
        <v>109.9</v>
      </c>
      <c r="E5" s="9">
        <v>0.47947916666666668</v>
      </c>
      <c r="F5" s="10">
        <f t="shared" si="0"/>
        <v>-316.60000000000065</v>
      </c>
      <c r="G5" s="8">
        <v>1.2</v>
      </c>
      <c r="H5" s="11">
        <v>6</v>
      </c>
      <c r="I5" s="11">
        <v>1</v>
      </c>
      <c r="J5" s="12">
        <v>1007</v>
      </c>
      <c r="K5" s="12">
        <v>1007</v>
      </c>
      <c r="L5" s="11" t="s">
        <v>12</v>
      </c>
      <c r="M5" s="13">
        <f>44330*(1-(_R4S[[#This Row],[Ciśnienie statyczne]]/1020)^0.1903)</f>
        <v>108.07671331490702</v>
      </c>
      <c r="N5" s="13">
        <f>_R4S[[#This Row],[Wysokość n.p.m]]-108</f>
        <v>7.671331490702471E-2</v>
      </c>
      <c r="O5" s="11" t="s">
        <v>24</v>
      </c>
      <c r="P5" s="11" t="s">
        <v>24</v>
      </c>
      <c r="Q5" s="14">
        <f>SQRT((_R4S[[#This Row],[GPS szerokość]]-B$2)^2+(_R4S[[#This Row],[GPS długość]]-C$2)^2)*85000</f>
        <v>0</v>
      </c>
    </row>
    <row r="6" spans="1:17" s="6" customFormat="1" x14ac:dyDescent="0.25">
      <c r="A6" s="7" t="s">
        <v>12</v>
      </c>
      <c r="B6" s="8">
        <v>53.355930000000001</v>
      </c>
      <c r="C6" s="8">
        <v>15.638780000000001</v>
      </c>
      <c r="D6" s="8">
        <v>110.4</v>
      </c>
      <c r="E6" s="9">
        <v>0.47951388888888891</v>
      </c>
      <c r="F6" s="10">
        <f t="shared" si="0"/>
        <v>-313.80000000000064</v>
      </c>
      <c r="G6" s="8">
        <v>1.2</v>
      </c>
      <c r="H6" s="11">
        <v>6</v>
      </c>
      <c r="I6" s="11">
        <v>1</v>
      </c>
      <c r="J6" s="12">
        <v>1007</v>
      </c>
      <c r="K6" s="12">
        <v>1007</v>
      </c>
      <c r="L6" s="11" t="s">
        <v>12</v>
      </c>
      <c r="M6" s="13">
        <f>44330*(1-(_R4S[[#This Row],[Ciśnienie statyczne]]/1020)^0.1903)</f>
        <v>108.07671331490702</v>
      </c>
      <c r="N6" s="13">
        <f>_R4S[[#This Row],[Wysokość n.p.m]]-108</f>
        <v>7.671331490702471E-2</v>
      </c>
      <c r="O6" s="11" t="s">
        <v>24</v>
      </c>
      <c r="P6" s="11" t="s">
        <v>24</v>
      </c>
      <c r="Q6" s="14">
        <f>SQRT((_R4S[[#This Row],[GPS szerokość]]-B$2)^2+(_R4S[[#This Row],[GPS długość]]-C$2)^2)*85000</f>
        <v>0</v>
      </c>
    </row>
    <row r="7" spans="1:17" s="6" customFormat="1" x14ac:dyDescent="0.25">
      <c r="A7" s="7" t="s">
        <v>12</v>
      </c>
      <c r="B7" s="8">
        <v>53.355939999999997</v>
      </c>
      <c r="C7" s="8">
        <v>15.638780000000001</v>
      </c>
      <c r="D7" s="8">
        <v>111</v>
      </c>
      <c r="E7" s="9">
        <v>0.47964120370370372</v>
      </c>
      <c r="F7" s="10">
        <f t="shared" si="0"/>
        <v>-311.00000000000063</v>
      </c>
      <c r="G7" s="8">
        <v>0.93</v>
      </c>
      <c r="H7" s="11">
        <v>9</v>
      </c>
      <c r="I7" s="11">
        <v>1</v>
      </c>
      <c r="J7" s="12">
        <v>1007</v>
      </c>
      <c r="K7" s="12">
        <v>1007</v>
      </c>
      <c r="L7" s="11" t="s">
        <v>12</v>
      </c>
      <c r="M7" s="13">
        <f>44330*(1-(_R4S[[#This Row],[Ciśnienie statyczne]]/1020)^0.1903)</f>
        <v>108.07671331490702</v>
      </c>
      <c r="N7" s="13">
        <f>_R4S[[#This Row],[Wysokość n.p.m]]-108</f>
        <v>7.671331490702471E-2</v>
      </c>
      <c r="O7" s="11" t="s">
        <v>24</v>
      </c>
      <c r="P7" s="11" t="s">
        <v>24</v>
      </c>
      <c r="Q7" s="14">
        <f>SQRT((_R4S[[#This Row],[GPS szerokość]]-B$2)^2+(_R4S[[#This Row],[GPS długość]]-C$2)^2)*85000</f>
        <v>0.84999999966584028</v>
      </c>
    </row>
    <row r="8" spans="1:17" s="6" customFormat="1" x14ac:dyDescent="0.25">
      <c r="A8" s="7" t="s">
        <v>12</v>
      </c>
      <c r="B8" s="8">
        <v>53.355939999999997</v>
      </c>
      <c r="C8" s="8">
        <v>15.638780000000001</v>
      </c>
      <c r="D8" s="8">
        <v>111</v>
      </c>
      <c r="E8" s="9">
        <v>0.47964120370370372</v>
      </c>
      <c r="F8" s="10">
        <f t="shared" si="0"/>
        <v>-308.20000000000061</v>
      </c>
      <c r="G8" s="8">
        <v>0.93</v>
      </c>
      <c r="H8" s="11">
        <v>9</v>
      </c>
      <c r="I8" s="11">
        <v>1</v>
      </c>
      <c r="J8" s="12">
        <v>1007</v>
      </c>
      <c r="K8" s="12">
        <v>1007</v>
      </c>
      <c r="L8" s="11" t="s">
        <v>12</v>
      </c>
      <c r="M8" s="13">
        <f>44330*(1-(_R4S[[#This Row],[Ciśnienie statyczne]]/1020)^0.1903)</f>
        <v>108.07671331490702</v>
      </c>
      <c r="N8" s="13">
        <f>_R4S[[#This Row],[Wysokość n.p.m]]-108</f>
        <v>7.671331490702471E-2</v>
      </c>
      <c r="O8" s="11" t="s">
        <v>24</v>
      </c>
      <c r="P8" s="11" t="s">
        <v>24</v>
      </c>
      <c r="Q8" s="14">
        <f>SQRT((_R4S[[#This Row],[GPS szerokość]]-B$2)^2+(_R4S[[#This Row],[GPS długość]]-C$2)^2)*85000</f>
        <v>0.84999999966584028</v>
      </c>
    </row>
    <row r="9" spans="1:17" s="6" customFormat="1" x14ac:dyDescent="0.25">
      <c r="A9" s="7" t="s">
        <v>12</v>
      </c>
      <c r="B9" s="8">
        <v>53.355939999999997</v>
      </c>
      <c r="C9" s="8">
        <v>15.638780000000001</v>
      </c>
      <c r="D9" s="8">
        <v>111</v>
      </c>
      <c r="E9" s="9">
        <v>0.47964120370370372</v>
      </c>
      <c r="F9" s="10">
        <f t="shared" si="0"/>
        <v>-305.4000000000006</v>
      </c>
      <c r="G9" s="8">
        <v>0.93</v>
      </c>
      <c r="H9" s="11">
        <v>9</v>
      </c>
      <c r="I9" s="11">
        <v>1</v>
      </c>
      <c r="J9" s="12">
        <v>1007</v>
      </c>
      <c r="K9" s="12">
        <v>1007</v>
      </c>
      <c r="L9" s="11" t="s">
        <v>12</v>
      </c>
      <c r="M9" s="13">
        <f>44330*(1-(_R4S[[#This Row],[Ciśnienie statyczne]]/1020)^0.1903)</f>
        <v>108.07671331490702</v>
      </c>
      <c r="N9" s="13">
        <f>_R4S[[#This Row],[Wysokość n.p.m]]-108</f>
        <v>7.671331490702471E-2</v>
      </c>
      <c r="O9" s="11" t="s">
        <v>24</v>
      </c>
      <c r="P9" s="11" t="s">
        <v>24</v>
      </c>
      <c r="Q9" s="14">
        <f>SQRT((_R4S[[#This Row],[GPS szerokość]]-B$2)^2+(_R4S[[#This Row],[GPS długość]]-C$2)^2)*85000</f>
        <v>0.84999999966584028</v>
      </c>
    </row>
    <row r="10" spans="1:17" s="6" customFormat="1" x14ac:dyDescent="0.25">
      <c r="A10" s="7" t="s">
        <v>12</v>
      </c>
      <c r="B10" s="8">
        <v>53.355939999999997</v>
      </c>
      <c r="C10" s="8">
        <v>15.638780000000001</v>
      </c>
      <c r="D10" s="8">
        <v>111</v>
      </c>
      <c r="E10" s="9">
        <v>0.47964120370370372</v>
      </c>
      <c r="F10" s="10">
        <f t="shared" si="0"/>
        <v>-302.60000000000059</v>
      </c>
      <c r="G10" s="8">
        <v>0.93</v>
      </c>
      <c r="H10" s="11">
        <v>9</v>
      </c>
      <c r="I10" s="11">
        <v>1</v>
      </c>
      <c r="J10" s="12">
        <v>1007</v>
      </c>
      <c r="K10" s="12">
        <v>1007</v>
      </c>
      <c r="L10" s="11" t="s">
        <v>12</v>
      </c>
      <c r="M10" s="13">
        <f>44330*(1-(_R4S[[#This Row],[Ciśnienie statyczne]]/1020)^0.1903)</f>
        <v>108.07671331490702</v>
      </c>
      <c r="N10" s="13">
        <f>_R4S[[#This Row],[Wysokość n.p.m]]-108</f>
        <v>7.671331490702471E-2</v>
      </c>
      <c r="O10" s="11" t="s">
        <v>24</v>
      </c>
      <c r="P10" s="11" t="s">
        <v>24</v>
      </c>
      <c r="Q10" s="14">
        <f>SQRT((_R4S[[#This Row],[GPS szerokość]]-B$2)^2+(_R4S[[#This Row],[GPS długość]]-C$2)^2)*85000</f>
        <v>0.84999999966584028</v>
      </c>
    </row>
    <row r="11" spans="1:17" s="6" customFormat="1" x14ac:dyDescent="0.25">
      <c r="A11" s="7" t="s">
        <v>12</v>
      </c>
      <c r="B11" s="8">
        <v>53.355939999999997</v>
      </c>
      <c r="C11" s="8">
        <v>15.638780000000001</v>
      </c>
      <c r="D11" s="8">
        <v>111</v>
      </c>
      <c r="E11" s="9">
        <v>0.47967592592592595</v>
      </c>
      <c r="F11" s="10">
        <f t="shared" si="0"/>
        <v>-299.80000000000058</v>
      </c>
      <c r="G11" s="8">
        <v>0.93</v>
      </c>
      <c r="H11" s="11">
        <v>9</v>
      </c>
      <c r="I11" s="11">
        <v>1</v>
      </c>
      <c r="J11" s="12">
        <v>1007</v>
      </c>
      <c r="K11" s="12">
        <v>1007</v>
      </c>
      <c r="L11" s="11" t="s">
        <v>12</v>
      </c>
      <c r="M11" s="13">
        <f>44330*(1-(_R4S[[#This Row],[Ciśnienie statyczne]]/1020)^0.1903)</f>
        <v>108.07671331490702</v>
      </c>
      <c r="N11" s="13">
        <f>_R4S[[#This Row],[Wysokość n.p.m]]-108</f>
        <v>7.671331490702471E-2</v>
      </c>
      <c r="O11" s="11" t="s">
        <v>24</v>
      </c>
      <c r="P11" s="11" t="s">
        <v>24</v>
      </c>
      <c r="Q11" s="14">
        <f>SQRT((_R4S[[#This Row],[GPS szerokość]]-B$2)^2+(_R4S[[#This Row],[GPS długość]]-C$2)^2)*85000</f>
        <v>0.84999999966584028</v>
      </c>
    </row>
    <row r="12" spans="1:17" s="6" customFormat="1" x14ac:dyDescent="0.25">
      <c r="A12" s="7" t="s">
        <v>12</v>
      </c>
      <c r="B12" s="8">
        <v>53.355939999999997</v>
      </c>
      <c r="C12" s="8">
        <v>15.638780000000001</v>
      </c>
      <c r="D12" s="8">
        <v>111</v>
      </c>
      <c r="E12" s="9">
        <v>0.47980324074074077</v>
      </c>
      <c r="F12" s="10">
        <f t="shared" si="0"/>
        <v>-297.00000000000057</v>
      </c>
      <c r="G12" s="8">
        <v>0.86</v>
      </c>
      <c r="H12" s="11">
        <v>10</v>
      </c>
      <c r="I12" s="11">
        <v>1</v>
      </c>
      <c r="J12" s="12">
        <v>1007</v>
      </c>
      <c r="K12" s="12">
        <v>1007</v>
      </c>
      <c r="L12" s="11" t="s">
        <v>12</v>
      </c>
      <c r="M12" s="13">
        <f>44330*(1-(_R4S[[#This Row],[Ciśnienie statyczne]]/1020)^0.1903)</f>
        <v>108.07671331490702</v>
      </c>
      <c r="N12" s="13">
        <f>_R4S[[#This Row],[Wysokość n.p.m]]-108</f>
        <v>7.671331490702471E-2</v>
      </c>
      <c r="O12" s="11" t="s">
        <v>24</v>
      </c>
      <c r="P12" s="11" t="s">
        <v>24</v>
      </c>
      <c r="Q12" s="14">
        <f>SQRT((_R4S[[#This Row],[GPS szerokość]]-B$2)^2+(_R4S[[#This Row],[GPS długość]]-C$2)^2)*85000</f>
        <v>0.84999999966584028</v>
      </c>
    </row>
    <row r="13" spans="1:17" s="6" customFormat="1" x14ac:dyDescent="0.25">
      <c r="A13" s="7" t="s">
        <v>12</v>
      </c>
      <c r="B13" s="8">
        <v>53.355939999999997</v>
      </c>
      <c r="C13" s="8">
        <v>15.638780000000001</v>
      </c>
      <c r="D13" s="8">
        <v>111</v>
      </c>
      <c r="E13" s="9">
        <v>0.47980324074074077</v>
      </c>
      <c r="F13" s="10">
        <f t="shared" si="0"/>
        <v>-294.20000000000056</v>
      </c>
      <c r="G13" s="8">
        <v>0.86</v>
      </c>
      <c r="H13" s="11">
        <v>10</v>
      </c>
      <c r="I13" s="11">
        <v>1</v>
      </c>
      <c r="J13" s="12">
        <v>1007</v>
      </c>
      <c r="K13" s="12">
        <v>1007</v>
      </c>
      <c r="L13" s="11" t="s">
        <v>12</v>
      </c>
      <c r="M13" s="13">
        <f>44330*(1-(_R4S[[#This Row],[Ciśnienie statyczne]]/1020)^0.1903)</f>
        <v>108.07671331490702</v>
      </c>
      <c r="N13" s="13">
        <f>_R4S[[#This Row],[Wysokość n.p.m]]-108</f>
        <v>7.671331490702471E-2</v>
      </c>
      <c r="O13" s="11" t="s">
        <v>24</v>
      </c>
      <c r="P13" s="11" t="s">
        <v>24</v>
      </c>
      <c r="Q13" s="14">
        <f>SQRT((_R4S[[#This Row],[GPS szerokość]]-B$2)^2+(_R4S[[#This Row],[GPS długość]]-C$2)^2)*85000</f>
        <v>0.84999999966584028</v>
      </c>
    </row>
    <row r="14" spans="1:17" s="6" customFormat="1" x14ac:dyDescent="0.25">
      <c r="A14" s="7" t="s">
        <v>12</v>
      </c>
      <c r="B14" s="8">
        <v>53.355939999999997</v>
      </c>
      <c r="C14" s="8">
        <v>15.638780000000001</v>
      </c>
      <c r="D14" s="8">
        <v>111</v>
      </c>
      <c r="E14" s="9">
        <v>0.47980324074074077</v>
      </c>
      <c r="F14" s="10">
        <f t="shared" si="0"/>
        <v>-291.40000000000055</v>
      </c>
      <c r="G14" s="8">
        <v>0.86</v>
      </c>
      <c r="H14" s="11">
        <v>10</v>
      </c>
      <c r="I14" s="11">
        <v>1</v>
      </c>
      <c r="J14" s="12">
        <v>1007</v>
      </c>
      <c r="K14" s="12">
        <v>1007</v>
      </c>
      <c r="L14" s="11" t="s">
        <v>12</v>
      </c>
      <c r="M14" s="13">
        <f>44330*(1-(_R4S[[#This Row],[Ciśnienie statyczne]]/1020)^0.1903)</f>
        <v>108.07671331490702</v>
      </c>
      <c r="N14" s="13">
        <f>_R4S[[#This Row],[Wysokość n.p.m]]-108</f>
        <v>7.671331490702471E-2</v>
      </c>
      <c r="O14" s="11" t="s">
        <v>24</v>
      </c>
      <c r="P14" s="11" t="s">
        <v>24</v>
      </c>
      <c r="Q14" s="14">
        <f>SQRT((_R4S[[#This Row],[GPS szerokość]]-B$2)^2+(_R4S[[#This Row],[GPS długość]]-C$2)^2)*85000</f>
        <v>0.84999999966584028</v>
      </c>
    </row>
    <row r="15" spans="1:17" s="6" customFormat="1" x14ac:dyDescent="0.25">
      <c r="A15" s="7" t="s">
        <v>12</v>
      </c>
      <c r="B15" s="8">
        <v>53.355939999999997</v>
      </c>
      <c r="C15" s="8">
        <v>15.638780000000001</v>
      </c>
      <c r="D15" s="8">
        <v>111</v>
      </c>
      <c r="E15" s="9">
        <v>0.47980324074074077</v>
      </c>
      <c r="F15" s="10">
        <f t="shared" si="0"/>
        <v>-288.60000000000053</v>
      </c>
      <c r="G15" s="8">
        <v>0.86</v>
      </c>
      <c r="H15" s="11">
        <v>10</v>
      </c>
      <c r="I15" s="11">
        <v>1</v>
      </c>
      <c r="J15" s="12">
        <v>1007</v>
      </c>
      <c r="K15" s="12">
        <v>1007</v>
      </c>
      <c r="L15" s="11" t="s">
        <v>12</v>
      </c>
      <c r="M15" s="13">
        <f>44330*(1-(_R4S[[#This Row],[Ciśnienie statyczne]]/1020)^0.1903)</f>
        <v>108.07671331490702</v>
      </c>
      <c r="N15" s="13">
        <f>_R4S[[#This Row],[Wysokość n.p.m]]-108</f>
        <v>7.671331490702471E-2</v>
      </c>
      <c r="O15" s="11" t="s">
        <v>24</v>
      </c>
      <c r="P15" s="11" t="s">
        <v>24</v>
      </c>
      <c r="Q15" s="14">
        <f>SQRT((_R4S[[#This Row],[GPS szerokość]]-B$2)^2+(_R4S[[#This Row],[GPS długość]]-C$2)^2)*85000</f>
        <v>0.84999999966584028</v>
      </c>
    </row>
    <row r="16" spans="1:17" s="6" customFormat="1" x14ac:dyDescent="0.25">
      <c r="A16" s="7" t="s">
        <v>12</v>
      </c>
      <c r="B16" s="8">
        <v>53.355939999999997</v>
      </c>
      <c r="C16" s="8">
        <v>15.638780000000001</v>
      </c>
      <c r="D16" s="8">
        <v>111.4</v>
      </c>
      <c r="E16" s="9">
        <v>0.47983796296296294</v>
      </c>
      <c r="F16" s="10">
        <f t="shared" si="0"/>
        <v>-285.80000000000052</v>
      </c>
      <c r="G16" s="8">
        <v>0.86</v>
      </c>
      <c r="H16" s="11">
        <v>10</v>
      </c>
      <c r="I16" s="11">
        <v>1</v>
      </c>
      <c r="J16" s="12">
        <v>1007</v>
      </c>
      <c r="K16" s="12">
        <v>1007</v>
      </c>
      <c r="L16" s="11" t="s">
        <v>12</v>
      </c>
      <c r="M16" s="13">
        <f>44330*(1-(_R4S[[#This Row],[Ciśnienie statyczne]]/1020)^0.1903)</f>
        <v>108.07671331490702</v>
      </c>
      <c r="N16" s="13">
        <f>_R4S[[#This Row],[Wysokość n.p.m]]-108</f>
        <v>7.671331490702471E-2</v>
      </c>
      <c r="O16" s="11" t="s">
        <v>24</v>
      </c>
      <c r="P16" s="11" t="s">
        <v>24</v>
      </c>
      <c r="Q16" s="14">
        <f>SQRT((_R4S[[#This Row],[GPS szerokość]]-B$2)^2+(_R4S[[#This Row],[GPS długość]]-C$2)^2)*85000</f>
        <v>0.84999999966584028</v>
      </c>
    </row>
    <row r="17" spans="1:17" s="6" customFormat="1" x14ac:dyDescent="0.25">
      <c r="A17" s="7" t="s">
        <v>12</v>
      </c>
      <c r="B17" s="8">
        <v>53.355939999999997</v>
      </c>
      <c r="C17" s="8">
        <v>15.638780000000001</v>
      </c>
      <c r="D17" s="8">
        <v>111.7</v>
      </c>
      <c r="E17" s="9">
        <v>0.47996527777777775</v>
      </c>
      <c r="F17" s="10">
        <f t="shared" si="0"/>
        <v>-283.00000000000051</v>
      </c>
      <c r="G17" s="8">
        <v>0.81</v>
      </c>
      <c r="H17" s="11">
        <v>11</v>
      </c>
      <c r="I17" s="11">
        <v>1</v>
      </c>
      <c r="J17" s="12">
        <v>1007</v>
      </c>
      <c r="K17" s="12">
        <v>1007</v>
      </c>
      <c r="L17" s="11" t="s">
        <v>12</v>
      </c>
      <c r="M17" s="13">
        <f>44330*(1-(_R4S[[#This Row],[Ciśnienie statyczne]]/1020)^0.1903)</f>
        <v>108.07671331490702</v>
      </c>
      <c r="N17" s="13">
        <f>_R4S[[#This Row],[Wysokość n.p.m]]-108</f>
        <v>7.671331490702471E-2</v>
      </c>
      <c r="O17" s="11" t="s">
        <v>24</v>
      </c>
      <c r="P17" s="11" t="s">
        <v>24</v>
      </c>
      <c r="Q17" s="14">
        <f>SQRT((_R4S[[#This Row],[GPS szerokość]]-B$2)^2+(_R4S[[#This Row],[GPS długość]]-C$2)^2)*85000</f>
        <v>0.84999999966584028</v>
      </c>
    </row>
    <row r="18" spans="1:17" s="6" customFormat="1" x14ac:dyDescent="0.25">
      <c r="A18" s="7" t="s">
        <v>12</v>
      </c>
      <c r="B18" s="8">
        <v>53.355939999999997</v>
      </c>
      <c r="C18" s="8">
        <v>15.638780000000001</v>
      </c>
      <c r="D18" s="8">
        <v>111.7</v>
      </c>
      <c r="E18" s="9">
        <v>0.47996527777777775</v>
      </c>
      <c r="F18" s="10">
        <f t="shared" si="0"/>
        <v>-280.2000000000005</v>
      </c>
      <c r="G18" s="8">
        <v>0.81</v>
      </c>
      <c r="H18" s="11">
        <v>11</v>
      </c>
      <c r="I18" s="11">
        <v>1</v>
      </c>
      <c r="J18" s="12">
        <v>1007</v>
      </c>
      <c r="K18" s="12">
        <v>1007</v>
      </c>
      <c r="L18" s="11" t="s">
        <v>12</v>
      </c>
      <c r="M18" s="13">
        <f>44330*(1-(_R4S[[#This Row],[Ciśnienie statyczne]]/1020)^0.1903)</f>
        <v>108.07671331490702</v>
      </c>
      <c r="N18" s="13">
        <f>_R4S[[#This Row],[Wysokość n.p.m]]-108</f>
        <v>7.671331490702471E-2</v>
      </c>
      <c r="O18" s="11" t="s">
        <v>24</v>
      </c>
      <c r="P18" s="11" t="s">
        <v>24</v>
      </c>
      <c r="Q18" s="14">
        <f>SQRT((_R4S[[#This Row],[GPS szerokość]]-B$2)^2+(_R4S[[#This Row],[GPS długość]]-C$2)^2)*85000</f>
        <v>0.84999999966584028</v>
      </c>
    </row>
    <row r="19" spans="1:17" s="6" customFormat="1" x14ac:dyDescent="0.25">
      <c r="A19" s="7" t="s">
        <v>12</v>
      </c>
      <c r="B19" s="8">
        <v>53.355939999999997</v>
      </c>
      <c r="C19" s="8">
        <v>15.638780000000001</v>
      </c>
      <c r="D19" s="8">
        <v>111.7</v>
      </c>
      <c r="E19" s="9">
        <v>0.47996527777777775</v>
      </c>
      <c r="F19" s="10">
        <f t="shared" si="0"/>
        <v>-277.40000000000049</v>
      </c>
      <c r="G19" s="8">
        <v>0.81</v>
      </c>
      <c r="H19" s="11">
        <v>11</v>
      </c>
      <c r="I19" s="11">
        <v>1</v>
      </c>
      <c r="J19" s="12">
        <v>1007</v>
      </c>
      <c r="K19" s="12">
        <v>1007</v>
      </c>
      <c r="L19" s="11" t="s">
        <v>12</v>
      </c>
      <c r="M19" s="13">
        <f>44330*(1-(_R4S[[#This Row],[Ciśnienie statyczne]]/1020)^0.1903)</f>
        <v>108.07671331490702</v>
      </c>
      <c r="N19" s="13">
        <f>_R4S[[#This Row],[Wysokość n.p.m]]-108</f>
        <v>7.671331490702471E-2</v>
      </c>
      <c r="O19" s="11" t="s">
        <v>24</v>
      </c>
      <c r="P19" s="11" t="s">
        <v>24</v>
      </c>
      <c r="Q19" s="14">
        <f>SQRT((_R4S[[#This Row],[GPS szerokość]]-B$2)^2+(_R4S[[#This Row],[GPS długość]]-C$2)^2)*85000</f>
        <v>0.84999999966584028</v>
      </c>
    </row>
    <row r="20" spans="1:17" s="6" customFormat="1" x14ac:dyDescent="0.25">
      <c r="A20" s="7" t="s">
        <v>12</v>
      </c>
      <c r="B20" s="8">
        <v>53.355939999999997</v>
      </c>
      <c r="C20" s="8">
        <v>15.638780000000001</v>
      </c>
      <c r="D20" s="8">
        <v>111.7</v>
      </c>
      <c r="E20" s="9">
        <v>0.47996527777777775</v>
      </c>
      <c r="F20" s="10">
        <f t="shared" si="0"/>
        <v>-274.60000000000048</v>
      </c>
      <c r="G20" s="8">
        <v>0.81</v>
      </c>
      <c r="H20" s="11">
        <v>11</v>
      </c>
      <c r="I20" s="11">
        <v>1</v>
      </c>
      <c r="J20" s="12">
        <v>1007</v>
      </c>
      <c r="K20" s="12">
        <v>1007</v>
      </c>
      <c r="L20" s="11" t="s">
        <v>12</v>
      </c>
      <c r="M20" s="13">
        <f>44330*(1-(_R4S[[#This Row],[Ciśnienie statyczne]]/1020)^0.1903)</f>
        <v>108.07671331490702</v>
      </c>
      <c r="N20" s="13">
        <f>_R4S[[#This Row],[Wysokość n.p.m]]-108</f>
        <v>7.671331490702471E-2</v>
      </c>
      <c r="O20" s="11" t="s">
        <v>24</v>
      </c>
      <c r="P20" s="11" t="s">
        <v>24</v>
      </c>
      <c r="Q20" s="14">
        <f>SQRT((_R4S[[#This Row],[GPS szerokość]]-B$2)^2+(_R4S[[#This Row],[GPS długość]]-C$2)^2)*85000</f>
        <v>0.84999999966584028</v>
      </c>
    </row>
    <row r="21" spans="1:17" s="6" customFormat="1" x14ac:dyDescent="0.25">
      <c r="A21" s="7" t="s">
        <v>12</v>
      </c>
      <c r="B21" s="8">
        <v>53.355939999999997</v>
      </c>
      <c r="C21" s="8">
        <v>15.638780000000001</v>
      </c>
      <c r="D21" s="8">
        <v>111.7</v>
      </c>
      <c r="E21" s="9">
        <v>0.47996527777777775</v>
      </c>
      <c r="F21" s="10">
        <f t="shared" si="0"/>
        <v>-271.80000000000047</v>
      </c>
      <c r="G21" s="8">
        <v>0.81</v>
      </c>
      <c r="H21" s="11">
        <v>11</v>
      </c>
      <c r="I21" s="11">
        <v>1</v>
      </c>
      <c r="J21" s="12">
        <v>1007</v>
      </c>
      <c r="K21" s="12">
        <v>1007</v>
      </c>
      <c r="L21" s="11" t="s">
        <v>12</v>
      </c>
      <c r="M21" s="13">
        <f>44330*(1-(_R4S[[#This Row],[Ciśnienie statyczne]]/1020)^0.1903)</f>
        <v>108.07671331490702</v>
      </c>
      <c r="N21" s="13">
        <f>_R4S[[#This Row],[Wysokość n.p.m]]-108</f>
        <v>7.671331490702471E-2</v>
      </c>
      <c r="O21" s="11" t="s">
        <v>24</v>
      </c>
      <c r="P21" s="11" t="s">
        <v>24</v>
      </c>
      <c r="Q21" s="14">
        <f>SQRT((_R4S[[#This Row],[GPS szerokość]]-B$2)^2+(_R4S[[#This Row],[GPS długość]]-C$2)^2)*85000</f>
        <v>0.84999999966584028</v>
      </c>
    </row>
    <row r="22" spans="1:17" s="6" customFormat="1" x14ac:dyDescent="0.25">
      <c r="A22" s="7" t="s">
        <v>12</v>
      </c>
      <c r="B22" s="8">
        <v>53.355939999999997</v>
      </c>
      <c r="C22" s="8">
        <v>15.638769999999999</v>
      </c>
      <c r="D22" s="8">
        <v>111.4</v>
      </c>
      <c r="E22" s="9">
        <v>0.48</v>
      </c>
      <c r="F22" s="10">
        <f t="shared" si="0"/>
        <v>-269.00000000000045</v>
      </c>
      <c r="G22" s="8">
        <v>0.81</v>
      </c>
      <c r="H22" s="11">
        <v>11</v>
      </c>
      <c r="I22" s="11">
        <v>1</v>
      </c>
      <c r="J22" s="12">
        <v>1007</v>
      </c>
      <c r="K22" s="12">
        <v>1007</v>
      </c>
      <c r="L22" s="11" t="s">
        <v>12</v>
      </c>
      <c r="M22" s="13">
        <f>44330*(1-(_R4S[[#This Row],[Ciśnienie statyczne]]/1020)^0.1903)</f>
        <v>108.07671331490702</v>
      </c>
      <c r="N22" s="13">
        <f>_R4S[[#This Row],[Wysokość n.p.m]]-108</f>
        <v>7.671331490702471E-2</v>
      </c>
      <c r="O22" s="11" t="s">
        <v>24</v>
      </c>
      <c r="P22" s="11" t="s">
        <v>24</v>
      </c>
      <c r="Q22" s="14">
        <f>SQRT((_R4S[[#This Row],[GPS szerokość]]-B$2)^2+(_R4S[[#This Row],[GPS długość]]-C$2)^2)*85000</f>
        <v>1.2020815278648564</v>
      </c>
    </row>
    <row r="23" spans="1:17" s="6" customFormat="1" x14ac:dyDescent="0.25">
      <c r="A23" s="7" t="s">
        <v>12</v>
      </c>
      <c r="B23" s="8">
        <v>53.355939999999997</v>
      </c>
      <c r="C23" s="8">
        <v>15.638769999999999</v>
      </c>
      <c r="D23" s="8">
        <v>111.4</v>
      </c>
      <c r="E23" s="9">
        <v>0.48</v>
      </c>
      <c r="F23" s="10">
        <f t="shared" si="0"/>
        <v>-266.20000000000044</v>
      </c>
      <c r="G23" s="8">
        <v>0.81</v>
      </c>
      <c r="H23" s="11">
        <v>11</v>
      </c>
      <c r="I23" s="11">
        <v>1</v>
      </c>
      <c r="J23" s="12">
        <v>1007</v>
      </c>
      <c r="K23" s="12">
        <v>1007</v>
      </c>
      <c r="L23" s="11" t="s">
        <v>12</v>
      </c>
      <c r="M23" s="13">
        <f>44330*(1-(_R4S[[#This Row],[Ciśnienie statyczne]]/1020)^0.1903)</f>
        <v>108.07671331490702</v>
      </c>
      <c r="N23" s="13">
        <f>_R4S[[#This Row],[Wysokość n.p.m]]-108</f>
        <v>7.671331490702471E-2</v>
      </c>
      <c r="O23" s="11" t="s">
        <v>24</v>
      </c>
      <c r="P23" s="11" t="s">
        <v>24</v>
      </c>
      <c r="Q23" s="14">
        <f>SQRT((_R4S[[#This Row],[GPS szerokość]]-B$2)^2+(_R4S[[#This Row],[GPS długość]]-C$2)^2)*85000</f>
        <v>1.2020815278648564</v>
      </c>
    </row>
    <row r="24" spans="1:17" s="6" customFormat="1" x14ac:dyDescent="0.25">
      <c r="A24" s="7" t="s">
        <v>12</v>
      </c>
      <c r="B24" s="8">
        <v>53.355939999999997</v>
      </c>
      <c r="C24" s="8">
        <v>15.638769999999999</v>
      </c>
      <c r="D24" s="8">
        <v>111.4</v>
      </c>
      <c r="E24" s="9">
        <v>0.48</v>
      </c>
      <c r="F24" s="10">
        <f t="shared" si="0"/>
        <v>-263.40000000000043</v>
      </c>
      <c r="G24" s="8">
        <v>0.81</v>
      </c>
      <c r="H24" s="11">
        <v>11</v>
      </c>
      <c r="I24" s="11">
        <v>1</v>
      </c>
      <c r="J24" s="12">
        <v>1007</v>
      </c>
      <c r="K24" s="12">
        <v>1007</v>
      </c>
      <c r="L24" s="11" t="s">
        <v>12</v>
      </c>
      <c r="M24" s="13">
        <f>44330*(1-(_R4S[[#This Row],[Ciśnienie statyczne]]/1020)^0.1903)</f>
        <v>108.07671331490702</v>
      </c>
      <c r="N24" s="13">
        <f>_R4S[[#This Row],[Wysokość n.p.m]]-108</f>
        <v>7.671331490702471E-2</v>
      </c>
      <c r="O24" s="11" t="s">
        <v>24</v>
      </c>
      <c r="P24" s="11" t="s">
        <v>24</v>
      </c>
      <c r="Q24" s="14">
        <f>SQRT((_R4S[[#This Row],[GPS szerokość]]-B$2)^2+(_R4S[[#This Row],[GPS długość]]-C$2)^2)*85000</f>
        <v>1.2020815278648564</v>
      </c>
    </row>
    <row r="25" spans="1:17" s="6" customFormat="1" x14ac:dyDescent="0.25">
      <c r="A25" s="7" t="s">
        <v>12</v>
      </c>
      <c r="B25" s="8">
        <v>53.355939999999997</v>
      </c>
      <c r="C25" s="8">
        <v>15.638769999999999</v>
      </c>
      <c r="D25" s="8">
        <v>111.4</v>
      </c>
      <c r="E25" s="9">
        <v>0.48</v>
      </c>
      <c r="F25" s="10">
        <f t="shared" si="0"/>
        <v>-260.60000000000042</v>
      </c>
      <c r="G25" s="8">
        <v>0.81</v>
      </c>
      <c r="H25" s="11">
        <v>11</v>
      </c>
      <c r="I25" s="11">
        <v>1</v>
      </c>
      <c r="J25" s="12">
        <v>1007</v>
      </c>
      <c r="K25" s="12">
        <v>1007</v>
      </c>
      <c r="L25" s="11" t="s">
        <v>12</v>
      </c>
      <c r="M25" s="13">
        <f>44330*(1-(_R4S[[#This Row],[Ciśnienie statyczne]]/1020)^0.1903)</f>
        <v>108.07671331490702</v>
      </c>
      <c r="N25" s="13">
        <f>_R4S[[#This Row],[Wysokość n.p.m]]-108</f>
        <v>7.671331490702471E-2</v>
      </c>
      <c r="O25" s="11" t="s">
        <v>24</v>
      </c>
      <c r="P25" s="11" t="s">
        <v>24</v>
      </c>
      <c r="Q25" s="14">
        <f>SQRT((_R4S[[#This Row],[GPS szerokość]]-B$2)^2+(_R4S[[#This Row],[GPS długość]]-C$2)^2)*85000</f>
        <v>1.2020815278648564</v>
      </c>
    </row>
    <row r="26" spans="1:17" s="6" customFormat="1" x14ac:dyDescent="0.25">
      <c r="A26" s="7" t="s">
        <v>12</v>
      </c>
      <c r="B26" s="8">
        <v>53.355939999999997</v>
      </c>
      <c r="C26" s="8">
        <v>15.638769999999999</v>
      </c>
      <c r="D26" s="8">
        <v>111.4</v>
      </c>
      <c r="E26" s="9">
        <v>0.48</v>
      </c>
      <c r="F26" s="10">
        <f t="shared" si="0"/>
        <v>-257.80000000000041</v>
      </c>
      <c r="G26" s="8">
        <v>0.81</v>
      </c>
      <c r="H26" s="11">
        <v>11</v>
      </c>
      <c r="I26" s="11">
        <v>1</v>
      </c>
      <c r="J26" s="12">
        <v>1007</v>
      </c>
      <c r="K26" s="12">
        <v>1007</v>
      </c>
      <c r="L26" s="11" t="s">
        <v>12</v>
      </c>
      <c r="M26" s="13">
        <f>44330*(1-(_R4S[[#This Row],[Ciśnienie statyczne]]/1020)^0.1903)</f>
        <v>108.07671331490702</v>
      </c>
      <c r="N26" s="13">
        <f>_R4S[[#This Row],[Wysokość n.p.m]]-108</f>
        <v>7.671331490702471E-2</v>
      </c>
      <c r="O26" s="11" t="s">
        <v>24</v>
      </c>
      <c r="P26" s="11" t="s">
        <v>24</v>
      </c>
      <c r="Q26" s="14">
        <f>SQRT((_R4S[[#This Row],[GPS szerokość]]-B$2)^2+(_R4S[[#This Row],[GPS długość]]-C$2)^2)*85000</f>
        <v>1.2020815278648564</v>
      </c>
    </row>
    <row r="27" spans="1:17" s="6" customFormat="1" x14ac:dyDescent="0.25">
      <c r="A27" s="7" t="s">
        <v>12</v>
      </c>
      <c r="B27" s="8">
        <v>53.355939999999997</v>
      </c>
      <c r="C27" s="8">
        <v>15.638780000000001</v>
      </c>
      <c r="D27" s="8">
        <v>111</v>
      </c>
      <c r="E27" s="9">
        <v>0.48016203703703703</v>
      </c>
      <c r="F27" s="10">
        <f t="shared" si="0"/>
        <v>-255.00000000000043</v>
      </c>
      <c r="G27" s="8">
        <v>0.81</v>
      </c>
      <c r="H27" s="11">
        <v>11</v>
      </c>
      <c r="I27" s="11">
        <v>1</v>
      </c>
      <c r="J27" s="12">
        <v>1007</v>
      </c>
      <c r="K27" s="12">
        <v>1007</v>
      </c>
      <c r="L27" s="11" t="s">
        <v>12</v>
      </c>
      <c r="M27" s="13">
        <f>44330*(1-(_R4S[[#This Row],[Ciśnienie statyczne]]/1020)^0.1903)</f>
        <v>108.07671331490702</v>
      </c>
      <c r="N27" s="13">
        <f>_R4S[[#This Row],[Wysokość n.p.m]]-108</f>
        <v>7.671331490702471E-2</v>
      </c>
      <c r="O27" s="11" t="s">
        <v>24</v>
      </c>
      <c r="P27" s="11" t="s">
        <v>24</v>
      </c>
      <c r="Q27" s="14">
        <f>SQRT((_R4S[[#This Row],[GPS szerokość]]-B$2)^2+(_R4S[[#This Row],[GPS długość]]-C$2)^2)*85000</f>
        <v>0.84999999966584028</v>
      </c>
    </row>
    <row r="28" spans="1:17" s="6" customFormat="1" x14ac:dyDescent="0.25">
      <c r="A28" s="7" t="s">
        <v>12</v>
      </c>
      <c r="B28" s="8">
        <v>53.355939999999997</v>
      </c>
      <c r="C28" s="8">
        <v>15.638780000000001</v>
      </c>
      <c r="D28" s="8">
        <v>111</v>
      </c>
      <c r="E28" s="9">
        <v>0.48016203703703703</v>
      </c>
      <c r="F28" s="10">
        <f t="shared" si="0"/>
        <v>-252.20000000000041</v>
      </c>
      <c r="G28" s="8">
        <v>0.81</v>
      </c>
      <c r="H28" s="11">
        <v>11</v>
      </c>
      <c r="I28" s="11">
        <v>1</v>
      </c>
      <c r="J28" s="12">
        <v>1007</v>
      </c>
      <c r="K28" s="12">
        <v>1007</v>
      </c>
      <c r="L28" s="11" t="s">
        <v>12</v>
      </c>
      <c r="M28" s="13">
        <f>44330*(1-(_R4S[[#This Row],[Ciśnienie statyczne]]/1020)^0.1903)</f>
        <v>108.07671331490702</v>
      </c>
      <c r="N28" s="13">
        <f>_R4S[[#This Row],[Wysokość n.p.m]]-108</f>
        <v>7.671331490702471E-2</v>
      </c>
      <c r="O28" s="11" t="s">
        <v>24</v>
      </c>
      <c r="P28" s="11" t="s">
        <v>24</v>
      </c>
      <c r="Q28" s="14">
        <f>SQRT((_R4S[[#This Row],[GPS szerokość]]-B$2)^2+(_R4S[[#This Row],[GPS długość]]-C$2)^2)*85000</f>
        <v>0.84999999966584028</v>
      </c>
    </row>
    <row r="29" spans="1:17" s="6" customFormat="1" x14ac:dyDescent="0.25">
      <c r="A29" s="7" t="s">
        <v>12</v>
      </c>
      <c r="B29" s="8">
        <v>53.355939999999997</v>
      </c>
      <c r="C29" s="8">
        <v>15.638780000000001</v>
      </c>
      <c r="D29" s="8">
        <v>111</v>
      </c>
      <c r="E29" s="9">
        <v>0.48016203703703703</v>
      </c>
      <c r="F29" s="10">
        <f t="shared" si="0"/>
        <v>-249.4000000000004</v>
      </c>
      <c r="G29" s="8">
        <v>0.81</v>
      </c>
      <c r="H29" s="11">
        <v>11</v>
      </c>
      <c r="I29" s="11">
        <v>1</v>
      </c>
      <c r="J29" s="12">
        <v>1007</v>
      </c>
      <c r="K29" s="12">
        <v>1007</v>
      </c>
      <c r="L29" s="11" t="s">
        <v>12</v>
      </c>
      <c r="M29" s="13">
        <f>44330*(1-(_R4S[[#This Row],[Ciśnienie statyczne]]/1020)^0.1903)</f>
        <v>108.07671331490702</v>
      </c>
      <c r="N29" s="13">
        <f>_R4S[[#This Row],[Wysokość n.p.m]]-108</f>
        <v>7.671331490702471E-2</v>
      </c>
      <c r="O29" s="11" t="s">
        <v>24</v>
      </c>
      <c r="P29" s="11" t="s">
        <v>24</v>
      </c>
      <c r="Q29" s="14">
        <f>SQRT((_R4S[[#This Row],[GPS szerokość]]-B$2)^2+(_R4S[[#This Row],[GPS długość]]-C$2)^2)*85000</f>
        <v>0.84999999966584028</v>
      </c>
    </row>
    <row r="30" spans="1:17" s="6" customFormat="1" x14ac:dyDescent="0.25">
      <c r="A30" s="7" t="s">
        <v>12</v>
      </c>
      <c r="B30" s="8">
        <v>53.355939999999997</v>
      </c>
      <c r="C30" s="8">
        <v>15.638780000000001</v>
      </c>
      <c r="D30" s="8">
        <v>111</v>
      </c>
      <c r="E30" s="9">
        <v>0.48016203703703703</v>
      </c>
      <c r="F30" s="10">
        <f t="shared" si="0"/>
        <v>-246.60000000000039</v>
      </c>
      <c r="G30" s="8">
        <v>0.81</v>
      </c>
      <c r="H30" s="11">
        <v>11</v>
      </c>
      <c r="I30" s="11">
        <v>1</v>
      </c>
      <c r="J30" s="12">
        <v>1007</v>
      </c>
      <c r="K30" s="12">
        <v>1007</v>
      </c>
      <c r="L30" s="11" t="s">
        <v>12</v>
      </c>
      <c r="M30" s="13">
        <f>44330*(1-(_R4S[[#This Row],[Ciśnienie statyczne]]/1020)^0.1903)</f>
        <v>108.07671331490702</v>
      </c>
      <c r="N30" s="13">
        <f>_R4S[[#This Row],[Wysokość n.p.m]]-108</f>
        <v>7.671331490702471E-2</v>
      </c>
      <c r="O30" s="11" t="s">
        <v>24</v>
      </c>
      <c r="P30" s="11" t="s">
        <v>24</v>
      </c>
      <c r="Q30" s="14">
        <f>SQRT((_R4S[[#This Row],[GPS szerokość]]-B$2)^2+(_R4S[[#This Row],[GPS długość]]-C$2)^2)*85000</f>
        <v>0.84999999966584028</v>
      </c>
    </row>
    <row r="31" spans="1:17" s="6" customFormat="1" x14ac:dyDescent="0.25">
      <c r="A31" s="7" t="s">
        <v>12</v>
      </c>
      <c r="B31" s="8">
        <v>53.355939999999997</v>
      </c>
      <c r="C31" s="8">
        <v>15.638780000000001</v>
      </c>
      <c r="D31" s="8">
        <v>111</v>
      </c>
      <c r="E31" s="9">
        <v>0.48016203703703703</v>
      </c>
      <c r="F31" s="10">
        <f t="shared" si="0"/>
        <v>-243.80000000000038</v>
      </c>
      <c r="G31" s="8">
        <v>0.81</v>
      </c>
      <c r="H31" s="11">
        <v>11</v>
      </c>
      <c r="I31" s="11">
        <v>1</v>
      </c>
      <c r="J31" s="12">
        <v>1007</v>
      </c>
      <c r="K31" s="12">
        <v>1007</v>
      </c>
      <c r="L31" s="11" t="s">
        <v>12</v>
      </c>
      <c r="M31" s="13">
        <f>44330*(1-(_R4S[[#This Row],[Ciśnienie statyczne]]/1020)^0.1903)</f>
        <v>108.07671331490702</v>
      </c>
      <c r="N31" s="13">
        <f>_R4S[[#This Row],[Wysokość n.p.m]]-108</f>
        <v>7.671331490702471E-2</v>
      </c>
      <c r="O31" s="11" t="s">
        <v>24</v>
      </c>
      <c r="P31" s="11" t="s">
        <v>24</v>
      </c>
      <c r="Q31" s="14">
        <f>SQRT((_R4S[[#This Row],[GPS szerokość]]-B$2)^2+(_R4S[[#This Row],[GPS długość]]-C$2)^2)*85000</f>
        <v>0.84999999966584028</v>
      </c>
    </row>
    <row r="32" spans="1:17" s="6" customFormat="1" x14ac:dyDescent="0.25">
      <c r="A32" s="7" t="s">
        <v>12</v>
      </c>
      <c r="B32" s="8">
        <v>53.355939999999997</v>
      </c>
      <c r="C32" s="8">
        <v>15.638780000000001</v>
      </c>
      <c r="D32" s="8">
        <v>110.9</v>
      </c>
      <c r="E32" s="9">
        <v>0.48032407407407407</v>
      </c>
      <c r="F32" s="10">
        <f t="shared" si="0"/>
        <v>-241.00000000000037</v>
      </c>
      <c r="G32" s="8">
        <v>0.81</v>
      </c>
      <c r="H32" s="11">
        <v>11</v>
      </c>
      <c r="I32" s="11">
        <v>1</v>
      </c>
      <c r="J32" s="12">
        <v>1007</v>
      </c>
      <c r="K32" s="12">
        <v>1007</v>
      </c>
      <c r="L32" s="11" t="s">
        <v>12</v>
      </c>
      <c r="M32" s="13">
        <f>44330*(1-(_R4S[[#This Row],[Ciśnienie statyczne]]/1020)^0.1903)</f>
        <v>108.07671331490702</v>
      </c>
      <c r="N32" s="13">
        <f>_R4S[[#This Row],[Wysokość n.p.m]]-108</f>
        <v>7.671331490702471E-2</v>
      </c>
      <c r="O32" s="11" t="s">
        <v>24</v>
      </c>
      <c r="P32" s="11" t="s">
        <v>24</v>
      </c>
      <c r="Q32" s="14">
        <f>SQRT((_R4S[[#This Row],[GPS szerokość]]-B$2)^2+(_R4S[[#This Row],[GPS długość]]-C$2)^2)*85000</f>
        <v>0.84999999966584028</v>
      </c>
    </row>
    <row r="33" spans="1:17" s="6" customFormat="1" x14ac:dyDescent="0.25">
      <c r="A33" s="7" t="s">
        <v>12</v>
      </c>
      <c r="B33" s="8">
        <v>53.355939999999997</v>
      </c>
      <c r="C33" s="8">
        <v>15.638780000000001</v>
      </c>
      <c r="D33" s="8">
        <v>110.9</v>
      </c>
      <c r="E33" s="9">
        <v>0.48032407407407407</v>
      </c>
      <c r="F33" s="10">
        <f t="shared" si="0"/>
        <v>-238.20000000000036</v>
      </c>
      <c r="G33" s="8">
        <v>0.81</v>
      </c>
      <c r="H33" s="11">
        <v>11</v>
      </c>
      <c r="I33" s="11">
        <v>1</v>
      </c>
      <c r="J33" s="12">
        <v>1007</v>
      </c>
      <c r="K33" s="12">
        <v>1007</v>
      </c>
      <c r="L33" s="11" t="s">
        <v>12</v>
      </c>
      <c r="M33" s="13">
        <f>44330*(1-(_R4S[[#This Row],[Ciśnienie statyczne]]/1020)^0.1903)</f>
        <v>108.07671331490702</v>
      </c>
      <c r="N33" s="13">
        <f>_R4S[[#This Row],[Wysokość n.p.m]]-108</f>
        <v>7.671331490702471E-2</v>
      </c>
      <c r="O33" s="11" t="s">
        <v>24</v>
      </c>
      <c r="P33" s="11" t="s">
        <v>24</v>
      </c>
      <c r="Q33" s="14">
        <f>SQRT((_R4S[[#This Row],[GPS szerokość]]-B$2)^2+(_R4S[[#This Row],[GPS długość]]-C$2)^2)*85000</f>
        <v>0.84999999966584028</v>
      </c>
    </row>
    <row r="34" spans="1:17" s="6" customFormat="1" x14ac:dyDescent="0.25">
      <c r="A34" s="7" t="s">
        <v>12</v>
      </c>
      <c r="B34" s="8">
        <v>53.355939999999997</v>
      </c>
      <c r="C34" s="8">
        <v>15.638780000000001</v>
      </c>
      <c r="D34" s="8">
        <v>110.9</v>
      </c>
      <c r="E34" s="9">
        <v>0.48032407407407407</v>
      </c>
      <c r="F34" s="10">
        <f t="shared" si="0"/>
        <v>-235.40000000000035</v>
      </c>
      <c r="G34" s="8">
        <v>0.81</v>
      </c>
      <c r="H34" s="11">
        <v>11</v>
      </c>
      <c r="I34" s="11">
        <v>1</v>
      </c>
      <c r="J34" s="12">
        <v>1007</v>
      </c>
      <c r="K34" s="12">
        <v>1007</v>
      </c>
      <c r="L34" s="11" t="s">
        <v>12</v>
      </c>
      <c r="M34" s="13">
        <f>44330*(1-(_R4S[[#This Row],[Ciśnienie statyczne]]/1020)^0.1903)</f>
        <v>108.07671331490702</v>
      </c>
      <c r="N34" s="13">
        <f>_R4S[[#This Row],[Wysokość n.p.m]]-108</f>
        <v>7.671331490702471E-2</v>
      </c>
      <c r="O34" s="11" t="s">
        <v>24</v>
      </c>
      <c r="P34" s="11" t="s">
        <v>24</v>
      </c>
      <c r="Q34" s="14">
        <f>SQRT((_R4S[[#This Row],[GPS szerokość]]-B$2)^2+(_R4S[[#This Row],[GPS długość]]-C$2)^2)*85000</f>
        <v>0.84999999966584028</v>
      </c>
    </row>
    <row r="35" spans="1:17" s="6" customFormat="1" x14ac:dyDescent="0.25">
      <c r="A35" s="7" t="s">
        <v>12</v>
      </c>
      <c r="B35" s="8">
        <v>53.355939999999997</v>
      </c>
      <c r="C35" s="8">
        <v>15.638780000000001</v>
      </c>
      <c r="D35" s="8">
        <v>110.9</v>
      </c>
      <c r="E35" s="9">
        <v>0.48032407407407407</v>
      </c>
      <c r="F35" s="10">
        <f t="shared" si="0"/>
        <v>-232.60000000000034</v>
      </c>
      <c r="G35" s="8">
        <v>0.81</v>
      </c>
      <c r="H35" s="11">
        <v>11</v>
      </c>
      <c r="I35" s="11">
        <v>1</v>
      </c>
      <c r="J35" s="12">
        <v>1007</v>
      </c>
      <c r="K35" s="12">
        <v>1007</v>
      </c>
      <c r="L35" s="11" t="s">
        <v>12</v>
      </c>
      <c r="M35" s="13">
        <f>44330*(1-(_R4S[[#This Row],[Ciśnienie statyczne]]/1020)^0.1903)</f>
        <v>108.07671331490702</v>
      </c>
      <c r="N35" s="13">
        <f>_R4S[[#This Row],[Wysokość n.p.m]]-108</f>
        <v>7.671331490702471E-2</v>
      </c>
      <c r="O35" s="11" t="s">
        <v>24</v>
      </c>
      <c r="P35" s="11" t="s">
        <v>24</v>
      </c>
      <c r="Q35" s="14">
        <f>SQRT((_R4S[[#This Row],[GPS szerokość]]-B$2)^2+(_R4S[[#This Row],[GPS długość]]-C$2)^2)*85000</f>
        <v>0.84999999966584028</v>
      </c>
    </row>
    <row r="36" spans="1:17" s="6" customFormat="1" x14ac:dyDescent="0.25">
      <c r="A36" s="7" t="s">
        <v>12</v>
      </c>
      <c r="B36" s="8">
        <v>53.355939999999997</v>
      </c>
      <c r="C36" s="8">
        <v>15.638780000000001</v>
      </c>
      <c r="D36" s="8">
        <v>110.9</v>
      </c>
      <c r="E36" s="9">
        <v>0.48032407407407407</v>
      </c>
      <c r="F36" s="10">
        <f t="shared" si="0"/>
        <v>-229.80000000000032</v>
      </c>
      <c r="G36" s="8">
        <v>0.81</v>
      </c>
      <c r="H36" s="11">
        <v>11</v>
      </c>
      <c r="I36" s="11">
        <v>1</v>
      </c>
      <c r="J36" s="12">
        <v>1007</v>
      </c>
      <c r="K36" s="12">
        <v>1007</v>
      </c>
      <c r="L36" s="11" t="s">
        <v>12</v>
      </c>
      <c r="M36" s="13">
        <f>44330*(1-(_R4S[[#This Row],[Ciśnienie statyczne]]/1020)^0.1903)</f>
        <v>108.07671331490702</v>
      </c>
      <c r="N36" s="13">
        <f>_R4S[[#This Row],[Wysokość n.p.m]]-108</f>
        <v>7.671331490702471E-2</v>
      </c>
      <c r="O36" s="11" t="s">
        <v>24</v>
      </c>
      <c r="P36" s="11" t="s">
        <v>24</v>
      </c>
      <c r="Q36" s="14">
        <f>SQRT((_R4S[[#This Row],[GPS szerokość]]-B$2)^2+(_R4S[[#This Row],[GPS długość]]-C$2)^2)*85000</f>
        <v>0.84999999966584028</v>
      </c>
    </row>
    <row r="37" spans="1:17" s="6" customFormat="1" x14ac:dyDescent="0.25">
      <c r="A37" s="7" t="s">
        <v>12</v>
      </c>
      <c r="B37" s="8">
        <v>53.355939999999997</v>
      </c>
      <c r="C37" s="8">
        <v>15.638780000000001</v>
      </c>
      <c r="D37" s="8">
        <v>111.8</v>
      </c>
      <c r="E37" s="9">
        <v>0.48048611111111111</v>
      </c>
      <c r="F37" s="10">
        <f t="shared" si="0"/>
        <v>-227.00000000000031</v>
      </c>
      <c r="G37" s="8">
        <v>0.81</v>
      </c>
      <c r="H37" s="11">
        <v>11</v>
      </c>
      <c r="I37" s="11">
        <v>1</v>
      </c>
      <c r="J37" s="12">
        <v>1007</v>
      </c>
      <c r="K37" s="12">
        <v>1007</v>
      </c>
      <c r="L37" s="11" t="s">
        <v>12</v>
      </c>
      <c r="M37" s="13">
        <f>44330*(1-(_R4S[[#This Row],[Ciśnienie statyczne]]/1020)^0.1903)</f>
        <v>108.07671331490702</v>
      </c>
      <c r="N37" s="13">
        <f>_R4S[[#This Row],[Wysokość n.p.m]]-108</f>
        <v>7.671331490702471E-2</v>
      </c>
      <c r="O37" s="11" t="s">
        <v>24</v>
      </c>
      <c r="P37" s="11" t="s">
        <v>24</v>
      </c>
      <c r="Q37" s="14">
        <f>SQRT((_R4S[[#This Row],[GPS szerokość]]-B$2)^2+(_R4S[[#This Row],[GPS długość]]-C$2)^2)*85000</f>
        <v>0.84999999966584028</v>
      </c>
    </row>
    <row r="38" spans="1:17" s="6" customFormat="1" x14ac:dyDescent="0.25">
      <c r="A38" s="7" t="s">
        <v>12</v>
      </c>
      <c r="B38" s="8">
        <v>53.355939999999997</v>
      </c>
      <c r="C38" s="8">
        <v>15.638780000000001</v>
      </c>
      <c r="D38" s="8">
        <v>111.8</v>
      </c>
      <c r="E38" s="9">
        <v>0.48048611111111111</v>
      </c>
      <c r="F38" s="10">
        <f t="shared" si="0"/>
        <v>-224.2000000000003</v>
      </c>
      <c r="G38" s="8">
        <v>0.81</v>
      </c>
      <c r="H38" s="11">
        <v>11</v>
      </c>
      <c r="I38" s="11">
        <v>1</v>
      </c>
      <c r="J38" s="12">
        <v>1007</v>
      </c>
      <c r="K38" s="12">
        <v>1007</v>
      </c>
      <c r="L38" s="11" t="s">
        <v>12</v>
      </c>
      <c r="M38" s="13">
        <f>44330*(1-(_R4S[[#This Row],[Ciśnienie statyczne]]/1020)^0.1903)</f>
        <v>108.07671331490702</v>
      </c>
      <c r="N38" s="13">
        <f>_R4S[[#This Row],[Wysokość n.p.m]]-108</f>
        <v>7.671331490702471E-2</v>
      </c>
      <c r="O38" s="11" t="s">
        <v>24</v>
      </c>
      <c r="P38" s="11" t="s">
        <v>24</v>
      </c>
      <c r="Q38" s="14">
        <f>SQRT((_R4S[[#This Row],[GPS szerokość]]-B$2)^2+(_R4S[[#This Row],[GPS długość]]-C$2)^2)*85000</f>
        <v>0.84999999966584028</v>
      </c>
    </row>
    <row r="39" spans="1:17" s="6" customFormat="1" x14ac:dyDescent="0.25">
      <c r="A39" s="7" t="s">
        <v>12</v>
      </c>
      <c r="B39" s="8">
        <v>53.355939999999997</v>
      </c>
      <c r="C39" s="8">
        <v>15.638780000000001</v>
      </c>
      <c r="D39" s="8">
        <v>111.8</v>
      </c>
      <c r="E39" s="9">
        <v>0.48048611111111111</v>
      </c>
      <c r="F39" s="10">
        <f t="shared" si="0"/>
        <v>-221.40000000000029</v>
      </c>
      <c r="G39" s="8">
        <v>0.81</v>
      </c>
      <c r="H39" s="11">
        <v>11</v>
      </c>
      <c r="I39" s="11">
        <v>1</v>
      </c>
      <c r="J39" s="12">
        <v>1007</v>
      </c>
      <c r="K39" s="12">
        <v>1007</v>
      </c>
      <c r="L39" s="11" t="s">
        <v>12</v>
      </c>
      <c r="M39" s="13">
        <f>44330*(1-(_R4S[[#This Row],[Ciśnienie statyczne]]/1020)^0.1903)</f>
        <v>108.07671331490702</v>
      </c>
      <c r="N39" s="13">
        <f>_R4S[[#This Row],[Wysokość n.p.m]]-108</f>
        <v>7.671331490702471E-2</v>
      </c>
      <c r="O39" s="11" t="s">
        <v>24</v>
      </c>
      <c r="P39" s="11" t="s">
        <v>24</v>
      </c>
      <c r="Q39" s="14">
        <f>SQRT((_R4S[[#This Row],[GPS szerokość]]-B$2)^2+(_R4S[[#This Row],[GPS długość]]-C$2)^2)*85000</f>
        <v>0.84999999966584028</v>
      </c>
    </row>
    <row r="40" spans="1:17" s="6" customFormat="1" x14ac:dyDescent="0.25">
      <c r="A40" s="7" t="s">
        <v>12</v>
      </c>
      <c r="B40" s="8">
        <v>53.355939999999997</v>
      </c>
      <c r="C40" s="8">
        <v>15.638780000000001</v>
      </c>
      <c r="D40" s="8">
        <v>111.8</v>
      </c>
      <c r="E40" s="9">
        <v>0.48048611111111111</v>
      </c>
      <c r="F40" s="10">
        <f t="shared" si="0"/>
        <v>-218.60000000000028</v>
      </c>
      <c r="G40" s="8">
        <v>0.81</v>
      </c>
      <c r="H40" s="11">
        <v>11</v>
      </c>
      <c r="I40" s="11">
        <v>1</v>
      </c>
      <c r="J40" s="12">
        <v>1007</v>
      </c>
      <c r="K40" s="12">
        <v>1007</v>
      </c>
      <c r="L40" s="11" t="s">
        <v>12</v>
      </c>
      <c r="M40" s="13">
        <f>44330*(1-(_R4S[[#This Row],[Ciśnienie statyczne]]/1020)^0.1903)</f>
        <v>108.07671331490702</v>
      </c>
      <c r="N40" s="13">
        <f>_R4S[[#This Row],[Wysokość n.p.m]]-108</f>
        <v>7.671331490702471E-2</v>
      </c>
      <c r="O40" s="11" t="s">
        <v>24</v>
      </c>
      <c r="P40" s="11" t="s">
        <v>24</v>
      </c>
      <c r="Q40" s="14">
        <f>SQRT((_R4S[[#This Row],[GPS szerokość]]-B$2)^2+(_R4S[[#This Row],[GPS długość]]-C$2)^2)*85000</f>
        <v>0.84999999966584028</v>
      </c>
    </row>
    <row r="41" spans="1:17" s="6" customFormat="1" x14ac:dyDescent="0.25">
      <c r="A41" s="7" t="s">
        <v>12</v>
      </c>
      <c r="B41" s="8">
        <v>53.355939999999997</v>
      </c>
      <c r="C41" s="8">
        <v>15.638780000000001</v>
      </c>
      <c r="D41" s="8">
        <v>111.8</v>
      </c>
      <c r="E41" s="9">
        <v>0.48048611111111111</v>
      </c>
      <c r="F41" s="10">
        <f t="shared" si="0"/>
        <v>-215.80000000000027</v>
      </c>
      <c r="G41" s="8">
        <v>0.81</v>
      </c>
      <c r="H41" s="11">
        <v>11</v>
      </c>
      <c r="I41" s="11">
        <v>1</v>
      </c>
      <c r="J41" s="12">
        <v>1007</v>
      </c>
      <c r="K41" s="12">
        <v>1007</v>
      </c>
      <c r="L41" s="11" t="s">
        <v>12</v>
      </c>
      <c r="M41" s="13">
        <f>44330*(1-(_R4S[[#This Row],[Ciśnienie statyczne]]/1020)^0.1903)</f>
        <v>108.07671331490702</v>
      </c>
      <c r="N41" s="13">
        <f>_R4S[[#This Row],[Wysokość n.p.m]]-108</f>
        <v>7.671331490702471E-2</v>
      </c>
      <c r="O41" s="11" t="s">
        <v>24</v>
      </c>
      <c r="P41" s="11" t="s">
        <v>24</v>
      </c>
      <c r="Q41" s="14">
        <f>SQRT((_R4S[[#This Row],[GPS szerokość]]-B$2)^2+(_R4S[[#This Row],[GPS długość]]-C$2)^2)*85000</f>
        <v>0.84999999966584028</v>
      </c>
    </row>
    <row r="42" spans="1:17" s="6" customFormat="1" x14ac:dyDescent="0.25">
      <c r="A42" s="7" t="s">
        <v>12</v>
      </c>
      <c r="B42" s="8">
        <v>53.355930000000001</v>
      </c>
      <c r="C42" s="8">
        <v>15.638780000000001</v>
      </c>
      <c r="D42" s="8">
        <v>110.8</v>
      </c>
      <c r="E42" s="9">
        <v>0.48064814814814816</v>
      </c>
      <c r="F42" s="10">
        <f t="shared" si="0"/>
        <v>-213.00000000000026</v>
      </c>
      <c r="G42" s="8">
        <v>0.81</v>
      </c>
      <c r="H42" s="11">
        <v>11</v>
      </c>
      <c r="I42" s="11">
        <v>1</v>
      </c>
      <c r="J42" s="12">
        <v>1007</v>
      </c>
      <c r="K42" s="12">
        <v>1007</v>
      </c>
      <c r="L42" s="11" t="s">
        <v>12</v>
      </c>
      <c r="M42" s="13">
        <f>44330*(1-(_R4S[[#This Row],[Ciśnienie statyczne]]/1020)^0.1903)</f>
        <v>108.07671331490702</v>
      </c>
      <c r="N42" s="13">
        <f>_R4S[[#This Row],[Wysokość n.p.m]]-108</f>
        <v>7.671331490702471E-2</v>
      </c>
      <c r="O42" s="11" t="s">
        <v>24</v>
      </c>
      <c r="P42" s="11" t="s">
        <v>24</v>
      </c>
      <c r="Q42" s="14">
        <f>SQRT((_R4S[[#This Row],[GPS szerokość]]-B$2)^2+(_R4S[[#This Row],[GPS długość]]-C$2)^2)*85000</f>
        <v>0</v>
      </c>
    </row>
    <row r="43" spans="1:17" s="6" customFormat="1" x14ac:dyDescent="0.25">
      <c r="A43" s="7" t="s">
        <v>12</v>
      </c>
      <c r="B43" s="8">
        <v>53.355930000000001</v>
      </c>
      <c r="C43" s="8">
        <v>15.638780000000001</v>
      </c>
      <c r="D43" s="8">
        <v>110.8</v>
      </c>
      <c r="E43" s="9">
        <v>0.48064814814814816</v>
      </c>
      <c r="F43" s="10">
        <f t="shared" si="0"/>
        <v>-210.20000000000024</v>
      </c>
      <c r="G43" s="8">
        <v>0.81</v>
      </c>
      <c r="H43" s="11">
        <v>11</v>
      </c>
      <c r="I43" s="11">
        <v>1</v>
      </c>
      <c r="J43" s="12">
        <v>1007</v>
      </c>
      <c r="K43" s="12">
        <v>1007</v>
      </c>
      <c r="L43" s="11" t="s">
        <v>12</v>
      </c>
      <c r="M43" s="13">
        <f>44330*(1-(_R4S[[#This Row],[Ciśnienie statyczne]]/1020)^0.1903)</f>
        <v>108.07671331490702</v>
      </c>
      <c r="N43" s="13">
        <f>_R4S[[#This Row],[Wysokość n.p.m]]-108</f>
        <v>7.671331490702471E-2</v>
      </c>
      <c r="O43" s="11" t="s">
        <v>24</v>
      </c>
      <c r="P43" s="11" t="s">
        <v>24</v>
      </c>
      <c r="Q43" s="14">
        <f>SQRT((_R4S[[#This Row],[GPS szerokość]]-B$2)^2+(_R4S[[#This Row],[GPS długość]]-C$2)^2)*85000</f>
        <v>0</v>
      </c>
    </row>
    <row r="44" spans="1:17" s="6" customFormat="1" x14ac:dyDescent="0.25">
      <c r="A44" s="7" t="s">
        <v>12</v>
      </c>
      <c r="B44" s="8">
        <v>53.355930000000001</v>
      </c>
      <c r="C44" s="8">
        <v>15.638780000000001</v>
      </c>
      <c r="D44" s="8">
        <v>110.8</v>
      </c>
      <c r="E44" s="9">
        <v>0.48064814814814816</v>
      </c>
      <c r="F44" s="10">
        <f t="shared" si="0"/>
        <v>-207.40000000000023</v>
      </c>
      <c r="G44" s="8">
        <v>0.81</v>
      </c>
      <c r="H44" s="11">
        <v>11</v>
      </c>
      <c r="I44" s="11">
        <v>1</v>
      </c>
      <c r="J44" s="12">
        <v>1007</v>
      </c>
      <c r="K44" s="12">
        <v>1007</v>
      </c>
      <c r="L44" s="11" t="s">
        <v>12</v>
      </c>
      <c r="M44" s="13">
        <f>44330*(1-(_R4S[[#This Row],[Ciśnienie statyczne]]/1020)^0.1903)</f>
        <v>108.07671331490702</v>
      </c>
      <c r="N44" s="13">
        <f>_R4S[[#This Row],[Wysokość n.p.m]]-108</f>
        <v>7.671331490702471E-2</v>
      </c>
      <c r="O44" s="11" t="s">
        <v>24</v>
      </c>
      <c r="P44" s="11" t="s">
        <v>24</v>
      </c>
      <c r="Q44" s="14">
        <f>SQRT((_R4S[[#This Row],[GPS szerokość]]-B$2)^2+(_R4S[[#This Row],[GPS długość]]-C$2)^2)*85000</f>
        <v>0</v>
      </c>
    </row>
    <row r="45" spans="1:17" s="6" customFormat="1" x14ac:dyDescent="0.25">
      <c r="A45" s="7" t="s">
        <v>12</v>
      </c>
      <c r="B45" s="8">
        <v>53.355930000000001</v>
      </c>
      <c r="C45" s="8">
        <v>15.638780000000001</v>
      </c>
      <c r="D45" s="8">
        <v>110.8</v>
      </c>
      <c r="E45" s="9">
        <v>0.48064814814814816</v>
      </c>
      <c r="F45" s="10">
        <f t="shared" si="0"/>
        <v>-204.60000000000022</v>
      </c>
      <c r="G45" s="8">
        <v>0.81</v>
      </c>
      <c r="H45" s="11">
        <v>11</v>
      </c>
      <c r="I45" s="11">
        <v>1</v>
      </c>
      <c r="J45" s="12">
        <v>1007</v>
      </c>
      <c r="K45" s="12">
        <v>1007</v>
      </c>
      <c r="L45" s="11" t="s">
        <v>12</v>
      </c>
      <c r="M45" s="13">
        <f>44330*(1-(_R4S[[#This Row],[Ciśnienie statyczne]]/1020)^0.1903)</f>
        <v>108.07671331490702</v>
      </c>
      <c r="N45" s="13">
        <f>_R4S[[#This Row],[Wysokość n.p.m]]-108</f>
        <v>7.671331490702471E-2</v>
      </c>
      <c r="O45" s="11" t="s">
        <v>24</v>
      </c>
      <c r="P45" s="11" t="s">
        <v>24</v>
      </c>
      <c r="Q45" s="14">
        <f>SQRT((_R4S[[#This Row],[GPS szerokość]]-B$2)^2+(_R4S[[#This Row],[GPS długość]]-C$2)^2)*85000</f>
        <v>0</v>
      </c>
    </row>
    <row r="46" spans="1:17" s="6" customFormat="1" x14ac:dyDescent="0.25">
      <c r="A46" s="7" t="s">
        <v>12</v>
      </c>
      <c r="B46" s="8">
        <v>53.355930000000001</v>
      </c>
      <c r="C46" s="8">
        <v>15.638780000000001</v>
      </c>
      <c r="D46" s="8">
        <v>110.8</v>
      </c>
      <c r="E46" s="9">
        <v>0.48064814814814816</v>
      </c>
      <c r="F46" s="10">
        <f t="shared" si="0"/>
        <v>-201.80000000000021</v>
      </c>
      <c r="G46" s="8">
        <v>0.81</v>
      </c>
      <c r="H46" s="11">
        <v>11</v>
      </c>
      <c r="I46" s="11">
        <v>1</v>
      </c>
      <c r="J46" s="12">
        <v>1007</v>
      </c>
      <c r="K46" s="12">
        <v>1007</v>
      </c>
      <c r="L46" s="11" t="s">
        <v>12</v>
      </c>
      <c r="M46" s="13">
        <f>44330*(1-(_R4S[[#This Row],[Ciśnienie statyczne]]/1020)^0.1903)</f>
        <v>108.07671331490702</v>
      </c>
      <c r="N46" s="13">
        <f>_R4S[[#This Row],[Wysokość n.p.m]]-108</f>
        <v>7.671331490702471E-2</v>
      </c>
      <c r="O46" s="11" t="s">
        <v>24</v>
      </c>
      <c r="P46" s="11" t="s">
        <v>24</v>
      </c>
      <c r="Q46" s="14">
        <f>SQRT((_R4S[[#This Row],[GPS szerokość]]-B$2)^2+(_R4S[[#This Row],[GPS długość]]-C$2)^2)*85000</f>
        <v>0</v>
      </c>
    </row>
    <row r="47" spans="1:17" s="6" customFormat="1" x14ac:dyDescent="0.25">
      <c r="A47" s="7" t="s">
        <v>12</v>
      </c>
      <c r="B47" s="8">
        <v>53.355939999999997</v>
      </c>
      <c r="C47" s="8">
        <v>15.638780000000001</v>
      </c>
      <c r="D47" s="8">
        <v>112.6</v>
      </c>
      <c r="E47" s="9">
        <v>0.4808101851851852</v>
      </c>
      <c r="F47" s="10">
        <f t="shared" si="0"/>
        <v>-199.0000000000002</v>
      </c>
      <c r="G47" s="8">
        <v>0.81</v>
      </c>
      <c r="H47" s="11">
        <v>11</v>
      </c>
      <c r="I47" s="11">
        <v>1</v>
      </c>
      <c r="J47" s="12">
        <v>1007</v>
      </c>
      <c r="K47" s="12">
        <v>1007</v>
      </c>
      <c r="L47" s="11" t="s">
        <v>12</v>
      </c>
      <c r="M47" s="13">
        <f>44330*(1-(_R4S[[#This Row],[Ciśnienie statyczne]]/1020)^0.1903)</f>
        <v>108.07671331490702</v>
      </c>
      <c r="N47" s="13">
        <f>_R4S[[#This Row],[Wysokość n.p.m]]-108</f>
        <v>7.671331490702471E-2</v>
      </c>
      <c r="O47" s="11" t="s">
        <v>24</v>
      </c>
      <c r="P47" s="11" t="s">
        <v>24</v>
      </c>
      <c r="Q47" s="14">
        <f>SQRT((_R4S[[#This Row],[GPS szerokość]]-B$2)^2+(_R4S[[#This Row],[GPS długość]]-C$2)^2)*85000</f>
        <v>0.84999999966584028</v>
      </c>
    </row>
    <row r="48" spans="1:17" s="6" customFormat="1" x14ac:dyDescent="0.25">
      <c r="A48" s="7" t="s">
        <v>12</v>
      </c>
      <c r="B48" s="8">
        <v>53.355939999999997</v>
      </c>
      <c r="C48" s="8">
        <v>15.638780000000001</v>
      </c>
      <c r="D48" s="8">
        <v>112.6</v>
      </c>
      <c r="E48" s="9">
        <v>0.4808101851851852</v>
      </c>
      <c r="F48" s="10">
        <f t="shared" si="0"/>
        <v>-196.20000000000019</v>
      </c>
      <c r="G48" s="8">
        <v>0.81</v>
      </c>
      <c r="H48" s="11">
        <v>11</v>
      </c>
      <c r="I48" s="11">
        <v>1</v>
      </c>
      <c r="J48" s="12">
        <v>1007</v>
      </c>
      <c r="K48" s="12">
        <v>1007</v>
      </c>
      <c r="L48" s="11" t="s">
        <v>12</v>
      </c>
      <c r="M48" s="13">
        <f>44330*(1-(_R4S[[#This Row],[Ciśnienie statyczne]]/1020)^0.1903)</f>
        <v>108.07671331490702</v>
      </c>
      <c r="N48" s="13">
        <f>_R4S[[#This Row],[Wysokość n.p.m]]-108</f>
        <v>7.671331490702471E-2</v>
      </c>
      <c r="O48" s="11" t="s">
        <v>24</v>
      </c>
      <c r="P48" s="11" t="s">
        <v>24</v>
      </c>
      <c r="Q48" s="14">
        <f>SQRT((_R4S[[#This Row],[GPS szerokość]]-B$2)^2+(_R4S[[#This Row],[GPS długość]]-C$2)^2)*85000</f>
        <v>0.84999999966584028</v>
      </c>
    </row>
    <row r="49" spans="1:17" s="6" customFormat="1" x14ac:dyDescent="0.25">
      <c r="A49" s="7" t="s">
        <v>12</v>
      </c>
      <c r="B49" s="8">
        <v>53.355939999999997</v>
      </c>
      <c r="C49" s="8">
        <v>15.638780000000001</v>
      </c>
      <c r="D49" s="8">
        <v>112.6</v>
      </c>
      <c r="E49" s="9">
        <v>0.4808101851851852</v>
      </c>
      <c r="F49" s="10">
        <f t="shared" si="0"/>
        <v>-193.40000000000018</v>
      </c>
      <c r="G49" s="8">
        <v>0.81</v>
      </c>
      <c r="H49" s="11">
        <v>11</v>
      </c>
      <c r="I49" s="11">
        <v>1</v>
      </c>
      <c r="J49" s="12">
        <v>1007</v>
      </c>
      <c r="K49" s="12">
        <v>1007</v>
      </c>
      <c r="L49" s="11" t="s">
        <v>12</v>
      </c>
      <c r="M49" s="13">
        <f>44330*(1-(_R4S[[#This Row],[Ciśnienie statyczne]]/1020)^0.1903)</f>
        <v>108.07671331490702</v>
      </c>
      <c r="N49" s="13">
        <f>_R4S[[#This Row],[Wysokość n.p.m]]-108</f>
        <v>7.671331490702471E-2</v>
      </c>
      <c r="O49" s="11" t="s">
        <v>24</v>
      </c>
      <c r="P49" s="11" t="s">
        <v>24</v>
      </c>
      <c r="Q49" s="14">
        <f>SQRT((_R4S[[#This Row],[GPS szerokość]]-B$2)^2+(_R4S[[#This Row],[GPS długość]]-C$2)^2)*85000</f>
        <v>0.84999999966584028</v>
      </c>
    </row>
    <row r="50" spans="1:17" s="6" customFormat="1" x14ac:dyDescent="0.25">
      <c r="A50" s="7" t="s">
        <v>12</v>
      </c>
      <c r="B50" s="8">
        <v>53.355939999999997</v>
      </c>
      <c r="C50" s="8">
        <v>15.638780000000001</v>
      </c>
      <c r="D50" s="8">
        <v>112.6</v>
      </c>
      <c r="E50" s="9">
        <v>0.4808101851851852</v>
      </c>
      <c r="F50" s="10">
        <f t="shared" si="0"/>
        <v>-190.60000000000016</v>
      </c>
      <c r="G50" s="8">
        <v>0.81</v>
      </c>
      <c r="H50" s="11">
        <v>11</v>
      </c>
      <c r="I50" s="11">
        <v>1</v>
      </c>
      <c r="J50" s="12">
        <v>1007</v>
      </c>
      <c r="K50" s="12">
        <v>1007</v>
      </c>
      <c r="L50" s="11" t="s">
        <v>12</v>
      </c>
      <c r="M50" s="13">
        <f>44330*(1-(_R4S[[#This Row],[Ciśnienie statyczne]]/1020)^0.1903)</f>
        <v>108.07671331490702</v>
      </c>
      <c r="N50" s="13">
        <f>_R4S[[#This Row],[Wysokość n.p.m]]-108</f>
        <v>7.671331490702471E-2</v>
      </c>
      <c r="O50" s="11" t="s">
        <v>24</v>
      </c>
      <c r="P50" s="11" t="s">
        <v>24</v>
      </c>
      <c r="Q50" s="14">
        <f>SQRT((_R4S[[#This Row],[GPS szerokość]]-B$2)^2+(_R4S[[#This Row],[GPS długość]]-C$2)^2)*85000</f>
        <v>0.84999999966584028</v>
      </c>
    </row>
    <row r="51" spans="1:17" s="6" customFormat="1" x14ac:dyDescent="0.25">
      <c r="A51" s="7" t="s">
        <v>12</v>
      </c>
      <c r="B51" s="8">
        <v>53.355939999999997</v>
      </c>
      <c r="C51" s="8">
        <v>15.638780000000001</v>
      </c>
      <c r="D51" s="8">
        <v>112.6</v>
      </c>
      <c r="E51" s="9">
        <v>0.4808101851851852</v>
      </c>
      <c r="F51" s="10">
        <f t="shared" si="0"/>
        <v>-187.80000000000015</v>
      </c>
      <c r="G51" s="8">
        <v>0.81</v>
      </c>
      <c r="H51" s="11">
        <v>11</v>
      </c>
      <c r="I51" s="11">
        <v>1</v>
      </c>
      <c r="J51" s="12">
        <v>1007</v>
      </c>
      <c r="K51" s="12">
        <v>1007</v>
      </c>
      <c r="L51" s="11" t="s">
        <v>12</v>
      </c>
      <c r="M51" s="13">
        <f>44330*(1-(_R4S[[#This Row],[Ciśnienie statyczne]]/1020)^0.1903)</f>
        <v>108.07671331490702</v>
      </c>
      <c r="N51" s="13">
        <f>_R4S[[#This Row],[Wysokość n.p.m]]-108</f>
        <v>7.671331490702471E-2</v>
      </c>
      <c r="O51" s="11" t="s">
        <v>24</v>
      </c>
      <c r="P51" s="11" t="s">
        <v>24</v>
      </c>
      <c r="Q51" s="14">
        <f>SQRT((_R4S[[#This Row],[GPS szerokość]]-B$2)^2+(_R4S[[#This Row],[GPS długość]]-C$2)^2)*85000</f>
        <v>0.84999999966584028</v>
      </c>
    </row>
    <row r="52" spans="1:17" s="6" customFormat="1" x14ac:dyDescent="0.25">
      <c r="A52" s="7" t="s">
        <v>12</v>
      </c>
      <c r="B52" s="8">
        <v>53.355939999999997</v>
      </c>
      <c r="C52" s="8">
        <v>15.638769999999999</v>
      </c>
      <c r="D52" s="8">
        <v>111.9</v>
      </c>
      <c r="E52" s="9">
        <v>0.48097222222222225</v>
      </c>
      <c r="F52" s="10">
        <f t="shared" si="0"/>
        <v>-185.00000000000014</v>
      </c>
      <c r="G52" s="8">
        <v>0.81</v>
      </c>
      <c r="H52" s="11">
        <v>11</v>
      </c>
      <c r="I52" s="11">
        <v>1</v>
      </c>
      <c r="J52" s="12">
        <v>1007</v>
      </c>
      <c r="K52" s="12">
        <v>1007</v>
      </c>
      <c r="L52" s="11" t="s">
        <v>12</v>
      </c>
      <c r="M52" s="13">
        <f>44330*(1-(_R4S[[#This Row],[Ciśnienie statyczne]]/1020)^0.1903)</f>
        <v>108.07671331490702</v>
      </c>
      <c r="N52" s="13">
        <f>_R4S[[#This Row],[Wysokość n.p.m]]-108</f>
        <v>7.671331490702471E-2</v>
      </c>
      <c r="O52" s="11" t="s">
        <v>24</v>
      </c>
      <c r="P52" s="11" t="s">
        <v>24</v>
      </c>
      <c r="Q52" s="14">
        <f>SQRT((_R4S[[#This Row],[GPS szerokość]]-B$2)^2+(_R4S[[#This Row],[GPS długość]]-C$2)^2)*85000</f>
        <v>1.2020815278648564</v>
      </c>
    </row>
    <row r="53" spans="1:17" s="6" customFormat="1" x14ac:dyDescent="0.25">
      <c r="A53" s="7" t="s">
        <v>12</v>
      </c>
      <c r="B53" s="8">
        <v>53.355939999999997</v>
      </c>
      <c r="C53" s="8">
        <v>15.638769999999999</v>
      </c>
      <c r="D53" s="8">
        <v>111.9</v>
      </c>
      <c r="E53" s="9">
        <v>0.48097222222222225</v>
      </c>
      <c r="F53" s="10">
        <f t="shared" si="0"/>
        <v>-182.20000000000013</v>
      </c>
      <c r="G53" s="8">
        <v>0.81</v>
      </c>
      <c r="H53" s="11">
        <v>11</v>
      </c>
      <c r="I53" s="11">
        <v>1</v>
      </c>
      <c r="J53" s="12">
        <v>1007</v>
      </c>
      <c r="K53" s="12">
        <v>1007</v>
      </c>
      <c r="L53" s="11" t="s">
        <v>12</v>
      </c>
      <c r="M53" s="13">
        <f>44330*(1-(_R4S[[#This Row],[Ciśnienie statyczne]]/1020)^0.1903)</f>
        <v>108.07671331490702</v>
      </c>
      <c r="N53" s="13">
        <f>_R4S[[#This Row],[Wysokość n.p.m]]-108</f>
        <v>7.671331490702471E-2</v>
      </c>
      <c r="O53" s="11" t="s">
        <v>24</v>
      </c>
      <c r="P53" s="11" t="s">
        <v>24</v>
      </c>
      <c r="Q53" s="14">
        <f>SQRT((_R4S[[#This Row],[GPS szerokość]]-B$2)^2+(_R4S[[#This Row],[GPS długość]]-C$2)^2)*85000</f>
        <v>1.2020815278648564</v>
      </c>
    </row>
    <row r="54" spans="1:17" s="6" customFormat="1" x14ac:dyDescent="0.25">
      <c r="A54" s="7" t="s">
        <v>12</v>
      </c>
      <c r="B54" s="8">
        <v>53.355939999999997</v>
      </c>
      <c r="C54" s="8">
        <v>15.638769999999999</v>
      </c>
      <c r="D54" s="8">
        <v>111.9</v>
      </c>
      <c r="E54" s="9">
        <v>0.48097222222222225</v>
      </c>
      <c r="F54" s="10">
        <f t="shared" si="0"/>
        <v>-179.40000000000012</v>
      </c>
      <c r="G54" s="8">
        <v>0.81</v>
      </c>
      <c r="H54" s="11">
        <v>11</v>
      </c>
      <c r="I54" s="11">
        <v>1</v>
      </c>
      <c r="J54" s="12">
        <v>1007</v>
      </c>
      <c r="K54" s="12">
        <v>1007</v>
      </c>
      <c r="L54" s="11" t="s">
        <v>12</v>
      </c>
      <c r="M54" s="13">
        <f>44330*(1-(_R4S[[#This Row],[Ciśnienie statyczne]]/1020)^0.1903)</f>
        <v>108.07671331490702</v>
      </c>
      <c r="N54" s="13">
        <f>_R4S[[#This Row],[Wysokość n.p.m]]-108</f>
        <v>7.671331490702471E-2</v>
      </c>
      <c r="O54" s="11" t="s">
        <v>24</v>
      </c>
      <c r="P54" s="11" t="s">
        <v>24</v>
      </c>
      <c r="Q54" s="14">
        <f>SQRT((_R4S[[#This Row],[GPS szerokość]]-B$2)^2+(_R4S[[#This Row],[GPS długość]]-C$2)^2)*85000</f>
        <v>1.2020815278648564</v>
      </c>
    </row>
    <row r="55" spans="1:17" s="6" customFormat="1" x14ac:dyDescent="0.25">
      <c r="A55" s="7" t="s">
        <v>12</v>
      </c>
      <c r="B55" s="8">
        <v>53.355939999999997</v>
      </c>
      <c r="C55" s="8">
        <v>15.638769999999999</v>
      </c>
      <c r="D55" s="8">
        <v>111.9</v>
      </c>
      <c r="E55" s="9">
        <v>0.48097222222222225</v>
      </c>
      <c r="F55" s="10">
        <f t="shared" si="0"/>
        <v>-176.60000000000011</v>
      </c>
      <c r="G55" s="8">
        <v>0.81</v>
      </c>
      <c r="H55" s="11">
        <v>11</v>
      </c>
      <c r="I55" s="11">
        <v>1</v>
      </c>
      <c r="J55" s="12">
        <v>1007</v>
      </c>
      <c r="K55" s="12">
        <v>1007</v>
      </c>
      <c r="L55" s="11" t="s">
        <v>12</v>
      </c>
      <c r="M55" s="13">
        <f>44330*(1-(_R4S[[#This Row],[Ciśnienie statyczne]]/1020)^0.1903)</f>
        <v>108.07671331490702</v>
      </c>
      <c r="N55" s="13">
        <f>_R4S[[#This Row],[Wysokość n.p.m]]-108</f>
        <v>7.671331490702471E-2</v>
      </c>
      <c r="O55" s="11" t="s">
        <v>24</v>
      </c>
      <c r="P55" s="11" t="s">
        <v>24</v>
      </c>
      <c r="Q55" s="14">
        <f>SQRT((_R4S[[#This Row],[GPS szerokość]]-B$2)^2+(_R4S[[#This Row],[GPS długość]]-C$2)^2)*85000</f>
        <v>1.2020815278648564</v>
      </c>
    </row>
    <row r="56" spans="1:17" s="6" customFormat="1" x14ac:dyDescent="0.25">
      <c r="A56" s="7" t="s">
        <v>12</v>
      </c>
      <c r="B56" s="8">
        <v>53.355939999999997</v>
      </c>
      <c r="C56" s="8">
        <v>15.638769999999999</v>
      </c>
      <c r="D56" s="8">
        <v>111.9</v>
      </c>
      <c r="E56" s="9">
        <v>0.48097222222222225</v>
      </c>
      <c r="F56" s="10">
        <f t="shared" si="0"/>
        <v>-173.8000000000001</v>
      </c>
      <c r="G56" s="8">
        <v>0.81</v>
      </c>
      <c r="H56" s="11">
        <v>11</v>
      </c>
      <c r="I56" s="11">
        <v>1</v>
      </c>
      <c r="J56" s="12">
        <v>1007</v>
      </c>
      <c r="K56" s="12">
        <v>1007</v>
      </c>
      <c r="L56" s="11" t="s">
        <v>12</v>
      </c>
      <c r="M56" s="13">
        <f>44330*(1-(_R4S[[#This Row],[Ciśnienie statyczne]]/1020)^0.1903)</f>
        <v>108.07671331490702</v>
      </c>
      <c r="N56" s="13">
        <f>_R4S[[#This Row],[Wysokość n.p.m]]-108</f>
        <v>7.671331490702471E-2</v>
      </c>
      <c r="O56" s="11" t="s">
        <v>24</v>
      </c>
      <c r="P56" s="11" t="s">
        <v>24</v>
      </c>
      <c r="Q56" s="14">
        <f>SQRT((_R4S[[#This Row],[GPS szerokość]]-B$2)^2+(_R4S[[#This Row],[GPS długość]]-C$2)^2)*85000</f>
        <v>1.2020815278648564</v>
      </c>
    </row>
    <row r="57" spans="1:17" s="6" customFormat="1" x14ac:dyDescent="0.25">
      <c r="A57" s="7" t="s">
        <v>12</v>
      </c>
      <c r="B57" s="8">
        <v>53.355930000000001</v>
      </c>
      <c r="C57" s="8">
        <v>15.63876</v>
      </c>
      <c r="D57" s="8">
        <v>109.7</v>
      </c>
      <c r="E57" s="9">
        <v>0.48113425925925923</v>
      </c>
      <c r="F57" s="10">
        <f t="shared" si="0"/>
        <v>-171.00000000000009</v>
      </c>
      <c r="G57" s="8">
        <v>0.81</v>
      </c>
      <c r="H57" s="11">
        <v>11</v>
      </c>
      <c r="I57" s="11">
        <v>1</v>
      </c>
      <c r="J57" s="12">
        <v>1007</v>
      </c>
      <c r="K57" s="12">
        <v>1007</v>
      </c>
      <c r="L57" s="11" t="s">
        <v>12</v>
      </c>
      <c r="M57" s="13">
        <f>44330*(1-(_R4S[[#This Row],[Ciśnienie statyczne]]/1020)^0.1903)</f>
        <v>108.07671331490702</v>
      </c>
      <c r="N57" s="13">
        <f>_R4S[[#This Row],[Wysokość n.p.m]]-108</f>
        <v>7.671331490702471E-2</v>
      </c>
      <c r="O57" s="11" t="s">
        <v>24</v>
      </c>
      <c r="P57" s="11" t="s">
        <v>24</v>
      </c>
      <c r="Q57" s="14">
        <f>SQRT((_R4S[[#This Row],[GPS szerokość]]-B$2)^2+(_R4S[[#This Row],[GPS długość]]-C$2)^2)*85000</f>
        <v>1.7000000000866322</v>
      </c>
    </row>
    <row r="58" spans="1:17" s="6" customFormat="1" x14ac:dyDescent="0.25">
      <c r="A58" s="7" t="s">
        <v>12</v>
      </c>
      <c r="B58" s="8">
        <v>53.355930000000001</v>
      </c>
      <c r="C58" s="8">
        <v>15.63876</v>
      </c>
      <c r="D58" s="8">
        <v>109.7</v>
      </c>
      <c r="E58" s="9">
        <v>0.48113425925925923</v>
      </c>
      <c r="F58" s="10">
        <f t="shared" si="0"/>
        <v>-168.20000000000007</v>
      </c>
      <c r="G58" s="8">
        <v>0.81</v>
      </c>
      <c r="H58" s="11">
        <v>11</v>
      </c>
      <c r="I58" s="11">
        <v>1</v>
      </c>
      <c r="J58" s="12">
        <v>1007</v>
      </c>
      <c r="K58" s="12">
        <v>1007</v>
      </c>
      <c r="L58" s="11" t="s">
        <v>12</v>
      </c>
      <c r="M58" s="13">
        <f>44330*(1-(_R4S[[#This Row],[Ciśnienie statyczne]]/1020)^0.1903)</f>
        <v>108.07671331490702</v>
      </c>
      <c r="N58" s="13">
        <f>_R4S[[#This Row],[Wysokość n.p.m]]-108</f>
        <v>7.671331490702471E-2</v>
      </c>
      <c r="O58" s="11" t="s">
        <v>24</v>
      </c>
      <c r="P58" s="11" t="s">
        <v>24</v>
      </c>
      <c r="Q58" s="14">
        <f>SQRT((_R4S[[#This Row],[GPS szerokość]]-B$2)^2+(_R4S[[#This Row],[GPS długość]]-C$2)^2)*85000</f>
        <v>1.7000000000866322</v>
      </c>
    </row>
    <row r="59" spans="1:17" s="6" customFormat="1" x14ac:dyDescent="0.25">
      <c r="A59" s="7" t="s">
        <v>12</v>
      </c>
      <c r="B59" s="8">
        <v>53.355930000000001</v>
      </c>
      <c r="C59" s="8">
        <v>15.63876</v>
      </c>
      <c r="D59" s="8">
        <v>109.7</v>
      </c>
      <c r="E59" s="9">
        <v>0.48113425925925923</v>
      </c>
      <c r="F59" s="10">
        <f t="shared" si="0"/>
        <v>-165.40000000000006</v>
      </c>
      <c r="G59" s="8">
        <v>0.81</v>
      </c>
      <c r="H59" s="11">
        <v>11</v>
      </c>
      <c r="I59" s="11">
        <v>1</v>
      </c>
      <c r="J59" s="12">
        <v>1007</v>
      </c>
      <c r="K59" s="12">
        <v>1007</v>
      </c>
      <c r="L59" s="11" t="s">
        <v>12</v>
      </c>
      <c r="M59" s="13">
        <f>44330*(1-(_R4S[[#This Row],[Ciśnienie statyczne]]/1020)^0.1903)</f>
        <v>108.07671331490702</v>
      </c>
      <c r="N59" s="13">
        <f>_R4S[[#This Row],[Wysokość n.p.m]]-108</f>
        <v>7.671331490702471E-2</v>
      </c>
      <c r="O59" s="11" t="s">
        <v>24</v>
      </c>
      <c r="P59" s="11" t="s">
        <v>24</v>
      </c>
      <c r="Q59" s="14">
        <f>SQRT((_R4S[[#This Row],[GPS szerokość]]-B$2)^2+(_R4S[[#This Row],[GPS długość]]-C$2)^2)*85000</f>
        <v>1.7000000000866322</v>
      </c>
    </row>
    <row r="60" spans="1:17" s="6" customFormat="1" x14ac:dyDescent="0.25">
      <c r="A60" s="7" t="s">
        <v>12</v>
      </c>
      <c r="B60" s="8">
        <v>53.355930000000001</v>
      </c>
      <c r="C60" s="8">
        <v>15.63876</v>
      </c>
      <c r="D60" s="8">
        <v>109.7</v>
      </c>
      <c r="E60" s="9">
        <v>0.48113425925925923</v>
      </c>
      <c r="F60" s="10">
        <f t="shared" si="0"/>
        <v>-162.60000000000005</v>
      </c>
      <c r="G60" s="8">
        <v>0.81</v>
      </c>
      <c r="H60" s="11">
        <v>11</v>
      </c>
      <c r="I60" s="11">
        <v>1</v>
      </c>
      <c r="J60" s="12">
        <v>1007</v>
      </c>
      <c r="K60" s="12">
        <v>1007</v>
      </c>
      <c r="L60" s="11" t="s">
        <v>12</v>
      </c>
      <c r="M60" s="13">
        <f>44330*(1-(_R4S[[#This Row],[Ciśnienie statyczne]]/1020)^0.1903)</f>
        <v>108.07671331490702</v>
      </c>
      <c r="N60" s="13">
        <f>_R4S[[#This Row],[Wysokość n.p.m]]-108</f>
        <v>7.671331490702471E-2</v>
      </c>
      <c r="O60" s="11" t="s">
        <v>24</v>
      </c>
      <c r="P60" s="11" t="s">
        <v>24</v>
      </c>
      <c r="Q60" s="14">
        <f>SQRT((_R4S[[#This Row],[GPS szerokość]]-B$2)^2+(_R4S[[#This Row],[GPS długość]]-C$2)^2)*85000</f>
        <v>1.7000000000866322</v>
      </c>
    </row>
    <row r="61" spans="1:17" s="6" customFormat="1" x14ac:dyDescent="0.25">
      <c r="A61" s="7" t="s">
        <v>12</v>
      </c>
      <c r="B61" s="8">
        <v>53.355930000000001</v>
      </c>
      <c r="C61" s="8">
        <v>15.63876</v>
      </c>
      <c r="D61" s="8">
        <v>109.7</v>
      </c>
      <c r="E61" s="9">
        <v>0.48113425925925923</v>
      </c>
      <c r="F61" s="10">
        <f t="shared" si="0"/>
        <v>-159.80000000000004</v>
      </c>
      <c r="G61" s="8">
        <v>0.81</v>
      </c>
      <c r="H61" s="11">
        <v>11</v>
      </c>
      <c r="I61" s="11">
        <v>1</v>
      </c>
      <c r="J61" s="12">
        <v>1007</v>
      </c>
      <c r="K61" s="12">
        <v>1007</v>
      </c>
      <c r="L61" s="11" t="s">
        <v>12</v>
      </c>
      <c r="M61" s="13">
        <f>44330*(1-(_R4S[[#This Row],[Ciśnienie statyczne]]/1020)^0.1903)</f>
        <v>108.07671331490702</v>
      </c>
      <c r="N61" s="13">
        <f>_R4S[[#This Row],[Wysokość n.p.m]]-108</f>
        <v>7.671331490702471E-2</v>
      </c>
      <c r="O61" s="11" t="s">
        <v>24</v>
      </c>
      <c r="P61" s="11" t="s">
        <v>24</v>
      </c>
      <c r="Q61" s="14">
        <f>SQRT((_R4S[[#This Row],[GPS szerokość]]-B$2)^2+(_R4S[[#This Row],[GPS długość]]-C$2)^2)*85000</f>
        <v>1.7000000000866322</v>
      </c>
    </row>
    <row r="62" spans="1:17" s="6" customFormat="1" x14ac:dyDescent="0.25">
      <c r="A62" s="7" t="s">
        <v>12</v>
      </c>
      <c r="B62" s="8">
        <v>53.355919999999998</v>
      </c>
      <c r="C62" s="8">
        <v>15.63876</v>
      </c>
      <c r="D62" s="8">
        <v>108.2</v>
      </c>
      <c r="E62" s="9">
        <v>0.48129629629629628</v>
      </c>
      <c r="F62" s="10">
        <f t="shared" si="0"/>
        <v>-157.00000000000003</v>
      </c>
      <c r="G62" s="8">
        <v>0.7</v>
      </c>
      <c r="H62" s="11">
        <v>12</v>
      </c>
      <c r="I62" s="11">
        <v>1</v>
      </c>
      <c r="J62" s="12">
        <v>1007</v>
      </c>
      <c r="K62" s="12">
        <v>1007</v>
      </c>
      <c r="L62" s="11" t="s">
        <v>12</v>
      </c>
      <c r="M62" s="13">
        <f>44330*(1-(_R4S[[#This Row],[Ciśnienie statyczne]]/1020)^0.1903)</f>
        <v>108.07671331490702</v>
      </c>
      <c r="N62" s="13">
        <f>_R4S[[#This Row],[Wysokość n.p.m]]-108</f>
        <v>7.671331490702471E-2</v>
      </c>
      <c r="O62" s="11" t="s">
        <v>24</v>
      </c>
      <c r="P62" s="11" t="s">
        <v>24</v>
      </c>
      <c r="Q62" s="14">
        <f>SQRT((_R4S[[#This Row],[GPS szerokość]]-B$2)^2+(_R4S[[#This Row],[GPS długość]]-C$2)^2)*85000</f>
        <v>1.9006577810729663</v>
      </c>
    </row>
    <row r="63" spans="1:17" s="6" customFormat="1" x14ac:dyDescent="0.25">
      <c r="A63" s="7" t="s">
        <v>12</v>
      </c>
      <c r="B63" s="8">
        <v>53.355919999999998</v>
      </c>
      <c r="C63" s="8">
        <v>15.63876</v>
      </c>
      <c r="D63" s="8">
        <v>108.2</v>
      </c>
      <c r="E63" s="9">
        <v>0.48129629629629628</v>
      </c>
      <c r="F63" s="10">
        <f t="shared" si="0"/>
        <v>-154.20000000000002</v>
      </c>
      <c r="G63" s="8">
        <v>0.7</v>
      </c>
      <c r="H63" s="11">
        <v>12</v>
      </c>
      <c r="I63" s="11">
        <v>1</v>
      </c>
      <c r="J63" s="12">
        <v>1007</v>
      </c>
      <c r="K63" s="12">
        <v>1007</v>
      </c>
      <c r="L63" s="11" t="s">
        <v>12</v>
      </c>
      <c r="M63" s="13">
        <f>44330*(1-(_R4S[[#This Row],[Ciśnienie statyczne]]/1020)^0.1903)</f>
        <v>108.07671331490702</v>
      </c>
      <c r="N63" s="13">
        <f>_R4S[[#This Row],[Wysokość n.p.m]]-108</f>
        <v>7.671331490702471E-2</v>
      </c>
      <c r="O63" s="11" t="s">
        <v>24</v>
      </c>
      <c r="P63" s="11" t="s">
        <v>24</v>
      </c>
      <c r="Q63" s="14">
        <f>SQRT((_R4S[[#This Row],[GPS szerokość]]-B$2)^2+(_R4S[[#This Row],[GPS długość]]-C$2)^2)*85000</f>
        <v>1.9006577810729663</v>
      </c>
    </row>
    <row r="64" spans="1:17" s="6" customFormat="1" x14ac:dyDescent="0.25">
      <c r="A64" s="7" t="s">
        <v>12</v>
      </c>
      <c r="B64" s="8">
        <v>53.355919999999998</v>
      </c>
      <c r="C64" s="8">
        <v>15.63876</v>
      </c>
      <c r="D64" s="8">
        <v>108.2</v>
      </c>
      <c r="E64" s="9">
        <v>0.48129629629629628</v>
      </c>
      <c r="F64" s="10">
        <f t="shared" si="0"/>
        <v>-151.4</v>
      </c>
      <c r="G64" s="8">
        <v>0.7</v>
      </c>
      <c r="H64" s="11">
        <v>12</v>
      </c>
      <c r="I64" s="11">
        <v>1</v>
      </c>
      <c r="J64" s="12">
        <v>1007</v>
      </c>
      <c r="K64" s="12">
        <v>1007</v>
      </c>
      <c r="L64" s="11" t="s">
        <v>12</v>
      </c>
      <c r="M64" s="13">
        <f>44330*(1-(_R4S[[#This Row],[Ciśnienie statyczne]]/1020)^0.1903)</f>
        <v>108.07671331490702</v>
      </c>
      <c r="N64" s="13">
        <f>_R4S[[#This Row],[Wysokość n.p.m]]-108</f>
        <v>7.671331490702471E-2</v>
      </c>
      <c r="O64" s="11" t="s">
        <v>24</v>
      </c>
      <c r="P64" s="11" t="s">
        <v>24</v>
      </c>
      <c r="Q64" s="14">
        <f>SQRT((_R4S[[#This Row],[GPS szerokość]]-B$2)^2+(_R4S[[#This Row],[GPS długość]]-C$2)^2)*85000</f>
        <v>1.9006577810729663</v>
      </c>
    </row>
    <row r="65" spans="1:17" s="6" customFormat="1" x14ac:dyDescent="0.25">
      <c r="A65" s="7" t="s">
        <v>12</v>
      </c>
      <c r="B65" s="8">
        <v>53.355919999999998</v>
      </c>
      <c r="C65" s="8">
        <v>15.63876</v>
      </c>
      <c r="D65" s="8">
        <v>108.2</v>
      </c>
      <c r="E65" s="9">
        <v>0.48129629629629628</v>
      </c>
      <c r="F65" s="10">
        <f t="shared" si="0"/>
        <v>-148.6</v>
      </c>
      <c r="G65" s="8">
        <v>0.7</v>
      </c>
      <c r="H65" s="11">
        <v>12</v>
      </c>
      <c r="I65" s="11">
        <v>1</v>
      </c>
      <c r="J65" s="12">
        <v>1007</v>
      </c>
      <c r="K65" s="12">
        <v>1007</v>
      </c>
      <c r="L65" s="11" t="s">
        <v>12</v>
      </c>
      <c r="M65" s="13">
        <f>44330*(1-(_R4S[[#This Row],[Ciśnienie statyczne]]/1020)^0.1903)</f>
        <v>108.07671331490702</v>
      </c>
      <c r="N65" s="13">
        <f>_R4S[[#This Row],[Wysokość n.p.m]]-108</f>
        <v>7.671331490702471E-2</v>
      </c>
      <c r="O65" s="11" t="s">
        <v>24</v>
      </c>
      <c r="P65" s="11" t="s">
        <v>24</v>
      </c>
      <c r="Q65" s="14">
        <f>SQRT((_R4S[[#This Row],[GPS szerokość]]-B$2)^2+(_R4S[[#This Row],[GPS długość]]-C$2)^2)*85000</f>
        <v>1.9006577810729663</v>
      </c>
    </row>
    <row r="66" spans="1:17" s="6" customFormat="1" x14ac:dyDescent="0.25">
      <c r="A66" s="7" t="s">
        <v>12</v>
      </c>
      <c r="B66" s="8">
        <v>53.355919999999998</v>
      </c>
      <c r="C66" s="8">
        <v>15.63876</v>
      </c>
      <c r="D66" s="8">
        <v>108.2</v>
      </c>
      <c r="E66" s="9">
        <v>0.48129629629629628</v>
      </c>
      <c r="F66" s="10">
        <f t="shared" ref="F66:F100" si="1">F67-2.8</f>
        <v>-145.79999999999998</v>
      </c>
      <c r="G66" s="8">
        <v>0.7</v>
      </c>
      <c r="H66" s="11">
        <v>12</v>
      </c>
      <c r="I66" s="11">
        <v>1</v>
      </c>
      <c r="J66" s="12">
        <v>1007</v>
      </c>
      <c r="K66" s="12">
        <v>1007</v>
      </c>
      <c r="L66" s="11" t="s">
        <v>12</v>
      </c>
      <c r="M66" s="13">
        <f>44330*(1-(_R4S[[#This Row],[Ciśnienie statyczne]]/1020)^0.1903)</f>
        <v>108.07671331490702</v>
      </c>
      <c r="N66" s="13">
        <f>_R4S[[#This Row],[Wysokość n.p.m]]-108</f>
        <v>7.671331490702471E-2</v>
      </c>
      <c r="O66" s="11" t="s">
        <v>24</v>
      </c>
      <c r="P66" s="11" t="s">
        <v>24</v>
      </c>
      <c r="Q66" s="14">
        <f>SQRT((_R4S[[#This Row],[GPS szerokość]]-B$2)^2+(_R4S[[#This Row],[GPS długość]]-C$2)^2)*85000</f>
        <v>1.9006577810729663</v>
      </c>
    </row>
    <row r="67" spans="1:17" s="6" customFormat="1" x14ac:dyDescent="0.25">
      <c r="A67" s="7" t="s">
        <v>12</v>
      </c>
      <c r="B67" s="8">
        <v>53.355919999999998</v>
      </c>
      <c r="C67" s="8">
        <v>15.63875</v>
      </c>
      <c r="D67" s="8">
        <v>107.2</v>
      </c>
      <c r="E67" s="9">
        <v>0.48145833333333332</v>
      </c>
      <c r="F67" s="10">
        <f t="shared" si="1"/>
        <v>-142.99999999999997</v>
      </c>
      <c r="G67" s="8">
        <v>0.7</v>
      </c>
      <c r="H67" s="11">
        <v>12</v>
      </c>
      <c r="I67" s="11">
        <v>1</v>
      </c>
      <c r="J67" s="12">
        <v>1007</v>
      </c>
      <c r="K67" s="12">
        <v>1007</v>
      </c>
      <c r="L67" s="11" t="s">
        <v>12</v>
      </c>
      <c r="M67" s="13">
        <f>44330*(1-(_R4S[[#This Row],[Ciśnienie statyczne]]/1020)^0.1903)</f>
        <v>108.07671331490702</v>
      </c>
      <c r="N67" s="13">
        <f>_R4S[[#This Row],[Wysokość n.p.m]]-108</f>
        <v>7.671331490702471E-2</v>
      </c>
      <c r="O67" s="11" t="s">
        <v>24</v>
      </c>
      <c r="P67" s="11" t="s">
        <v>24</v>
      </c>
      <c r="Q67" s="14">
        <f>SQRT((_R4S[[#This Row],[GPS szerokość]]-B$2)^2+(_R4S[[#This Row],[GPS długość]]-C$2)^2)*85000</f>
        <v>2.6879360112801001</v>
      </c>
    </row>
    <row r="68" spans="1:17" s="6" customFormat="1" x14ac:dyDescent="0.25">
      <c r="A68" s="7" t="s">
        <v>12</v>
      </c>
      <c r="B68" s="8">
        <v>53.355919999999998</v>
      </c>
      <c r="C68" s="8">
        <v>15.63875</v>
      </c>
      <c r="D68" s="8">
        <v>107.2</v>
      </c>
      <c r="E68" s="9">
        <v>0.48145833333333332</v>
      </c>
      <c r="F68" s="10">
        <f t="shared" si="1"/>
        <v>-140.19999999999996</v>
      </c>
      <c r="G68" s="8">
        <v>0.7</v>
      </c>
      <c r="H68" s="11">
        <v>12</v>
      </c>
      <c r="I68" s="11">
        <v>1</v>
      </c>
      <c r="J68" s="12">
        <v>1007</v>
      </c>
      <c r="K68" s="12">
        <v>1007</v>
      </c>
      <c r="L68" s="11" t="s">
        <v>12</v>
      </c>
      <c r="M68" s="13">
        <f>44330*(1-(_R4S[[#This Row],[Ciśnienie statyczne]]/1020)^0.1903)</f>
        <v>108.07671331490702</v>
      </c>
      <c r="N68" s="13">
        <f>_R4S[[#This Row],[Wysokość n.p.m]]-108</f>
        <v>7.671331490702471E-2</v>
      </c>
      <c r="O68" s="11" t="s">
        <v>24</v>
      </c>
      <c r="P68" s="11" t="s">
        <v>24</v>
      </c>
      <c r="Q68" s="14">
        <f>SQRT((_R4S[[#This Row],[GPS szerokość]]-B$2)^2+(_R4S[[#This Row],[GPS długość]]-C$2)^2)*85000</f>
        <v>2.6879360112801001</v>
      </c>
    </row>
    <row r="69" spans="1:17" s="6" customFormat="1" x14ac:dyDescent="0.25">
      <c r="A69" s="7" t="s">
        <v>12</v>
      </c>
      <c r="B69" s="8">
        <v>53.355919999999998</v>
      </c>
      <c r="C69" s="8">
        <v>15.63875</v>
      </c>
      <c r="D69" s="8">
        <v>107.2</v>
      </c>
      <c r="E69" s="9">
        <v>0.48145833333333332</v>
      </c>
      <c r="F69" s="10">
        <f t="shared" si="1"/>
        <v>-137.39999999999995</v>
      </c>
      <c r="G69" s="8">
        <v>0.7</v>
      </c>
      <c r="H69" s="11">
        <v>12</v>
      </c>
      <c r="I69" s="11">
        <v>1</v>
      </c>
      <c r="J69" s="12">
        <v>1007</v>
      </c>
      <c r="K69" s="12">
        <v>1007</v>
      </c>
      <c r="L69" s="11" t="s">
        <v>12</v>
      </c>
      <c r="M69" s="13">
        <f>44330*(1-(_R4S[[#This Row],[Ciśnienie statyczne]]/1020)^0.1903)</f>
        <v>108.07671331490702</v>
      </c>
      <c r="N69" s="13">
        <f>_R4S[[#This Row],[Wysokość n.p.m]]-108</f>
        <v>7.671331490702471E-2</v>
      </c>
      <c r="O69" s="11" t="s">
        <v>24</v>
      </c>
      <c r="P69" s="11" t="s">
        <v>24</v>
      </c>
      <c r="Q69" s="14">
        <f>SQRT((_R4S[[#This Row],[GPS szerokość]]-B$2)^2+(_R4S[[#This Row],[GPS długość]]-C$2)^2)*85000</f>
        <v>2.6879360112801001</v>
      </c>
    </row>
    <row r="70" spans="1:17" s="6" customFormat="1" x14ac:dyDescent="0.25">
      <c r="A70" s="7" t="s">
        <v>12</v>
      </c>
      <c r="B70" s="8">
        <v>53.355919999999998</v>
      </c>
      <c r="C70" s="8">
        <v>15.63875</v>
      </c>
      <c r="D70" s="8">
        <v>107.2</v>
      </c>
      <c r="E70" s="9">
        <v>0.48145833333333332</v>
      </c>
      <c r="F70" s="10">
        <f t="shared" si="1"/>
        <v>-134.59999999999994</v>
      </c>
      <c r="G70" s="8">
        <v>0.7</v>
      </c>
      <c r="H70" s="11">
        <v>12</v>
      </c>
      <c r="I70" s="11">
        <v>1</v>
      </c>
      <c r="J70" s="12">
        <v>1007</v>
      </c>
      <c r="K70" s="12">
        <v>1007</v>
      </c>
      <c r="L70" s="11" t="s">
        <v>12</v>
      </c>
      <c r="M70" s="13">
        <f>44330*(1-(_R4S[[#This Row],[Ciśnienie statyczne]]/1020)^0.1903)</f>
        <v>108.07671331490702</v>
      </c>
      <c r="N70" s="13">
        <f>_R4S[[#This Row],[Wysokość n.p.m]]-108</f>
        <v>7.671331490702471E-2</v>
      </c>
      <c r="O70" s="11" t="s">
        <v>24</v>
      </c>
      <c r="P70" s="11" t="s">
        <v>24</v>
      </c>
      <c r="Q70" s="14">
        <f>SQRT((_R4S[[#This Row],[GPS szerokość]]-B$2)^2+(_R4S[[#This Row],[GPS długość]]-C$2)^2)*85000</f>
        <v>2.6879360112801001</v>
      </c>
    </row>
    <row r="71" spans="1:17" s="6" customFormat="1" x14ac:dyDescent="0.25">
      <c r="A71" s="7" t="s">
        <v>12</v>
      </c>
      <c r="B71" s="8">
        <v>53.355919999999998</v>
      </c>
      <c r="C71" s="8">
        <v>15.63875</v>
      </c>
      <c r="D71" s="8">
        <v>107.2</v>
      </c>
      <c r="E71" s="9">
        <v>0.48145833333333332</v>
      </c>
      <c r="F71" s="10">
        <f t="shared" si="1"/>
        <v>-131.79999999999993</v>
      </c>
      <c r="G71" s="8">
        <v>0.7</v>
      </c>
      <c r="H71" s="11">
        <v>12</v>
      </c>
      <c r="I71" s="11">
        <v>1</v>
      </c>
      <c r="J71" s="12">
        <v>1007</v>
      </c>
      <c r="K71" s="12">
        <v>1007</v>
      </c>
      <c r="L71" s="11" t="s">
        <v>12</v>
      </c>
      <c r="M71" s="13">
        <f>44330*(1-(_R4S[[#This Row],[Ciśnienie statyczne]]/1020)^0.1903)</f>
        <v>108.07671331490702</v>
      </c>
      <c r="N71" s="13">
        <f>_R4S[[#This Row],[Wysokość n.p.m]]-108</f>
        <v>7.671331490702471E-2</v>
      </c>
      <c r="O71" s="11" t="s">
        <v>24</v>
      </c>
      <c r="P71" s="11" t="s">
        <v>24</v>
      </c>
      <c r="Q71" s="14">
        <f>SQRT((_R4S[[#This Row],[GPS szerokość]]-B$2)^2+(_R4S[[#This Row],[GPS długość]]-C$2)^2)*85000</f>
        <v>2.6879360112801001</v>
      </c>
    </row>
    <row r="72" spans="1:17" s="6" customFormat="1" x14ac:dyDescent="0.25">
      <c r="A72" s="7" t="s">
        <v>12</v>
      </c>
      <c r="B72" s="8">
        <v>53.355919999999998</v>
      </c>
      <c r="C72" s="8">
        <v>15.63875</v>
      </c>
      <c r="D72" s="8">
        <v>107.2</v>
      </c>
      <c r="E72" s="9">
        <v>0.48162037037037037</v>
      </c>
      <c r="F72" s="10">
        <f t="shared" si="1"/>
        <v>-128.99999999999991</v>
      </c>
      <c r="G72" s="8">
        <v>0.69</v>
      </c>
      <c r="H72" s="11">
        <v>12</v>
      </c>
      <c r="I72" s="11">
        <v>1</v>
      </c>
      <c r="J72" s="12">
        <v>1007</v>
      </c>
      <c r="K72" s="12">
        <v>1007</v>
      </c>
      <c r="L72" s="11" t="s">
        <v>12</v>
      </c>
      <c r="M72" s="13">
        <f>44330*(1-(_R4S[[#This Row],[Ciśnienie statyczne]]/1020)^0.1903)</f>
        <v>108.07671331490702</v>
      </c>
      <c r="N72" s="13">
        <f>_R4S[[#This Row],[Wysokość n.p.m]]-108</f>
        <v>7.671331490702471E-2</v>
      </c>
      <c r="O72" s="11" t="s">
        <v>24</v>
      </c>
      <c r="P72" s="11" t="s">
        <v>24</v>
      </c>
      <c r="Q72" s="14">
        <f>SQRT((_R4S[[#This Row],[GPS szerokość]]-B$2)^2+(_R4S[[#This Row],[GPS długość]]-C$2)^2)*85000</f>
        <v>2.6879360112801001</v>
      </c>
    </row>
    <row r="73" spans="1:17" s="6" customFormat="1" x14ac:dyDescent="0.25">
      <c r="A73" s="7" t="s">
        <v>12</v>
      </c>
      <c r="B73" s="8">
        <v>53.355919999999998</v>
      </c>
      <c r="C73" s="8">
        <v>15.63875</v>
      </c>
      <c r="D73" s="8">
        <v>107.2</v>
      </c>
      <c r="E73" s="9">
        <v>0.48162037037037037</v>
      </c>
      <c r="F73" s="10">
        <f t="shared" si="1"/>
        <v>-126.19999999999992</v>
      </c>
      <c r="G73" s="8">
        <v>0.69</v>
      </c>
      <c r="H73" s="11">
        <v>12</v>
      </c>
      <c r="I73" s="11">
        <v>1</v>
      </c>
      <c r="J73" s="12">
        <v>1007</v>
      </c>
      <c r="K73" s="12">
        <v>1007</v>
      </c>
      <c r="L73" s="11" t="s">
        <v>12</v>
      </c>
      <c r="M73" s="13">
        <f>44330*(1-(_R4S[[#This Row],[Ciśnienie statyczne]]/1020)^0.1903)</f>
        <v>108.07671331490702</v>
      </c>
      <c r="N73" s="13">
        <f>_R4S[[#This Row],[Wysokość n.p.m]]-108</f>
        <v>7.671331490702471E-2</v>
      </c>
      <c r="O73" s="11" t="s">
        <v>24</v>
      </c>
      <c r="P73" s="11" t="s">
        <v>24</v>
      </c>
      <c r="Q73" s="14">
        <f>SQRT((_R4S[[#This Row],[GPS szerokość]]-B$2)^2+(_R4S[[#This Row],[GPS długość]]-C$2)^2)*85000</f>
        <v>2.6879360112801001</v>
      </c>
    </row>
    <row r="74" spans="1:17" s="6" customFormat="1" x14ac:dyDescent="0.25">
      <c r="A74" s="7" t="s">
        <v>12</v>
      </c>
      <c r="B74" s="8">
        <v>53.355919999999998</v>
      </c>
      <c r="C74" s="8">
        <v>15.63875</v>
      </c>
      <c r="D74" s="8">
        <v>107.2</v>
      </c>
      <c r="E74" s="9">
        <v>0.48162037037037037</v>
      </c>
      <c r="F74" s="10">
        <f t="shared" si="1"/>
        <v>-123.39999999999992</v>
      </c>
      <c r="G74" s="8">
        <v>0.69</v>
      </c>
      <c r="H74" s="11">
        <v>12</v>
      </c>
      <c r="I74" s="11">
        <v>1</v>
      </c>
      <c r="J74" s="12">
        <v>1007</v>
      </c>
      <c r="K74" s="12">
        <v>1007</v>
      </c>
      <c r="L74" s="11" t="s">
        <v>12</v>
      </c>
      <c r="M74" s="13">
        <f>44330*(1-(_R4S[[#This Row],[Ciśnienie statyczne]]/1020)^0.1903)</f>
        <v>108.07671331490702</v>
      </c>
      <c r="N74" s="13">
        <f>_R4S[[#This Row],[Wysokość n.p.m]]-108</f>
        <v>7.671331490702471E-2</v>
      </c>
      <c r="O74" s="11" t="s">
        <v>24</v>
      </c>
      <c r="P74" s="11" t="s">
        <v>24</v>
      </c>
      <c r="Q74" s="14">
        <f>SQRT((_R4S[[#This Row],[GPS szerokość]]-B$2)^2+(_R4S[[#This Row],[GPS długość]]-C$2)^2)*85000</f>
        <v>2.6879360112801001</v>
      </c>
    </row>
    <row r="75" spans="1:17" s="6" customFormat="1" x14ac:dyDescent="0.25">
      <c r="A75" s="7" t="s">
        <v>12</v>
      </c>
      <c r="B75" s="8">
        <v>53.355919999999998</v>
      </c>
      <c r="C75" s="8">
        <v>15.63875</v>
      </c>
      <c r="D75" s="8">
        <v>107.2</v>
      </c>
      <c r="E75" s="9">
        <v>0.48162037037037037</v>
      </c>
      <c r="F75" s="10">
        <f t="shared" si="1"/>
        <v>-120.59999999999992</v>
      </c>
      <c r="G75" s="8">
        <v>0.69</v>
      </c>
      <c r="H75" s="11">
        <v>12</v>
      </c>
      <c r="I75" s="11">
        <v>1</v>
      </c>
      <c r="J75" s="12">
        <v>1007</v>
      </c>
      <c r="K75" s="12">
        <v>1007</v>
      </c>
      <c r="L75" s="11" t="s">
        <v>12</v>
      </c>
      <c r="M75" s="13">
        <f>44330*(1-(_R4S[[#This Row],[Ciśnienie statyczne]]/1020)^0.1903)</f>
        <v>108.07671331490702</v>
      </c>
      <c r="N75" s="13">
        <f>_R4S[[#This Row],[Wysokość n.p.m]]-108</f>
        <v>7.671331490702471E-2</v>
      </c>
      <c r="O75" s="11" t="s">
        <v>24</v>
      </c>
      <c r="P75" s="11" t="s">
        <v>24</v>
      </c>
      <c r="Q75" s="14">
        <f>SQRT((_R4S[[#This Row],[GPS szerokość]]-B$2)^2+(_R4S[[#This Row],[GPS długość]]-C$2)^2)*85000</f>
        <v>2.6879360112801001</v>
      </c>
    </row>
    <row r="76" spans="1:17" s="6" customFormat="1" x14ac:dyDescent="0.25">
      <c r="A76" s="7" t="s">
        <v>12</v>
      </c>
      <c r="B76" s="8">
        <v>53.355919999999998</v>
      </c>
      <c r="C76" s="8">
        <v>15.63875</v>
      </c>
      <c r="D76" s="8">
        <v>107.2</v>
      </c>
      <c r="E76" s="9">
        <v>0.48162037037037037</v>
      </c>
      <c r="F76" s="10">
        <f t="shared" si="1"/>
        <v>-117.79999999999993</v>
      </c>
      <c r="G76" s="8">
        <v>0.69</v>
      </c>
      <c r="H76" s="11">
        <v>12</v>
      </c>
      <c r="I76" s="11">
        <v>1</v>
      </c>
      <c r="J76" s="12">
        <v>1007</v>
      </c>
      <c r="K76" s="12">
        <v>1007</v>
      </c>
      <c r="L76" s="11" t="s">
        <v>12</v>
      </c>
      <c r="M76" s="13">
        <f>44330*(1-(_R4S[[#This Row],[Ciśnienie statyczne]]/1020)^0.1903)</f>
        <v>108.07671331490702</v>
      </c>
      <c r="N76" s="13">
        <f>_R4S[[#This Row],[Wysokość n.p.m]]-108</f>
        <v>7.671331490702471E-2</v>
      </c>
      <c r="O76" s="11" t="s">
        <v>24</v>
      </c>
      <c r="P76" s="11" t="s">
        <v>24</v>
      </c>
      <c r="Q76" s="14">
        <f>SQRT((_R4S[[#This Row],[GPS szerokość]]-B$2)^2+(_R4S[[#This Row],[GPS długość]]-C$2)^2)*85000</f>
        <v>2.6879360112801001</v>
      </c>
    </row>
    <row r="77" spans="1:17" s="6" customFormat="1" x14ac:dyDescent="0.25">
      <c r="A77" s="7" t="s">
        <v>12</v>
      </c>
      <c r="B77" s="8">
        <v>53.355919999999998</v>
      </c>
      <c r="C77" s="8">
        <v>15.63876</v>
      </c>
      <c r="D77" s="8">
        <v>107.3</v>
      </c>
      <c r="E77" s="9">
        <v>0.48178240740740741</v>
      </c>
      <c r="F77" s="10">
        <f t="shared" si="1"/>
        <v>-114.99999999999993</v>
      </c>
      <c r="G77" s="8">
        <v>0.69</v>
      </c>
      <c r="H77" s="11">
        <v>12</v>
      </c>
      <c r="I77" s="11">
        <v>1</v>
      </c>
      <c r="J77" s="12">
        <v>1007</v>
      </c>
      <c r="K77" s="12">
        <v>1007</v>
      </c>
      <c r="L77" s="11" t="s">
        <v>12</v>
      </c>
      <c r="M77" s="13">
        <f>44330*(1-(_R4S[[#This Row],[Ciśnienie statyczne]]/1020)^0.1903)</f>
        <v>108.07671331490702</v>
      </c>
      <c r="N77" s="13">
        <f>_R4S[[#This Row],[Wysokość n.p.m]]-108</f>
        <v>7.671331490702471E-2</v>
      </c>
      <c r="O77" s="11" t="s">
        <v>24</v>
      </c>
      <c r="P77" s="11" t="s">
        <v>24</v>
      </c>
      <c r="Q77" s="14">
        <f>SQRT((_R4S[[#This Row],[GPS szerokość]]-B$2)^2+(_R4S[[#This Row],[GPS długość]]-C$2)^2)*85000</f>
        <v>1.9006577810729663</v>
      </c>
    </row>
    <row r="78" spans="1:17" s="6" customFormat="1" x14ac:dyDescent="0.25">
      <c r="A78" s="7" t="s">
        <v>12</v>
      </c>
      <c r="B78" s="8">
        <v>53.355919999999998</v>
      </c>
      <c r="C78" s="8">
        <v>15.63876</v>
      </c>
      <c r="D78" s="8">
        <v>107.3</v>
      </c>
      <c r="E78" s="9">
        <v>0.48178240740740741</v>
      </c>
      <c r="F78" s="10">
        <f t="shared" si="1"/>
        <v>-112.19999999999993</v>
      </c>
      <c r="G78" s="8">
        <v>0.69</v>
      </c>
      <c r="H78" s="11">
        <v>12</v>
      </c>
      <c r="I78" s="11">
        <v>1</v>
      </c>
      <c r="J78" s="12">
        <v>1007</v>
      </c>
      <c r="K78" s="12">
        <v>1007</v>
      </c>
      <c r="L78" s="11" t="s">
        <v>12</v>
      </c>
      <c r="M78" s="13">
        <f>44330*(1-(_R4S[[#This Row],[Ciśnienie statyczne]]/1020)^0.1903)</f>
        <v>108.07671331490702</v>
      </c>
      <c r="N78" s="13">
        <f>_R4S[[#This Row],[Wysokość n.p.m]]-108</f>
        <v>7.671331490702471E-2</v>
      </c>
      <c r="O78" s="11" t="s">
        <v>24</v>
      </c>
      <c r="P78" s="11" t="s">
        <v>24</v>
      </c>
      <c r="Q78" s="14">
        <f>SQRT((_R4S[[#This Row],[GPS szerokość]]-B$2)^2+(_R4S[[#This Row],[GPS długość]]-C$2)^2)*85000</f>
        <v>1.9006577810729663</v>
      </c>
    </row>
    <row r="79" spans="1:17" s="6" customFormat="1" x14ac:dyDescent="0.25">
      <c r="A79" s="7" t="s">
        <v>12</v>
      </c>
      <c r="B79" s="8">
        <v>53.355919999999998</v>
      </c>
      <c r="C79" s="8">
        <v>15.63876</v>
      </c>
      <c r="D79" s="8">
        <v>107.3</v>
      </c>
      <c r="E79" s="9">
        <v>0.48178240740740741</v>
      </c>
      <c r="F79" s="10">
        <f t="shared" si="1"/>
        <v>-109.39999999999993</v>
      </c>
      <c r="G79" s="8">
        <v>0.69</v>
      </c>
      <c r="H79" s="11">
        <v>12</v>
      </c>
      <c r="I79" s="11">
        <v>1</v>
      </c>
      <c r="J79" s="12">
        <v>1007</v>
      </c>
      <c r="K79" s="12">
        <v>1007</v>
      </c>
      <c r="L79" s="11" t="s">
        <v>12</v>
      </c>
      <c r="M79" s="13">
        <f>44330*(1-(_R4S[[#This Row],[Ciśnienie statyczne]]/1020)^0.1903)</f>
        <v>108.07671331490702</v>
      </c>
      <c r="N79" s="13">
        <f>_R4S[[#This Row],[Wysokość n.p.m]]-108</f>
        <v>7.671331490702471E-2</v>
      </c>
      <c r="O79" s="11" t="s">
        <v>24</v>
      </c>
      <c r="P79" s="11" t="s">
        <v>24</v>
      </c>
      <c r="Q79" s="14">
        <f>SQRT((_R4S[[#This Row],[GPS szerokość]]-B$2)^2+(_R4S[[#This Row],[GPS długość]]-C$2)^2)*85000</f>
        <v>1.9006577810729663</v>
      </c>
    </row>
    <row r="80" spans="1:17" s="6" customFormat="1" x14ac:dyDescent="0.25">
      <c r="A80" s="7" t="s">
        <v>12</v>
      </c>
      <c r="B80" s="8">
        <v>53.355919999999998</v>
      </c>
      <c r="C80" s="8">
        <v>15.63876</v>
      </c>
      <c r="D80" s="8">
        <v>107.3</v>
      </c>
      <c r="E80" s="9">
        <v>0.48178240740740741</v>
      </c>
      <c r="F80" s="10">
        <f t="shared" si="1"/>
        <v>-106.59999999999994</v>
      </c>
      <c r="G80" s="8">
        <v>0.69</v>
      </c>
      <c r="H80" s="11">
        <v>12</v>
      </c>
      <c r="I80" s="11">
        <v>1</v>
      </c>
      <c r="J80" s="12">
        <v>1007</v>
      </c>
      <c r="K80" s="12">
        <v>1007</v>
      </c>
      <c r="L80" s="11" t="s">
        <v>12</v>
      </c>
      <c r="M80" s="13">
        <f>44330*(1-(_R4S[[#This Row],[Ciśnienie statyczne]]/1020)^0.1903)</f>
        <v>108.07671331490702</v>
      </c>
      <c r="N80" s="13">
        <f>_R4S[[#This Row],[Wysokość n.p.m]]-108</f>
        <v>7.671331490702471E-2</v>
      </c>
      <c r="O80" s="11" t="s">
        <v>24</v>
      </c>
      <c r="P80" s="11" t="s">
        <v>24</v>
      </c>
      <c r="Q80" s="14">
        <f>SQRT((_R4S[[#This Row],[GPS szerokość]]-B$2)^2+(_R4S[[#This Row],[GPS długość]]-C$2)^2)*85000</f>
        <v>1.9006577810729663</v>
      </c>
    </row>
    <row r="81" spans="1:17" s="6" customFormat="1" x14ac:dyDescent="0.25">
      <c r="A81" s="7" t="s">
        <v>12</v>
      </c>
      <c r="B81" s="8">
        <v>53.355919999999998</v>
      </c>
      <c r="C81" s="8">
        <v>15.63876</v>
      </c>
      <c r="D81" s="8">
        <v>107.3</v>
      </c>
      <c r="E81" s="9">
        <v>0.48178240740740741</v>
      </c>
      <c r="F81" s="10">
        <f t="shared" si="1"/>
        <v>-103.79999999999994</v>
      </c>
      <c r="G81" s="8">
        <v>0.69</v>
      </c>
      <c r="H81" s="11">
        <v>12</v>
      </c>
      <c r="I81" s="11">
        <v>1</v>
      </c>
      <c r="J81" s="12">
        <v>1007</v>
      </c>
      <c r="K81" s="12">
        <v>1007</v>
      </c>
      <c r="L81" s="11" t="s">
        <v>12</v>
      </c>
      <c r="M81" s="13">
        <f>44330*(1-(_R4S[[#This Row],[Ciśnienie statyczne]]/1020)^0.1903)</f>
        <v>108.07671331490702</v>
      </c>
      <c r="N81" s="13">
        <f>_R4S[[#This Row],[Wysokość n.p.m]]-108</f>
        <v>7.671331490702471E-2</v>
      </c>
      <c r="O81" s="11" t="s">
        <v>24</v>
      </c>
      <c r="P81" s="11" t="s">
        <v>24</v>
      </c>
      <c r="Q81" s="14">
        <f>SQRT((_R4S[[#This Row],[GPS szerokość]]-B$2)^2+(_R4S[[#This Row],[GPS długość]]-C$2)^2)*85000</f>
        <v>1.9006577810729663</v>
      </c>
    </row>
    <row r="82" spans="1:17" s="6" customFormat="1" x14ac:dyDescent="0.25">
      <c r="A82" s="7" t="s">
        <v>12</v>
      </c>
      <c r="B82" s="8">
        <v>53.355919999999998</v>
      </c>
      <c r="C82" s="8">
        <v>15.63876</v>
      </c>
      <c r="D82" s="8">
        <v>107.3</v>
      </c>
      <c r="E82" s="9">
        <v>0.48178240740740741</v>
      </c>
      <c r="F82" s="10">
        <f t="shared" si="1"/>
        <v>-100.99999999999994</v>
      </c>
      <c r="G82" s="8">
        <v>0.69</v>
      </c>
      <c r="H82" s="11">
        <v>12</v>
      </c>
      <c r="I82" s="11">
        <v>1</v>
      </c>
      <c r="J82" s="12">
        <v>1007</v>
      </c>
      <c r="K82" s="12">
        <v>1007</v>
      </c>
      <c r="L82" s="11" t="s">
        <v>12</v>
      </c>
      <c r="M82" s="13">
        <f>44330*(1-(_R4S[[#This Row],[Ciśnienie statyczne]]/1020)^0.1903)</f>
        <v>108.07671331490702</v>
      </c>
      <c r="N82" s="13">
        <f>_R4S[[#This Row],[Wysokość n.p.m]]-108</f>
        <v>7.671331490702471E-2</v>
      </c>
      <c r="O82" s="11" t="s">
        <v>24</v>
      </c>
      <c r="P82" s="11" t="s">
        <v>24</v>
      </c>
      <c r="Q82" s="14">
        <f>SQRT((_R4S[[#This Row],[GPS szerokość]]-B$2)^2+(_R4S[[#This Row],[GPS długość]]-C$2)^2)*85000</f>
        <v>1.9006577810729663</v>
      </c>
    </row>
    <row r="83" spans="1:17" s="6" customFormat="1" x14ac:dyDescent="0.25">
      <c r="A83" s="7" t="s">
        <v>12</v>
      </c>
      <c r="B83" s="8">
        <v>53.355919999999998</v>
      </c>
      <c r="C83" s="8">
        <v>15.63876</v>
      </c>
      <c r="D83" s="8">
        <v>107.6</v>
      </c>
      <c r="E83" s="9">
        <v>0.48194444444444445</v>
      </c>
      <c r="F83" s="10">
        <f t="shared" si="1"/>
        <v>-98.199999999999946</v>
      </c>
      <c r="G83" s="8">
        <v>0.69</v>
      </c>
      <c r="H83" s="11">
        <v>12</v>
      </c>
      <c r="I83" s="11">
        <v>1</v>
      </c>
      <c r="J83" s="12">
        <v>1007</v>
      </c>
      <c r="K83" s="12">
        <v>1007</v>
      </c>
      <c r="L83" s="11" t="s">
        <v>12</v>
      </c>
      <c r="M83" s="13">
        <f>44330*(1-(_R4S[[#This Row],[Ciśnienie statyczne]]/1020)^0.1903)</f>
        <v>108.07671331490702</v>
      </c>
      <c r="N83" s="13">
        <f>_R4S[[#This Row],[Wysokość n.p.m]]-108</f>
        <v>7.671331490702471E-2</v>
      </c>
      <c r="O83" s="11" t="s">
        <v>24</v>
      </c>
      <c r="P83" s="11" t="s">
        <v>24</v>
      </c>
      <c r="Q83" s="14">
        <f>SQRT((_R4S[[#This Row],[GPS szerokość]]-B$2)^2+(_R4S[[#This Row],[GPS długość]]-C$2)^2)*85000</f>
        <v>1.9006577810729663</v>
      </c>
    </row>
    <row r="84" spans="1:17" s="6" customFormat="1" x14ac:dyDescent="0.25">
      <c r="A84" s="7" t="s">
        <v>12</v>
      </c>
      <c r="B84" s="8">
        <v>53.355919999999998</v>
      </c>
      <c r="C84" s="8">
        <v>15.63876</v>
      </c>
      <c r="D84" s="8">
        <v>107.6</v>
      </c>
      <c r="E84" s="9">
        <v>0.48194444444444445</v>
      </c>
      <c r="F84" s="10">
        <f t="shared" si="1"/>
        <v>-95.399999999999949</v>
      </c>
      <c r="G84" s="8">
        <v>0.69</v>
      </c>
      <c r="H84" s="11">
        <v>12</v>
      </c>
      <c r="I84" s="11">
        <v>1</v>
      </c>
      <c r="J84" s="12">
        <v>1007</v>
      </c>
      <c r="K84" s="12">
        <v>1007</v>
      </c>
      <c r="L84" s="11" t="s">
        <v>12</v>
      </c>
      <c r="M84" s="13">
        <f>44330*(1-(_R4S[[#This Row],[Ciśnienie statyczne]]/1020)^0.1903)</f>
        <v>108.07671331490702</v>
      </c>
      <c r="N84" s="13">
        <f>_R4S[[#This Row],[Wysokość n.p.m]]-108</f>
        <v>7.671331490702471E-2</v>
      </c>
      <c r="O84" s="11" t="s">
        <v>24</v>
      </c>
      <c r="P84" s="11" t="s">
        <v>24</v>
      </c>
      <c r="Q84" s="14">
        <f>SQRT((_R4S[[#This Row],[GPS szerokość]]-B$2)^2+(_R4S[[#This Row],[GPS długość]]-C$2)^2)*85000</f>
        <v>1.9006577810729663</v>
      </c>
    </row>
    <row r="85" spans="1:17" s="6" customFormat="1" x14ac:dyDescent="0.25">
      <c r="A85" s="7" t="s">
        <v>12</v>
      </c>
      <c r="B85" s="8">
        <v>53.355919999999998</v>
      </c>
      <c r="C85" s="8">
        <v>15.63876</v>
      </c>
      <c r="D85" s="8">
        <v>107.6</v>
      </c>
      <c r="E85" s="9">
        <v>0.48194444444444445</v>
      </c>
      <c r="F85" s="10">
        <f t="shared" si="1"/>
        <v>-92.599999999999952</v>
      </c>
      <c r="G85" s="8">
        <v>0.69</v>
      </c>
      <c r="H85" s="11">
        <v>12</v>
      </c>
      <c r="I85" s="11">
        <v>1</v>
      </c>
      <c r="J85" s="12">
        <v>1007</v>
      </c>
      <c r="K85" s="12">
        <v>1007</v>
      </c>
      <c r="L85" s="11" t="s">
        <v>12</v>
      </c>
      <c r="M85" s="13">
        <f>44330*(1-(_R4S[[#This Row],[Ciśnienie statyczne]]/1020)^0.1903)</f>
        <v>108.07671331490702</v>
      </c>
      <c r="N85" s="13">
        <f>_R4S[[#This Row],[Wysokość n.p.m]]-108</f>
        <v>7.671331490702471E-2</v>
      </c>
      <c r="O85" s="11" t="s">
        <v>24</v>
      </c>
      <c r="P85" s="11" t="s">
        <v>24</v>
      </c>
      <c r="Q85" s="14">
        <f>SQRT((_R4S[[#This Row],[GPS szerokość]]-B$2)^2+(_R4S[[#This Row],[GPS długość]]-C$2)^2)*85000</f>
        <v>1.9006577810729663</v>
      </c>
    </row>
    <row r="86" spans="1:17" s="6" customFormat="1" x14ac:dyDescent="0.25">
      <c r="A86" s="7" t="s">
        <v>12</v>
      </c>
      <c r="B86" s="8">
        <v>53.355919999999998</v>
      </c>
      <c r="C86" s="8">
        <v>15.63876</v>
      </c>
      <c r="D86" s="8">
        <v>107.6</v>
      </c>
      <c r="E86" s="9">
        <v>0.48194444444444445</v>
      </c>
      <c r="F86" s="10">
        <f t="shared" si="1"/>
        <v>-89.799999999999955</v>
      </c>
      <c r="G86" s="8">
        <v>0.69</v>
      </c>
      <c r="H86" s="11">
        <v>12</v>
      </c>
      <c r="I86" s="11">
        <v>1</v>
      </c>
      <c r="J86" s="12">
        <v>1007</v>
      </c>
      <c r="K86" s="12">
        <v>1007</v>
      </c>
      <c r="L86" s="11" t="s">
        <v>12</v>
      </c>
      <c r="M86" s="13">
        <f>44330*(1-(_R4S[[#This Row],[Ciśnienie statyczne]]/1020)^0.1903)</f>
        <v>108.07671331490702</v>
      </c>
      <c r="N86" s="13">
        <f>_R4S[[#This Row],[Wysokość n.p.m]]-108</f>
        <v>7.671331490702471E-2</v>
      </c>
      <c r="O86" s="11" t="s">
        <v>24</v>
      </c>
      <c r="P86" s="11" t="s">
        <v>24</v>
      </c>
      <c r="Q86" s="14">
        <f>SQRT((_R4S[[#This Row],[GPS szerokość]]-B$2)^2+(_R4S[[#This Row],[GPS długość]]-C$2)^2)*85000</f>
        <v>1.9006577810729663</v>
      </c>
    </row>
    <row r="87" spans="1:17" s="6" customFormat="1" x14ac:dyDescent="0.25">
      <c r="A87" s="7" t="s">
        <v>12</v>
      </c>
      <c r="B87" s="8">
        <v>53.355919999999998</v>
      </c>
      <c r="C87" s="8">
        <v>15.63876</v>
      </c>
      <c r="D87" s="8">
        <v>107.6</v>
      </c>
      <c r="E87" s="9">
        <v>0.48194444444444445</v>
      </c>
      <c r="F87" s="10">
        <f t="shared" si="1"/>
        <v>-86.999999999999957</v>
      </c>
      <c r="G87" s="8">
        <v>0.69</v>
      </c>
      <c r="H87" s="11">
        <v>12</v>
      </c>
      <c r="I87" s="11">
        <v>1</v>
      </c>
      <c r="J87" s="12">
        <v>1007</v>
      </c>
      <c r="K87" s="12">
        <v>1007</v>
      </c>
      <c r="L87" s="11" t="s">
        <v>12</v>
      </c>
      <c r="M87" s="13">
        <f>44330*(1-(_R4S[[#This Row],[Ciśnienie statyczne]]/1020)^0.1903)</f>
        <v>108.07671331490702</v>
      </c>
      <c r="N87" s="13">
        <f>_R4S[[#This Row],[Wysokość n.p.m]]-108</f>
        <v>7.671331490702471E-2</v>
      </c>
      <c r="O87" s="11" t="s">
        <v>24</v>
      </c>
      <c r="P87" s="11" t="s">
        <v>24</v>
      </c>
      <c r="Q87" s="14">
        <f>SQRT((_R4S[[#This Row],[GPS szerokość]]-B$2)^2+(_R4S[[#This Row],[GPS długość]]-C$2)^2)*85000</f>
        <v>1.9006577810729663</v>
      </c>
    </row>
    <row r="88" spans="1:17" s="6" customFormat="1" x14ac:dyDescent="0.25">
      <c r="A88" s="7" t="s">
        <v>12</v>
      </c>
      <c r="B88" s="8">
        <v>53.355919999999998</v>
      </c>
      <c r="C88" s="8">
        <v>15.63876</v>
      </c>
      <c r="D88" s="8">
        <v>108.1</v>
      </c>
      <c r="E88" s="9">
        <v>0.48214120370370372</v>
      </c>
      <c r="F88" s="10">
        <f t="shared" si="1"/>
        <v>-84.19999999999996</v>
      </c>
      <c r="G88" s="8">
        <v>0.69</v>
      </c>
      <c r="H88" s="11">
        <v>12</v>
      </c>
      <c r="I88" s="11">
        <v>1</v>
      </c>
      <c r="J88" s="12">
        <v>1007</v>
      </c>
      <c r="K88" s="12">
        <v>1007</v>
      </c>
      <c r="L88" s="11" t="s">
        <v>12</v>
      </c>
      <c r="M88" s="13">
        <f>44330*(1-(_R4S[[#This Row],[Ciśnienie statyczne]]/1020)^0.1903)</f>
        <v>108.07671331490702</v>
      </c>
      <c r="N88" s="13">
        <f>_R4S[[#This Row],[Wysokość n.p.m]]-108</f>
        <v>7.671331490702471E-2</v>
      </c>
      <c r="O88" s="11" t="s">
        <v>24</v>
      </c>
      <c r="P88" s="11" t="s">
        <v>24</v>
      </c>
      <c r="Q88" s="14">
        <f>SQRT((_R4S[[#This Row],[GPS szerokość]]-B$2)^2+(_R4S[[#This Row],[GPS długość]]-C$2)^2)*85000</f>
        <v>1.9006577810729663</v>
      </c>
    </row>
    <row r="89" spans="1:17" s="6" customFormat="1" x14ac:dyDescent="0.25">
      <c r="A89" s="7" t="s">
        <v>12</v>
      </c>
      <c r="B89" s="8">
        <v>53.355919999999998</v>
      </c>
      <c r="C89" s="8">
        <v>15.63876</v>
      </c>
      <c r="D89" s="8">
        <v>108.1</v>
      </c>
      <c r="E89" s="9">
        <v>0.48214120370370372</v>
      </c>
      <c r="F89" s="10">
        <f t="shared" si="1"/>
        <v>-81.399999999999963</v>
      </c>
      <c r="G89" s="8">
        <v>0.69</v>
      </c>
      <c r="H89" s="11">
        <v>12</v>
      </c>
      <c r="I89" s="11">
        <v>1</v>
      </c>
      <c r="J89" s="12">
        <v>1007</v>
      </c>
      <c r="K89" s="12">
        <v>1007</v>
      </c>
      <c r="L89" s="11" t="s">
        <v>12</v>
      </c>
      <c r="M89" s="13">
        <f>44330*(1-(_R4S[[#This Row],[Ciśnienie statyczne]]/1020)^0.1903)</f>
        <v>108.07671331490702</v>
      </c>
      <c r="N89" s="13">
        <f>_R4S[[#This Row],[Wysokość n.p.m]]-108</f>
        <v>7.671331490702471E-2</v>
      </c>
      <c r="O89" s="11" t="s">
        <v>24</v>
      </c>
      <c r="P89" s="11" t="s">
        <v>24</v>
      </c>
      <c r="Q89" s="14">
        <f>SQRT((_R4S[[#This Row],[GPS szerokość]]-B$2)^2+(_R4S[[#This Row],[GPS długość]]-C$2)^2)*85000</f>
        <v>1.9006577810729663</v>
      </c>
    </row>
    <row r="90" spans="1:17" s="6" customFormat="1" x14ac:dyDescent="0.25">
      <c r="A90" s="7" t="s">
        <v>12</v>
      </c>
      <c r="B90" s="8">
        <v>53.355919999999998</v>
      </c>
      <c r="C90" s="8">
        <v>15.63876</v>
      </c>
      <c r="D90" s="8">
        <v>108.1</v>
      </c>
      <c r="E90" s="9">
        <v>0.48214120370370372</v>
      </c>
      <c r="F90" s="10">
        <f t="shared" si="1"/>
        <v>-78.599999999999966</v>
      </c>
      <c r="G90" s="8">
        <v>0.69</v>
      </c>
      <c r="H90" s="11">
        <v>12</v>
      </c>
      <c r="I90" s="11">
        <v>1</v>
      </c>
      <c r="J90" s="12">
        <v>1007</v>
      </c>
      <c r="K90" s="12">
        <v>1007</v>
      </c>
      <c r="L90" s="11" t="s">
        <v>12</v>
      </c>
      <c r="M90" s="13">
        <f>44330*(1-(_R4S[[#This Row],[Ciśnienie statyczne]]/1020)^0.1903)</f>
        <v>108.07671331490702</v>
      </c>
      <c r="N90" s="13">
        <f>_R4S[[#This Row],[Wysokość n.p.m]]-108</f>
        <v>7.671331490702471E-2</v>
      </c>
      <c r="O90" s="11" t="s">
        <v>24</v>
      </c>
      <c r="P90" s="11" t="s">
        <v>24</v>
      </c>
      <c r="Q90" s="14">
        <f>SQRT((_R4S[[#This Row],[GPS szerokość]]-B$2)^2+(_R4S[[#This Row],[GPS długość]]-C$2)^2)*85000</f>
        <v>1.9006577810729663</v>
      </c>
    </row>
    <row r="91" spans="1:17" s="6" customFormat="1" x14ac:dyDescent="0.25">
      <c r="A91" s="7" t="s">
        <v>12</v>
      </c>
      <c r="B91" s="8">
        <v>53.355919999999998</v>
      </c>
      <c r="C91" s="8">
        <v>15.63876</v>
      </c>
      <c r="D91" s="8">
        <v>108.1</v>
      </c>
      <c r="E91" s="9">
        <v>0.48214120370370372</v>
      </c>
      <c r="F91" s="10">
        <f t="shared" si="1"/>
        <v>-75.799999999999969</v>
      </c>
      <c r="G91" s="8">
        <v>0.69</v>
      </c>
      <c r="H91" s="11">
        <v>12</v>
      </c>
      <c r="I91" s="11">
        <v>1</v>
      </c>
      <c r="J91" s="12">
        <v>1007</v>
      </c>
      <c r="K91" s="12">
        <v>1007</v>
      </c>
      <c r="L91" s="11" t="s">
        <v>12</v>
      </c>
      <c r="M91" s="13">
        <f>44330*(1-(_R4S[[#This Row],[Ciśnienie statyczne]]/1020)^0.1903)</f>
        <v>108.07671331490702</v>
      </c>
      <c r="N91" s="13">
        <f>_R4S[[#This Row],[Wysokość n.p.m]]-108</f>
        <v>7.671331490702471E-2</v>
      </c>
      <c r="O91" s="11" t="s">
        <v>24</v>
      </c>
      <c r="P91" s="11" t="s">
        <v>24</v>
      </c>
      <c r="Q91" s="14">
        <f>SQRT((_R4S[[#This Row],[GPS szerokość]]-B$2)^2+(_R4S[[#This Row],[GPS długość]]-C$2)^2)*85000</f>
        <v>1.9006577810729663</v>
      </c>
    </row>
    <row r="92" spans="1:17" s="6" customFormat="1" x14ac:dyDescent="0.25">
      <c r="A92" s="7" t="s">
        <v>12</v>
      </c>
      <c r="B92" s="8">
        <v>53.355919999999998</v>
      </c>
      <c r="C92" s="8">
        <v>15.63876</v>
      </c>
      <c r="D92" s="8">
        <v>108.1</v>
      </c>
      <c r="E92" s="9">
        <v>0.48214120370370372</v>
      </c>
      <c r="F92" s="10">
        <f t="shared" si="1"/>
        <v>-72.999999999999972</v>
      </c>
      <c r="G92" s="8">
        <v>0.69</v>
      </c>
      <c r="H92" s="11">
        <v>12</v>
      </c>
      <c r="I92" s="11">
        <v>1</v>
      </c>
      <c r="J92" s="12">
        <v>1007</v>
      </c>
      <c r="K92" s="12">
        <v>1007</v>
      </c>
      <c r="L92" s="11" t="s">
        <v>12</v>
      </c>
      <c r="M92" s="13">
        <f>44330*(1-(_R4S[[#This Row],[Ciśnienie statyczne]]/1020)^0.1903)</f>
        <v>108.07671331490702</v>
      </c>
      <c r="N92" s="13">
        <f>_R4S[[#This Row],[Wysokość n.p.m]]-108</f>
        <v>7.671331490702471E-2</v>
      </c>
      <c r="O92" s="11" t="s">
        <v>24</v>
      </c>
      <c r="P92" s="11" t="s">
        <v>24</v>
      </c>
      <c r="Q92" s="14">
        <f>SQRT((_R4S[[#This Row],[GPS szerokość]]-B$2)^2+(_R4S[[#This Row],[GPS długość]]-C$2)^2)*85000</f>
        <v>1.9006577810729663</v>
      </c>
    </row>
    <row r="93" spans="1:17" s="6" customFormat="1" x14ac:dyDescent="0.25">
      <c r="A93" s="7" t="s">
        <v>12</v>
      </c>
      <c r="B93" s="8">
        <v>53.355919999999998</v>
      </c>
      <c r="C93" s="8">
        <v>15.63876</v>
      </c>
      <c r="D93" s="8">
        <v>108.7</v>
      </c>
      <c r="E93" s="9">
        <v>0.48230324074074077</v>
      </c>
      <c r="F93" s="10">
        <f t="shared" si="1"/>
        <v>-70.199999999999974</v>
      </c>
      <c r="G93" s="8">
        <v>0.69</v>
      </c>
      <c r="H93" s="11">
        <v>12</v>
      </c>
      <c r="I93" s="11">
        <v>1</v>
      </c>
      <c r="J93" s="12">
        <v>1007</v>
      </c>
      <c r="K93" s="12">
        <v>1007</v>
      </c>
      <c r="L93" s="11" t="s">
        <v>12</v>
      </c>
      <c r="M93" s="13">
        <f>44330*(1-(_R4S[[#This Row],[Ciśnienie statyczne]]/1020)^0.1903)</f>
        <v>108.07671331490702</v>
      </c>
      <c r="N93" s="13">
        <f>_R4S[[#This Row],[Wysokość n.p.m]]-108</f>
        <v>7.671331490702471E-2</v>
      </c>
      <c r="O93" s="11" t="s">
        <v>24</v>
      </c>
      <c r="P93" s="11" t="s">
        <v>24</v>
      </c>
      <c r="Q93" s="14">
        <f>SQRT((_R4S[[#This Row],[GPS szerokość]]-B$2)^2+(_R4S[[#This Row],[GPS długość]]-C$2)^2)*85000</f>
        <v>1.9006577810729663</v>
      </c>
    </row>
    <row r="94" spans="1:17" s="6" customFormat="1" x14ac:dyDescent="0.25">
      <c r="A94" s="7" t="s">
        <v>12</v>
      </c>
      <c r="B94" s="8">
        <v>53.355919999999998</v>
      </c>
      <c r="C94" s="8">
        <v>15.63876</v>
      </c>
      <c r="D94" s="8">
        <v>108.7</v>
      </c>
      <c r="E94" s="9">
        <v>0.48230324074074077</v>
      </c>
      <c r="F94" s="10">
        <f t="shared" si="1"/>
        <v>-67.399999999999977</v>
      </c>
      <c r="G94" s="8">
        <v>0.69</v>
      </c>
      <c r="H94" s="11">
        <v>12</v>
      </c>
      <c r="I94" s="11">
        <v>1</v>
      </c>
      <c r="J94" s="12">
        <v>1007</v>
      </c>
      <c r="K94" s="12">
        <v>1007</v>
      </c>
      <c r="L94" s="11" t="s">
        <v>12</v>
      </c>
      <c r="M94" s="13">
        <f>44330*(1-(_R4S[[#This Row],[Ciśnienie statyczne]]/1020)^0.1903)</f>
        <v>108.07671331490702</v>
      </c>
      <c r="N94" s="13">
        <f>_R4S[[#This Row],[Wysokość n.p.m]]-108</f>
        <v>7.671331490702471E-2</v>
      </c>
      <c r="O94" s="11" t="s">
        <v>24</v>
      </c>
      <c r="P94" s="11" t="s">
        <v>24</v>
      </c>
      <c r="Q94" s="14">
        <f>SQRT((_R4S[[#This Row],[GPS szerokość]]-B$2)^2+(_R4S[[#This Row],[GPS długość]]-C$2)^2)*85000</f>
        <v>1.9006577810729663</v>
      </c>
    </row>
    <row r="95" spans="1:17" s="6" customFormat="1" x14ac:dyDescent="0.25">
      <c r="A95" s="7" t="s">
        <v>12</v>
      </c>
      <c r="B95" s="8">
        <v>53.355919999999998</v>
      </c>
      <c r="C95" s="8">
        <v>15.63876</v>
      </c>
      <c r="D95" s="8">
        <v>108.7</v>
      </c>
      <c r="E95" s="9">
        <v>0.48230324074074077</v>
      </c>
      <c r="F95" s="10">
        <f t="shared" si="1"/>
        <v>-64.59999999999998</v>
      </c>
      <c r="G95" s="8">
        <v>0.69</v>
      </c>
      <c r="H95" s="11">
        <v>12</v>
      </c>
      <c r="I95" s="11">
        <v>1</v>
      </c>
      <c r="J95" s="12">
        <v>1007</v>
      </c>
      <c r="K95" s="12">
        <v>1007</v>
      </c>
      <c r="L95" s="11" t="s">
        <v>12</v>
      </c>
      <c r="M95" s="13">
        <f>44330*(1-(_R4S[[#This Row],[Ciśnienie statyczne]]/1020)^0.1903)</f>
        <v>108.07671331490702</v>
      </c>
      <c r="N95" s="13">
        <f>_R4S[[#This Row],[Wysokość n.p.m]]-108</f>
        <v>7.671331490702471E-2</v>
      </c>
      <c r="O95" s="11" t="s">
        <v>24</v>
      </c>
      <c r="P95" s="11" t="s">
        <v>24</v>
      </c>
      <c r="Q95" s="14">
        <f>SQRT((_R4S[[#This Row],[GPS szerokość]]-B$2)^2+(_R4S[[#This Row],[GPS długość]]-C$2)^2)*85000</f>
        <v>1.9006577810729663</v>
      </c>
    </row>
    <row r="96" spans="1:17" s="6" customFormat="1" x14ac:dyDescent="0.25">
      <c r="A96" s="7" t="s">
        <v>12</v>
      </c>
      <c r="B96" s="8">
        <v>53.355919999999998</v>
      </c>
      <c r="C96" s="8">
        <v>15.63876</v>
      </c>
      <c r="D96" s="8">
        <v>108.7</v>
      </c>
      <c r="E96" s="9">
        <v>0.48230324074074077</v>
      </c>
      <c r="F96" s="10">
        <f t="shared" si="1"/>
        <v>-61.799999999999983</v>
      </c>
      <c r="G96" s="8">
        <v>0.69</v>
      </c>
      <c r="H96" s="11">
        <v>12</v>
      </c>
      <c r="I96" s="11">
        <v>1</v>
      </c>
      <c r="J96" s="12">
        <v>1007</v>
      </c>
      <c r="K96" s="12">
        <v>1007</v>
      </c>
      <c r="L96" s="11" t="s">
        <v>12</v>
      </c>
      <c r="M96" s="13">
        <f>44330*(1-(_R4S[[#This Row],[Ciśnienie statyczne]]/1020)^0.1903)</f>
        <v>108.07671331490702</v>
      </c>
      <c r="N96" s="13">
        <f>_R4S[[#This Row],[Wysokość n.p.m]]-108</f>
        <v>7.671331490702471E-2</v>
      </c>
      <c r="O96" s="11" t="s">
        <v>24</v>
      </c>
      <c r="P96" s="11" t="s">
        <v>24</v>
      </c>
      <c r="Q96" s="14">
        <f>SQRT((_R4S[[#This Row],[GPS szerokość]]-B$2)^2+(_R4S[[#This Row],[GPS długość]]-C$2)^2)*85000</f>
        <v>1.9006577810729663</v>
      </c>
    </row>
    <row r="97" spans="1:17" s="6" customFormat="1" x14ac:dyDescent="0.25">
      <c r="A97" s="7" t="s">
        <v>12</v>
      </c>
      <c r="B97" s="8">
        <v>53.355919999999998</v>
      </c>
      <c r="C97" s="8">
        <v>15.63876</v>
      </c>
      <c r="D97" s="8">
        <v>108.7</v>
      </c>
      <c r="E97" s="9">
        <v>0.48230324074074077</v>
      </c>
      <c r="F97" s="10">
        <f t="shared" si="1"/>
        <v>-58.999999999999986</v>
      </c>
      <c r="G97" s="8">
        <v>0.69</v>
      </c>
      <c r="H97" s="11">
        <v>12</v>
      </c>
      <c r="I97" s="11">
        <v>1</v>
      </c>
      <c r="J97" s="12">
        <v>1007</v>
      </c>
      <c r="K97" s="12">
        <v>1007</v>
      </c>
      <c r="L97" s="11" t="s">
        <v>12</v>
      </c>
      <c r="M97" s="13">
        <f>44330*(1-(_R4S[[#This Row],[Ciśnienie statyczne]]/1020)^0.1903)</f>
        <v>108.07671331490702</v>
      </c>
      <c r="N97" s="13">
        <f>_R4S[[#This Row],[Wysokość n.p.m]]-108</f>
        <v>7.671331490702471E-2</v>
      </c>
      <c r="O97" s="11" t="s">
        <v>24</v>
      </c>
      <c r="P97" s="11" t="s">
        <v>24</v>
      </c>
      <c r="Q97" s="14">
        <f>SQRT((_R4S[[#This Row],[GPS szerokość]]-B$2)^2+(_R4S[[#This Row],[GPS długość]]-C$2)^2)*85000</f>
        <v>1.9006577810729663</v>
      </c>
    </row>
    <row r="98" spans="1:17" s="6" customFormat="1" x14ac:dyDescent="0.25">
      <c r="A98" s="7" t="s">
        <v>12</v>
      </c>
      <c r="B98" s="8">
        <v>53.355919999999998</v>
      </c>
      <c r="C98" s="8">
        <v>15.63876</v>
      </c>
      <c r="D98" s="8">
        <v>108.6</v>
      </c>
      <c r="E98" s="9">
        <v>0.48246527777777776</v>
      </c>
      <c r="F98" s="10">
        <f t="shared" si="1"/>
        <v>-56.199999999999989</v>
      </c>
      <c r="G98" s="8">
        <v>0.69</v>
      </c>
      <c r="H98" s="11">
        <v>12</v>
      </c>
      <c r="I98" s="11">
        <v>1</v>
      </c>
      <c r="J98" s="12">
        <v>1007</v>
      </c>
      <c r="K98" s="12">
        <v>1007</v>
      </c>
      <c r="L98" s="11" t="s">
        <v>12</v>
      </c>
      <c r="M98" s="13">
        <f>44330*(1-(_R4S[[#This Row],[Ciśnienie statyczne]]/1020)^0.1903)</f>
        <v>108.07671331490702</v>
      </c>
      <c r="N98" s="13">
        <f>_R4S[[#This Row],[Wysokość n.p.m]]-108</f>
        <v>7.671331490702471E-2</v>
      </c>
      <c r="O98" s="11" t="s">
        <v>24</v>
      </c>
      <c r="P98" s="11" t="s">
        <v>24</v>
      </c>
      <c r="Q98" s="14">
        <f>SQRT((_R4S[[#This Row],[GPS szerokość]]-B$2)^2+(_R4S[[#This Row],[GPS długość]]-C$2)^2)*85000</f>
        <v>1.9006577810729663</v>
      </c>
    </row>
    <row r="99" spans="1:17" x14ac:dyDescent="0.25">
      <c r="A99" s="15" t="s">
        <v>13</v>
      </c>
      <c r="B99" s="16">
        <v>53.355919999999998</v>
      </c>
      <c r="C99" s="16">
        <v>15.63876</v>
      </c>
      <c r="D99" s="16">
        <v>108.6</v>
      </c>
      <c r="E99" s="17">
        <v>0.48246527777777776</v>
      </c>
      <c r="F99" s="10">
        <f t="shared" si="1"/>
        <v>-53.399999999999991</v>
      </c>
      <c r="G99" s="16">
        <v>0.69</v>
      </c>
      <c r="H99" s="18">
        <v>12</v>
      </c>
      <c r="I99" s="18">
        <v>1</v>
      </c>
      <c r="J99" s="10">
        <v>1007</v>
      </c>
      <c r="K99" s="10">
        <v>1007</v>
      </c>
      <c r="L99" s="18" t="s">
        <v>12</v>
      </c>
      <c r="M99" s="19">
        <f>44330*(1-(_R4S[[#This Row],[Ciśnienie statyczne]]/1020)^0.1903)</f>
        <v>108.07671331490702</v>
      </c>
      <c r="N99" s="19">
        <f>_R4S[[#This Row],[Wysokość n.p.m]]-108</f>
        <v>7.671331490702471E-2</v>
      </c>
      <c r="O99" s="18" t="s">
        <v>24</v>
      </c>
      <c r="P99" s="18" t="s">
        <v>24</v>
      </c>
      <c r="Q99" s="14">
        <f>SQRT((_R4S[[#This Row],[GPS szerokość]]-B$2)^2+(_R4S[[#This Row],[GPS długość]]-C$2)^2)*85000</f>
        <v>1.9006577810729663</v>
      </c>
    </row>
    <row r="100" spans="1:17" x14ac:dyDescent="0.25">
      <c r="A100" s="15" t="s">
        <v>13</v>
      </c>
      <c r="B100" s="16">
        <v>53.355919999999998</v>
      </c>
      <c r="C100" s="16">
        <v>15.63876</v>
      </c>
      <c r="D100" s="16">
        <v>108.6</v>
      </c>
      <c r="E100" s="17">
        <v>0.48246527777777776</v>
      </c>
      <c r="F100" s="10">
        <f t="shared" si="1"/>
        <v>-50.599999999999994</v>
      </c>
      <c r="G100" s="16">
        <v>0.69</v>
      </c>
      <c r="H100" s="18">
        <v>12</v>
      </c>
      <c r="I100" s="18">
        <v>1</v>
      </c>
      <c r="J100" s="10">
        <v>1007</v>
      </c>
      <c r="K100" s="10">
        <v>1007</v>
      </c>
      <c r="L100" s="18" t="s">
        <v>13</v>
      </c>
      <c r="M100" s="19">
        <f>44330*(1-(_R4S[[#This Row],[Ciśnienie statyczne]]/1020)^0.1903)</f>
        <v>108.07671331490702</v>
      </c>
      <c r="N100" s="19">
        <f>_R4S[[#This Row],[Wysokość n.p.m]]-108</f>
        <v>7.671331490702471E-2</v>
      </c>
      <c r="O100" s="18" t="s">
        <v>24</v>
      </c>
      <c r="P100" s="18" t="s">
        <v>24</v>
      </c>
      <c r="Q100" s="14">
        <f>SQRT((_R4S[[#This Row],[GPS szerokość]]-B$2)^2+(_R4S[[#This Row],[GPS długość]]-C$2)^2)*85000</f>
        <v>1.9006577810729663</v>
      </c>
    </row>
    <row r="101" spans="1:17" x14ac:dyDescent="0.25">
      <c r="A101" s="15" t="s">
        <v>13</v>
      </c>
      <c r="B101" s="16">
        <v>53.355919999999998</v>
      </c>
      <c r="C101" s="16">
        <v>15.63876</v>
      </c>
      <c r="D101" s="16">
        <v>108.6</v>
      </c>
      <c r="E101" s="17">
        <v>0.48246527777777776</v>
      </c>
      <c r="F101" s="10">
        <f>F102-2.8</f>
        <v>-47.8</v>
      </c>
      <c r="G101" s="16">
        <v>0.69</v>
      </c>
      <c r="H101" s="18">
        <v>12</v>
      </c>
      <c r="I101" s="18">
        <v>1</v>
      </c>
      <c r="J101" s="10">
        <v>1007</v>
      </c>
      <c r="K101" s="10">
        <v>1007</v>
      </c>
      <c r="L101" s="18" t="s">
        <v>13</v>
      </c>
      <c r="M101" s="19">
        <f>44330*(1-(_R4S[[#This Row],[Ciśnienie statyczne]]/1020)^0.1903)</f>
        <v>108.07671331490702</v>
      </c>
      <c r="N101" s="19">
        <f>_R4S[[#This Row],[Wysokość n.p.m]]-108</f>
        <v>7.671331490702471E-2</v>
      </c>
      <c r="O101" s="18" t="s">
        <v>24</v>
      </c>
      <c r="P101" s="18" t="s">
        <v>24</v>
      </c>
      <c r="Q101" s="14">
        <f>SQRT((_R4S[[#This Row],[GPS szerokość]]-B$2)^2+(_R4S[[#This Row],[GPS długość]]-C$2)^2)*85000</f>
        <v>1.9006577810729663</v>
      </c>
    </row>
    <row r="102" spans="1:17" x14ac:dyDescent="0.25">
      <c r="A102" s="15" t="s">
        <v>14</v>
      </c>
      <c r="B102" s="16">
        <v>53.355919999999998</v>
      </c>
      <c r="C102" s="16">
        <v>15.63876</v>
      </c>
      <c r="D102" s="16">
        <v>108.6</v>
      </c>
      <c r="E102" s="17">
        <v>0.48246527777777776</v>
      </c>
      <c r="F102" s="10">
        <f t="shared" ref="F102:F107" si="2">F103-2.5</f>
        <v>-45</v>
      </c>
      <c r="G102" s="16">
        <v>0.69</v>
      </c>
      <c r="H102" s="18">
        <v>12</v>
      </c>
      <c r="I102" s="18">
        <v>1</v>
      </c>
      <c r="J102" s="10">
        <v>1007</v>
      </c>
      <c r="K102" s="10">
        <v>1007</v>
      </c>
      <c r="L102" s="18" t="s">
        <v>14</v>
      </c>
      <c r="M102" s="19">
        <f>44330*(1-(_R4S[[#This Row],[Ciśnienie statyczne]]/1020)^0.1903)</f>
        <v>108.07671331490702</v>
      </c>
      <c r="N102" s="19">
        <f>_R4S[[#This Row],[Wysokość n.p.m]]-108</f>
        <v>7.671331490702471E-2</v>
      </c>
      <c r="O102" s="18" t="s">
        <v>24</v>
      </c>
      <c r="P102" s="18" t="s">
        <v>24</v>
      </c>
      <c r="Q102" s="14">
        <f>SQRT((_R4S[[#This Row],[GPS szerokość]]-B$2)^2+(_R4S[[#This Row],[GPS długość]]-C$2)^2)*85000</f>
        <v>1.9006577810729663</v>
      </c>
    </row>
    <row r="103" spans="1:17" x14ac:dyDescent="0.25">
      <c r="A103" s="15" t="s">
        <v>14</v>
      </c>
      <c r="B103" s="16">
        <v>53.355919999999998</v>
      </c>
      <c r="C103" s="16">
        <v>15.63876</v>
      </c>
      <c r="D103" s="16">
        <v>108.9</v>
      </c>
      <c r="E103" s="17">
        <v>0.4826273148148148</v>
      </c>
      <c r="F103" s="10">
        <f t="shared" si="2"/>
        <v>-42.5</v>
      </c>
      <c r="G103" s="16">
        <v>0.69</v>
      </c>
      <c r="H103" s="18">
        <v>12</v>
      </c>
      <c r="I103" s="18">
        <v>1</v>
      </c>
      <c r="J103" s="10">
        <v>1007</v>
      </c>
      <c r="K103" s="10">
        <v>1007</v>
      </c>
      <c r="L103" s="18" t="s">
        <v>14</v>
      </c>
      <c r="M103" s="19">
        <f>44330*(1-(_R4S[[#This Row],[Ciśnienie statyczne]]/1020)^0.1903)</f>
        <v>108.07671331490702</v>
      </c>
      <c r="N103" s="19">
        <f>_R4S[[#This Row],[Wysokość n.p.m]]-108</f>
        <v>7.671331490702471E-2</v>
      </c>
      <c r="O103" s="18" t="s">
        <v>24</v>
      </c>
      <c r="P103" s="18" t="s">
        <v>24</v>
      </c>
      <c r="Q103" s="14">
        <f>SQRT((_R4S[[#This Row],[GPS szerokość]]-B$2)^2+(_R4S[[#This Row],[GPS długość]]-C$2)^2)*85000</f>
        <v>1.9006577810729663</v>
      </c>
    </row>
    <row r="104" spans="1:17" x14ac:dyDescent="0.25">
      <c r="A104" s="15" t="s">
        <v>14</v>
      </c>
      <c r="B104" s="16">
        <v>53.355919999999998</v>
      </c>
      <c r="C104" s="16">
        <v>15.63876</v>
      </c>
      <c r="D104" s="16">
        <v>108.9</v>
      </c>
      <c r="E104" s="17">
        <v>0.4826273148148148</v>
      </c>
      <c r="F104" s="10">
        <f t="shared" si="2"/>
        <v>-40</v>
      </c>
      <c r="G104" s="16">
        <v>0.69</v>
      </c>
      <c r="H104" s="18">
        <v>12</v>
      </c>
      <c r="I104" s="18">
        <v>1</v>
      </c>
      <c r="J104" s="10">
        <v>1007</v>
      </c>
      <c r="K104" s="10">
        <v>1007</v>
      </c>
      <c r="L104" s="18" t="s">
        <v>14</v>
      </c>
      <c r="M104" s="19">
        <f>44330*(1-(_R4S[[#This Row],[Ciśnienie statyczne]]/1020)^0.1903)</f>
        <v>108.07671331490702</v>
      </c>
      <c r="N104" s="19">
        <f>_R4S[[#This Row],[Wysokość n.p.m]]-108</f>
        <v>7.671331490702471E-2</v>
      </c>
      <c r="O104" s="18" t="s">
        <v>24</v>
      </c>
      <c r="P104" s="18" t="s">
        <v>24</v>
      </c>
      <c r="Q104" s="14">
        <f>SQRT((_R4S[[#This Row],[GPS szerokość]]-B$2)^2+(_R4S[[#This Row],[GPS długość]]-C$2)^2)*85000</f>
        <v>1.9006577810729663</v>
      </c>
    </row>
    <row r="105" spans="1:17" x14ac:dyDescent="0.25">
      <c r="A105" s="15" t="s">
        <v>14</v>
      </c>
      <c r="B105" s="16">
        <v>53.355919999999998</v>
      </c>
      <c r="C105" s="16">
        <v>15.63876</v>
      </c>
      <c r="D105" s="16">
        <v>108.9</v>
      </c>
      <c r="E105" s="17">
        <v>0.4826273148148148</v>
      </c>
      <c r="F105" s="10">
        <f t="shared" si="2"/>
        <v>-37.5</v>
      </c>
      <c r="G105" s="16">
        <v>0.69</v>
      </c>
      <c r="H105" s="18">
        <v>12</v>
      </c>
      <c r="I105" s="18">
        <v>1</v>
      </c>
      <c r="J105" s="10">
        <v>1007</v>
      </c>
      <c r="K105" s="10">
        <v>1007</v>
      </c>
      <c r="L105" s="18" t="s">
        <v>14</v>
      </c>
      <c r="M105" s="19">
        <f>44330*(1-(_R4S[[#This Row],[Ciśnienie statyczne]]/1020)^0.1903)</f>
        <v>108.07671331490702</v>
      </c>
      <c r="N105" s="19">
        <f>_R4S[[#This Row],[Wysokość n.p.m]]-108</f>
        <v>7.671331490702471E-2</v>
      </c>
      <c r="O105" s="18" t="s">
        <v>24</v>
      </c>
      <c r="P105" s="18" t="s">
        <v>24</v>
      </c>
      <c r="Q105" s="14">
        <f>SQRT((_R4S[[#This Row],[GPS szerokość]]-B$2)^2+(_R4S[[#This Row],[GPS długość]]-C$2)^2)*85000</f>
        <v>1.9006577810729663</v>
      </c>
    </row>
    <row r="106" spans="1:17" x14ac:dyDescent="0.25">
      <c r="A106" s="15" t="s">
        <v>14</v>
      </c>
      <c r="B106" s="16">
        <v>53.355919999999998</v>
      </c>
      <c r="C106" s="16">
        <v>15.63876</v>
      </c>
      <c r="D106" s="16">
        <v>108.9</v>
      </c>
      <c r="E106" s="17">
        <v>0.4826273148148148</v>
      </c>
      <c r="F106" s="10">
        <f t="shared" si="2"/>
        <v>-35</v>
      </c>
      <c r="G106" s="16">
        <v>0.69</v>
      </c>
      <c r="H106" s="18">
        <v>12</v>
      </c>
      <c r="I106" s="18">
        <v>1</v>
      </c>
      <c r="J106" s="10">
        <v>1007</v>
      </c>
      <c r="K106" s="10">
        <v>1007</v>
      </c>
      <c r="L106" s="18" t="s">
        <v>14</v>
      </c>
      <c r="M106" s="19">
        <f>44330*(1-(_R4S[[#This Row],[Ciśnienie statyczne]]/1020)^0.1903)</f>
        <v>108.07671331490702</v>
      </c>
      <c r="N106" s="19">
        <f>_R4S[[#This Row],[Wysokość n.p.m]]-108</f>
        <v>7.671331490702471E-2</v>
      </c>
      <c r="O106" s="18" t="s">
        <v>24</v>
      </c>
      <c r="P106" s="18" t="s">
        <v>24</v>
      </c>
      <c r="Q106" s="14">
        <f>SQRT((_R4S[[#This Row],[GPS szerokość]]-B$2)^2+(_R4S[[#This Row],[GPS długość]]-C$2)^2)*85000</f>
        <v>1.9006577810729663</v>
      </c>
    </row>
    <row r="107" spans="1:17" x14ac:dyDescent="0.25">
      <c r="A107" s="15" t="s">
        <v>14</v>
      </c>
      <c r="B107" s="16">
        <v>53.355919999999998</v>
      </c>
      <c r="C107" s="16">
        <v>15.63876</v>
      </c>
      <c r="D107" s="16">
        <v>108.9</v>
      </c>
      <c r="E107" s="17">
        <v>0.4826273148148148</v>
      </c>
      <c r="F107" s="10">
        <f t="shared" si="2"/>
        <v>-32.5</v>
      </c>
      <c r="G107" s="16">
        <v>0.69</v>
      </c>
      <c r="H107" s="18">
        <v>12</v>
      </c>
      <c r="I107" s="18">
        <v>1</v>
      </c>
      <c r="J107" s="10">
        <v>1007</v>
      </c>
      <c r="K107" s="10">
        <v>1007</v>
      </c>
      <c r="L107" s="18" t="s">
        <v>14</v>
      </c>
      <c r="M107" s="19">
        <f>44330*(1-(_R4S[[#This Row],[Ciśnienie statyczne]]/1020)^0.1903)</f>
        <v>108.07671331490702</v>
      </c>
      <c r="N107" s="19">
        <f>_R4S[[#This Row],[Wysokość n.p.m]]-108</f>
        <v>7.671331490702471E-2</v>
      </c>
      <c r="O107" s="18" t="s">
        <v>24</v>
      </c>
      <c r="P107" s="18" t="s">
        <v>24</v>
      </c>
      <c r="Q107" s="14">
        <f>SQRT((_R4S[[#This Row],[GPS szerokość]]-B$2)^2+(_R4S[[#This Row],[GPS długość]]-C$2)^2)*85000</f>
        <v>1.9006577810729663</v>
      </c>
    </row>
    <row r="108" spans="1:17" x14ac:dyDescent="0.25">
      <c r="A108" s="15" t="s">
        <v>15</v>
      </c>
      <c r="B108" s="16">
        <v>53.355919999999998</v>
      </c>
      <c r="C108" s="16">
        <v>15.63876</v>
      </c>
      <c r="D108" s="16">
        <v>108.9</v>
      </c>
      <c r="E108" s="17">
        <v>0.4826273148148148</v>
      </c>
      <c r="F108" s="10">
        <f t="shared" ref="F108:F118" si="3">F109-2.5</f>
        <v>-30</v>
      </c>
      <c r="G108" s="16">
        <v>0.69</v>
      </c>
      <c r="H108" s="18">
        <v>12</v>
      </c>
      <c r="I108" s="18">
        <v>1</v>
      </c>
      <c r="J108" s="10">
        <v>1007</v>
      </c>
      <c r="K108" s="10">
        <v>1007</v>
      </c>
      <c r="L108" s="18" t="s">
        <v>14</v>
      </c>
      <c r="M108" s="19">
        <f>44330*(1-(_R4S[[#This Row],[Ciśnienie statyczne]]/1020)^0.1903)</f>
        <v>108.07671331490702</v>
      </c>
      <c r="N108" s="19">
        <f>_R4S[[#This Row],[Wysokość n.p.m]]-108</f>
        <v>7.671331490702471E-2</v>
      </c>
      <c r="O108" s="18" t="s">
        <v>24</v>
      </c>
      <c r="P108" s="18" t="s">
        <v>24</v>
      </c>
      <c r="Q108" s="14">
        <f>SQRT((_R4S[[#This Row],[GPS szerokość]]-B$2)^2+(_R4S[[#This Row],[GPS długość]]-C$2)^2)*85000</f>
        <v>1.9006577810729663</v>
      </c>
    </row>
    <row r="109" spans="1:17" x14ac:dyDescent="0.25">
      <c r="A109" s="15" t="s">
        <v>15</v>
      </c>
      <c r="B109" s="16">
        <v>53.355919999999998</v>
      </c>
      <c r="C109" s="16">
        <v>15.63876</v>
      </c>
      <c r="D109" s="16">
        <v>108.9</v>
      </c>
      <c r="E109" s="17">
        <v>0.4826273148148148</v>
      </c>
      <c r="F109" s="10">
        <f t="shared" si="3"/>
        <v>-27.5</v>
      </c>
      <c r="G109" s="16">
        <v>0.69</v>
      </c>
      <c r="H109" s="18">
        <v>12</v>
      </c>
      <c r="I109" s="18">
        <v>1</v>
      </c>
      <c r="J109" s="10">
        <v>1007</v>
      </c>
      <c r="K109" s="10">
        <v>1007</v>
      </c>
      <c r="L109" s="18" t="s">
        <v>15</v>
      </c>
      <c r="M109" s="19">
        <f>44330*(1-(_R4S[[#This Row],[Ciśnienie statyczne]]/1020)^0.1903)</f>
        <v>108.07671331490702</v>
      </c>
      <c r="N109" s="19">
        <f>_R4S[[#This Row],[Wysokość n.p.m]]-108</f>
        <v>7.671331490702471E-2</v>
      </c>
      <c r="O109" s="18" t="s">
        <v>24</v>
      </c>
      <c r="P109" s="18" t="s">
        <v>24</v>
      </c>
      <c r="Q109" s="14">
        <f>SQRT((_R4S[[#This Row],[GPS szerokość]]-B$2)^2+(_R4S[[#This Row],[GPS długość]]-C$2)^2)*85000</f>
        <v>1.9006577810729663</v>
      </c>
    </row>
    <row r="110" spans="1:17" x14ac:dyDescent="0.25">
      <c r="A110" s="15" t="s">
        <v>15</v>
      </c>
      <c r="B110" s="16">
        <v>53.355919999999998</v>
      </c>
      <c r="C110" s="16">
        <v>15.63876</v>
      </c>
      <c r="D110" s="16">
        <v>108.9</v>
      </c>
      <c r="E110" s="17">
        <v>0.4826273148148148</v>
      </c>
      <c r="F110" s="10">
        <f t="shared" si="3"/>
        <v>-25</v>
      </c>
      <c r="G110" s="16">
        <v>0.69</v>
      </c>
      <c r="H110" s="18">
        <v>12</v>
      </c>
      <c r="I110" s="18">
        <v>1</v>
      </c>
      <c r="J110" s="10">
        <v>1007</v>
      </c>
      <c r="K110" s="10">
        <v>1007</v>
      </c>
      <c r="L110" s="18" t="s">
        <v>15</v>
      </c>
      <c r="M110" s="19">
        <f>44330*(1-(_R4S[[#This Row],[Ciśnienie statyczne]]/1020)^0.1903)</f>
        <v>108.07671331490702</v>
      </c>
      <c r="N110" s="19">
        <f>_R4S[[#This Row],[Wysokość n.p.m]]-108</f>
        <v>7.671331490702471E-2</v>
      </c>
      <c r="O110" s="18" t="s">
        <v>24</v>
      </c>
      <c r="P110" s="18" t="s">
        <v>24</v>
      </c>
      <c r="Q110" s="14">
        <f>SQRT((_R4S[[#This Row],[GPS szerokość]]-B$2)^2+(_R4S[[#This Row],[GPS długość]]-C$2)^2)*85000</f>
        <v>1.9006577810729663</v>
      </c>
    </row>
    <row r="111" spans="1:17" x14ac:dyDescent="0.25">
      <c r="A111" s="15" t="s">
        <v>15</v>
      </c>
      <c r="B111" s="16">
        <v>53.355919999999998</v>
      </c>
      <c r="C111" s="16">
        <v>15.63876</v>
      </c>
      <c r="D111" s="16">
        <v>108.9</v>
      </c>
      <c r="E111" s="17">
        <v>0.4826273148148148</v>
      </c>
      <c r="F111" s="10">
        <f t="shared" si="3"/>
        <v>-22.5</v>
      </c>
      <c r="G111" s="16">
        <v>0.69</v>
      </c>
      <c r="H111" s="18">
        <v>12</v>
      </c>
      <c r="I111" s="18">
        <v>1</v>
      </c>
      <c r="J111" s="10">
        <v>1007</v>
      </c>
      <c r="K111" s="10">
        <v>1007</v>
      </c>
      <c r="L111" s="18" t="s">
        <v>15</v>
      </c>
      <c r="M111" s="19">
        <f>44330*(1-(_R4S[[#This Row],[Ciśnienie statyczne]]/1020)^0.1903)</f>
        <v>108.07671331490702</v>
      </c>
      <c r="N111" s="19">
        <f>_R4S[[#This Row],[Wysokość n.p.m]]-108</f>
        <v>7.671331490702471E-2</v>
      </c>
      <c r="O111" s="18" t="s">
        <v>24</v>
      </c>
      <c r="P111" s="18" t="s">
        <v>24</v>
      </c>
      <c r="Q111" s="14">
        <f>SQRT((_R4S[[#This Row],[GPS szerokość]]-B$2)^2+(_R4S[[#This Row],[GPS długość]]-C$2)^2)*85000</f>
        <v>1.9006577810729663</v>
      </c>
    </row>
    <row r="112" spans="1:17" x14ac:dyDescent="0.25">
      <c r="A112" s="15" t="s">
        <v>15</v>
      </c>
      <c r="B112" s="16">
        <v>53.355919999999998</v>
      </c>
      <c r="C112" s="16">
        <v>15.63876</v>
      </c>
      <c r="D112" s="16">
        <v>108.9</v>
      </c>
      <c r="E112" s="17">
        <v>0.4826273148148148</v>
      </c>
      <c r="F112" s="10">
        <f t="shared" si="3"/>
        <v>-20</v>
      </c>
      <c r="G112" s="16">
        <v>0.69</v>
      </c>
      <c r="H112" s="18">
        <v>12</v>
      </c>
      <c r="I112" s="18">
        <v>1</v>
      </c>
      <c r="J112" s="10">
        <v>1007</v>
      </c>
      <c r="K112" s="10">
        <v>1007</v>
      </c>
      <c r="L112" s="18" t="s">
        <v>15</v>
      </c>
      <c r="M112" s="19">
        <f>44330*(1-(_R4S[[#This Row],[Ciśnienie statyczne]]/1020)^0.1903)</f>
        <v>108.07671331490702</v>
      </c>
      <c r="N112" s="19">
        <f>_R4S[[#This Row],[Wysokość n.p.m]]-108</f>
        <v>7.671331490702471E-2</v>
      </c>
      <c r="O112" s="18" t="s">
        <v>24</v>
      </c>
      <c r="P112" s="18" t="s">
        <v>24</v>
      </c>
      <c r="Q112" s="14">
        <f>SQRT((_R4S[[#This Row],[GPS szerokość]]-B$2)^2+(_R4S[[#This Row],[GPS długość]]-C$2)^2)*85000</f>
        <v>1.9006577810729663</v>
      </c>
    </row>
    <row r="113" spans="1:17" x14ac:dyDescent="0.25">
      <c r="A113" s="15" t="s">
        <v>15</v>
      </c>
      <c r="B113" s="16">
        <v>53.355919999999998</v>
      </c>
      <c r="C113" s="16">
        <v>15.63876</v>
      </c>
      <c r="D113" s="16">
        <v>108.9</v>
      </c>
      <c r="E113" s="17">
        <v>0.4826273148148148</v>
      </c>
      <c r="F113" s="10">
        <f t="shared" si="3"/>
        <v>-17.5</v>
      </c>
      <c r="G113" s="16">
        <v>0.69</v>
      </c>
      <c r="H113" s="18">
        <v>12</v>
      </c>
      <c r="I113" s="18">
        <v>1</v>
      </c>
      <c r="J113" s="10">
        <v>1007</v>
      </c>
      <c r="K113" s="10">
        <v>1007</v>
      </c>
      <c r="L113" s="18" t="s">
        <v>15</v>
      </c>
      <c r="M113" s="19">
        <f>44330*(1-(_R4S[[#This Row],[Ciśnienie statyczne]]/1020)^0.1903)</f>
        <v>108.07671331490702</v>
      </c>
      <c r="N113" s="19">
        <f>_R4S[[#This Row],[Wysokość n.p.m]]-108</f>
        <v>7.671331490702471E-2</v>
      </c>
      <c r="O113" s="18" t="s">
        <v>24</v>
      </c>
      <c r="P113" s="18" t="s">
        <v>24</v>
      </c>
      <c r="Q113" s="14">
        <f>SQRT((_R4S[[#This Row],[GPS szerokość]]-B$2)^2+(_R4S[[#This Row],[GPS długość]]-C$2)^2)*85000</f>
        <v>1.9006577810729663</v>
      </c>
    </row>
    <row r="114" spans="1:17" x14ac:dyDescent="0.25">
      <c r="A114" s="15" t="s">
        <v>15</v>
      </c>
      <c r="B114" s="16">
        <v>53.355919999999998</v>
      </c>
      <c r="C114" s="16">
        <v>15.63876</v>
      </c>
      <c r="D114" s="16">
        <v>108.9</v>
      </c>
      <c r="E114" s="17">
        <v>0.4826273148148148</v>
      </c>
      <c r="F114" s="10">
        <f t="shared" si="3"/>
        <v>-15</v>
      </c>
      <c r="G114" s="16">
        <v>0.69</v>
      </c>
      <c r="H114" s="18">
        <v>12</v>
      </c>
      <c r="I114" s="18">
        <v>1</v>
      </c>
      <c r="J114" s="10">
        <v>1007</v>
      </c>
      <c r="K114" s="10">
        <v>1007</v>
      </c>
      <c r="L114" s="18" t="s">
        <v>15</v>
      </c>
      <c r="M114" s="19">
        <f>44330*(1-(_R4S[[#This Row],[Ciśnienie statyczne]]/1020)^0.1903)</f>
        <v>108.07671331490702</v>
      </c>
      <c r="N114" s="19">
        <f>_R4S[[#This Row],[Wysokość n.p.m]]-108</f>
        <v>7.671331490702471E-2</v>
      </c>
      <c r="O114" s="18" t="s">
        <v>24</v>
      </c>
      <c r="P114" s="18" t="s">
        <v>24</v>
      </c>
      <c r="Q114" s="14">
        <f>SQRT((_R4S[[#This Row],[GPS szerokość]]-B$2)^2+(_R4S[[#This Row],[GPS długość]]-C$2)^2)*85000</f>
        <v>1.9006577810729663</v>
      </c>
    </row>
    <row r="115" spans="1:17" x14ac:dyDescent="0.25">
      <c r="A115" s="15" t="s">
        <v>15</v>
      </c>
      <c r="B115" s="16">
        <v>53.355919999999998</v>
      </c>
      <c r="C115" s="16">
        <v>15.63876</v>
      </c>
      <c r="D115" s="16">
        <v>108.9</v>
      </c>
      <c r="E115" s="17">
        <v>0.4826273148148148</v>
      </c>
      <c r="F115" s="10">
        <f t="shared" si="3"/>
        <v>-12.5</v>
      </c>
      <c r="G115" s="16">
        <v>0.69</v>
      </c>
      <c r="H115" s="18">
        <v>12</v>
      </c>
      <c r="I115" s="18">
        <v>1</v>
      </c>
      <c r="J115" s="10">
        <v>1007</v>
      </c>
      <c r="K115" s="10">
        <v>1007</v>
      </c>
      <c r="L115" s="18" t="s">
        <v>15</v>
      </c>
      <c r="M115" s="19">
        <f>44330*(1-(_R4S[[#This Row],[Ciśnienie statyczne]]/1020)^0.1903)</f>
        <v>108.07671331490702</v>
      </c>
      <c r="N115" s="19">
        <f>_R4S[[#This Row],[Wysokość n.p.m]]-108</f>
        <v>7.671331490702471E-2</v>
      </c>
      <c r="O115" s="18" t="s">
        <v>24</v>
      </c>
      <c r="P115" s="18" t="s">
        <v>24</v>
      </c>
      <c r="Q115" s="14">
        <f>SQRT((_R4S[[#This Row],[GPS szerokość]]-B$2)^2+(_R4S[[#This Row],[GPS długość]]-C$2)^2)*85000</f>
        <v>1.9006577810729663</v>
      </c>
    </row>
    <row r="116" spans="1:17" x14ac:dyDescent="0.25">
      <c r="A116" s="15" t="s">
        <v>15</v>
      </c>
      <c r="B116" s="16">
        <v>53.355919999999998</v>
      </c>
      <c r="C116" s="16">
        <v>15.63876</v>
      </c>
      <c r="D116" s="16">
        <v>108.9</v>
      </c>
      <c r="E116" s="17">
        <v>0.4826273148148148</v>
      </c>
      <c r="F116" s="10">
        <f t="shared" si="3"/>
        <v>-10</v>
      </c>
      <c r="G116" s="16">
        <v>0.69</v>
      </c>
      <c r="H116" s="18">
        <v>12</v>
      </c>
      <c r="I116" s="18">
        <v>1</v>
      </c>
      <c r="J116" s="10">
        <v>1007</v>
      </c>
      <c r="K116" s="10">
        <v>1007</v>
      </c>
      <c r="L116" s="18" t="s">
        <v>15</v>
      </c>
      <c r="M116" s="19">
        <f>44330*(1-(_R4S[[#This Row],[Ciśnienie statyczne]]/1020)^0.1903)</f>
        <v>108.07671331490702</v>
      </c>
      <c r="N116" s="19">
        <f>_R4S[[#This Row],[Wysokość n.p.m]]-108</f>
        <v>7.671331490702471E-2</v>
      </c>
      <c r="O116" s="18" t="s">
        <v>24</v>
      </c>
      <c r="P116" s="18" t="s">
        <v>24</v>
      </c>
      <c r="Q116" s="14">
        <f>SQRT((_R4S[[#This Row],[GPS szerokość]]-B$2)^2+(_R4S[[#This Row],[GPS długość]]-C$2)^2)*85000</f>
        <v>1.9006577810729663</v>
      </c>
    </row>
    <row r="117" spans="1:17" x14ac:dyDescent="0.25">
      <c r="A117" s="15" t="s">
        <v>15</v>
      </c>
      <c r="B117" s="16">
        <v>53.355919999999998</v>
      </c>
      <c r="C117" s="16">
        <v>15.63876</v>
      </c>
      <c r="D117" s="16">
        <v>108.9</v>
      </c>
      <c r="E117" s="17">
        <v>0.4826273148148148</v>
      </c>
      <c r="F117" s="10">
        <f t="shared" si="3"/>
        <v>-7.5</v>
      </c>
      <c r="G117" s="16">
        <v>0.69</v>
      </c>
      <c r="H117" s="18">
        <v>12</v>
      </c>
      <c r="I117" s="18">
        <v>1</v>
      </c>
      <c r="J117" s="10">
        <v>1007</v>
      </c>
      <c r="K117" s="10">
        <v>1007</v>
      </c>
      <c r="L117" s="18" t="s">
        <v>15</v>
      </c>
      <c r="M117" s="19">
        <f>44330*(1-(_R4S[[#This Row],[Ciśnienie statyczne]]/1020)^0.1903)</f>
        <v>108.07671331490702</v>
      </c>
      <c r="N117" s="19">
        <f>_R4S[[#This Row],[Wysokość n.p.m]]-108</f>
        <v>7.671331490702471E-2</v>
      </c>
      <c r="O117" s="18" t="s">
        <v>24</v>
      </c>
      <c r="P117" s="18" t="s">
        <v>24</v>
      </c>
      <c r="Q117" s="14">
        <f>SQRT((_R4S[[#This Row],[GPS szerokość]]-B$2)^2+(_R4S[[#This Row],[GPS długość]]-C$2)^2)*85000</f>
        <v>1.9006577810729663</v>
      </c>
    </row>
    <row r="118" spans="1:17" x14ac:dyDescent="0.25">
      <c r="A118" s="15" t="s">
        <v>15</v>
      </c>
      <c r="B118" s="16">
        <v>53.355919999999998</v>
      </c>
      <c r="C118" s="16">
        <v>15.63876</v>
      </c>
      <c r="D118" s="16">
        <v>108.9</v>
      </c>
      <c r="E118" s="17">
        <v>0.4826273148148148</v>
      </c>
      <c r="F118" s="10">
        <f t="shared" si="3"/>
        <v>-5</v>
      </c>
      <c r="G118" s="16">
        <v>0.69</v>
      </c>
      <c r="H118" s="18">
        <v>12</v>
      </c>
      <c r="I118" s="18">
        <v>1</v>
      </c>
      <c r="J118" s="10">
        <v>1007</v>
      </c>
      <c r="K118" s="10">
        <v>1007</v>
      </c>
      <c r="L118" s="18" t="s">
        <v>15</v>
      </c>
      <c r="M118" s="19">
        <f>44330*(1-(_R4S[[#This Row],[Ciśnienie statyczne]]/1020)^0.1903)</f>
        <v>108.07671331490702</v>
      </c>
      <c r="N118" s="19">
        <f>_R4S[[#This Row],[Wysokość n.p.m]]-108</f>
        <v>7.671331490702471E-2</v>
      </c>
      <c r="O118" s="18" t="s">
        <v>24</v>
      </c>
      <c r="P118" s="18" t="s">
        <v>24</v>
      </c>
      <c r="Q118" s="14">
        <f>SQRT((_R4S[[#This Row],[GPS szerokość]]-B$2)^2+(_R4S[[#This Row],[GPS długość]]-C$2)^2)*85000</f>
        <v>1.9006577810729663</v>
      </c>
    </row>
    <row r="119" spans="1:17" x14ac:dyDescent="0.25">
      <c r="A119" s="15" t="s">
        <v>15</v>
      </c>
      <c r="B119" s="16">
        <v>53.355919999999998</v>
      </c>
      <c r="C119" s="16">
        <v>15.63876</v>
      </c>
      <c r="D119" s="16">
        <v>108.9</v>
      </c>
      <c r="E119" s="17">
        <v>0.4826273148148148</v>
      </c>
      <c r="F119" s="10">
        <f>F120-2.5</f>
        <v>-2.5</v>
      </c>
      <c r="G119" s="16">
        <v>0.69</v>
      </c>
      <c r="H119" s="18">
        <v>12</v>
      </c>
      <c r="I119" s="18">
        <v>1</v>
      </c>
      <c r="J119" s="10">
        <v>1007</v>
      </c>
      <c r="K119" s="10">
        <v>1007</v>
      </c>
      <c r="L119" s="18" t="s">
        <v>15</v>
      </c>
      <c r="M119" s="19">
        <f>44330*(1-(_R4S[[#This Row],[Ciśnienie statyczne]]/1020)^0.1903)</f>
        <v>108.07671331490702</v>
      </c>
      <c r="N119" s="19">
        <f>_R4S[[#This Row],[Wysokość n.p.m]]-108</f>
        <v>7.671331490702471E-2</v>
      </c>
      <c r="O119" s="18" t="s">
        <v>24</v>
      </c>
      <c r="P119" s="18" t="s">
        <v>24</v>
      </c>
      <c r="Q119" s="14">
        <f>SQRT((_R4S[[#This Row],[GPS szerokość]]-B$2)^2+(_R4S[[#This Row],[GPS długość]]-C$2)^2)*85000</f>
        <v>1.9006577810729663</v>
      </c>
    </row>
    <row r="120" spans="1:17" x14ac:dyDescent="0.25">
      <c r="A120" s="15" t="s">
        <v>16</v>
      </c>
      <c r="B120" s="16">
        <v>53.355919999999998</v>
      </c>
      <c r="C120" s="16">
        <v>15.63876</v>
      </c>
      <c r="D120" s="16">
        <v>108.9</v>
      </c>
      <c r="E120" s="17">
        <v>0.4826273148148148</v>
      </c>
      <c r="F120" s="10">
        <v>0</v>
      </c>
      <c r="G120" s="16">
        <v>0.69</v>
      </c>
      <c r="H120" s="18">
        <v>12</v>
      </c>
      <c r="I120" s="18">
        <v>1</v>
      </c>
      <c r="J120" s="10">
        <v>1007</v>
      </c>
      <c r="K120" s="10">
        <v>1007</v>
      </c>
      <c r="L120" s="18" t="s">
        <v>15</v>
      </c>
      <c r="M120" s="19">
        <f>44330*(1-(_R4S[[#This Row],[Ciśnienie statyczne]]/1020)^0.1903)</f>
        <v>108.07671331490702</v>
      </c>
      <c r="N120" s="19">
        <f>_R4S[[#This Row],[Wysokość n.p.m]]-108</f>
        <v>7.671331490702471E-2</v>
      </c>
      <c r="O120" s="18">
        <v>0</v>
      </c>
      <c r="P120" s="18">
        <v>0</v>
      </c>
      <c r="Q120" s="14">
        <f>SQRT((_R4S[[#This Row],[GPS szerokość]]-B$2)^2+(_R4S[[#This Row],[GPS długość]]-C$2)^2)*85000</f>
        <v>1.9006577810729663</v>
      </c>
    </row>
    <row r="121" spans="1:17" x14ac:dyDescent="0.25">
      <c r="A121" s="15" t="s">
        <v>16</v>
      </c>
      <c r="B121" s="16">
        <v>53.355919999999998</v>
      </c>
      <c r="C121" s="16">
        <v>15.63876</v>
      </c>
      <c r="D121" s="16">
        <v>108.9</v>
      </c>
      <c r="E121" s="17">
        <v>0.4826273148148148</v>
      </c>
      <c r="F121" s="10">
        <f>F120+2</f>
        <v>2</v>
      </c>
      <c r="G121" s="16">
        <v>0.69</v>
      </c>
      <c r="H121" s="18">
        <v>12</v>
      </c>
      <c r="I121" s="18">
        <v>1</v>
      </c>
      <c r="J121" s="10">
        <v>1007</v>
      </c>
      <c r="K121" s="10">
        <v>1007</v>
      </c>
      <c r="L121" s="18" t="s">
        <v>20</v>
      </c>
      <c r="M121" s="19">
        <f>44330*(1-(_R4S[[#This Row],[Ciśnienie statyczne]]/1020)^0.1903)</f>
        <v>108.07671331490702</v>
      </c>
      <c r="N121" s="19">
        <f>_R4S[[#This Row],[Wysokość n.p.m]]-108</f>
        <v>7.671331490702471E-2</v>
      </c>
      <c r="O121" s="19">
        <f>(_R4S[[#This Row],[Wysokość lotu]]-N120)/2</f>
        <v>0</v>
      </c>
      <c r="P121" s="18">
        <v>0</v>
      </c>
      <c r="Q121" s="14">
        <f>SQRT((_R4S[[#This Row],[GPS szerokość]]-B$2)^2+(_R4S[[#This Row],[GPS długość]]-C$2)^2)*85000</f>
        <v>1.9006577810729663</v>
      </c>
    </row>
    <row r="122" spans="1:17" x14ac:dyDescent="0.25">
      <c r="A122" s="15" t="s">
        <v>16</v>
      </c>
      <c r="B122" s="16">
        <v>53.355919999999998</v>
      </c>
      <c r="C122" s="16">
        <v>15.63876</v>
      </c>
      <c r="D122" s="16">
        <v>108.9</v>
      </c>
      <c r="E122" s="17">
        <v>0.4826273148148148</v>
      </c>
      <c r="F122" s="10">
        <f t="shared" ref="F122:F159" si="4">F121+2</f>
        <v>4</v>
      </c>
      <c r="G122" s="16">
        <v>0.69</v>
      </c>
      <c r="H122" s="18">
        <v>12</v>
      </c>
      <c r="I122" s="18">
        <v>1</v>
      </c>
      <c r="J122" s="10">
        <v>998.6</v>
      </c>
      <c r="K122" s="10">
        <v>1040.7</v>
      </c>
      <c r="L122" s="18" t="s">
        <v>20</v>
      </c>
      <c r="M122" s="19">
        <f>44330*(1-(_R4S[[#This Row],[Ciśnienie statyczne]]/1020)^0.1903)</f>
        <v>178.51322087821848</v>
      </c>
      <c r="N122" s="19">
        <f>_R4S[[#This Row],[Wysokość n.p.m]]-108</f>
        <v>70.513220878218476</v>
      </c>
      <c r="O122" s="19">
        <f>(_R4S[[#This Row],[Wysokość lotu]]-N121)/2</f>
        <v>35.218253781655726</v>
      </c>
      <c r="P122" s="19">
        <f>((_R4S[[#This Row],[Szybkość pionowa (z wysokości)]]-O121)/2)/9.81</f>
        <v>1.7950180316847975</v>
      </c>
      <c r="Q122" s="14">
        <f>SQRT((_R4S[[#This Row],[GPS szerokość]]-B$2)^2+(_R4S[[#This Row],[GPS długość]]-C$2)^2)*85000</f>
        <v>1.9006577810729663</v>
      </c>
    </row>
    <row r="123" spans="1:17" x14ac:dyDescent="0.25">
      <c r="A123" s="15" t="s">
        <v>16</v>
      </c>
      <c r="B123" s="16">
        <v>53.355919999999998</v>
      </c>
      <c r="C123" s="16">
        <v>15.63876</v>
      </c>
      <c r="D123" s="16">
        <v>108.9</v>
      </c>
      <c r="E123" s="17">
        <v>0.4826273148148148</v>
      </c>
      <c r="F123" s="10">
        <f t="shared" si="4"/>
        <v>6</v>
      </c>
      <c r="G123" s="16">
        <v>0.69</v>
      </c>
      <c r="H123" s="18">
        <v>12</v>
      </c>
      <c r="I123" s="18">
        <v>1</v>
      </c>
      <c r="J123" s="10">
        <v>973.4</v>
      </c>
      <c r="K123" s="10">
        <v>1108</v>
      </c>
      <c r="L123" s="18" t="s">
        <v>20</v>
      </c>
      <c r="M123" s="19">
        <f>44330*(1-(_R4S[[#This Row],[Ciśnienie statyczne]]/1020)^0.1903)</f>
        <v>392.7409237483713</v>
      </c>
      <c r="N123" s="19">
        <f>_R4S[[#This Row],[Wysokość n.p.m]]-108</f>
        <v>284.7409237483713</v>
      </c>
      <c r="O123" s="19">
        <f>(_R4S[[#This Row],[Wysokość lotu]]-N122)/2</f>
        <v>107.11385143507641</v>
      </c>
      <c r="P123" s="19">
        <f>((_R4S[[#This Row],[Szybkość pionowa (z wysokości)]]-O122)/2)/9.81</f>
        <v>3.664403550123378</v>
      </c>
      <c r="Q123" s="14">
        <f>SQRT((_R4S[[#This Row],[GPS szerokość]]-B$2)^2+(_R4S[[#This Row],[GPS długość]]-C$2)^2)*85000</f>
        <v>1.9006577810729663</v>
      </c>
    </row>
    <row r="124" spans="1:17" x14ac:dyDescent="0.25">
      <c r="A124" s="15" t="s">
        <v>16</v>
      </c>
      <c r="B124" s="16">
        <v>53.355919999999998</v>
      </c>
      <c r="C124" s="16">
        <v>15.63876</v>
      </c>
      <c r="D124" s="16">
        <v>108.9</v>
      </c>
      <c r="E124" s="17">
        <v>0.4826273148148148</v>
      </c>
      <c r="F124" s="10">
        <f t="shared" si="4"/>
        <v>8</v>
      </c>
      <c r="G124" s="16">
        <v>0.69</v>
      </c>
      <c r="H124" s="18">
        <v>12</v>
      </c>
      <c r="I124" s="18">
        <v>1</v>
      </c>
      <c r="J124" s="10">
        <v>939.7</v>
      </c>
      <c r="K124" s="10">
        <v>1015.5</v>
      </c>
      <c r="L124" s="18" t="s">
        <v>20</v>
      </c>
      <c r="M124" s="19">
        <f>44330*(1-(_R4S[[#This Row],[Ciśnienie statyczne]]/1020)^0.1903)</f>
        <v>686.3596283133611</v>
      </c>
      <c r="N124" s="19">
        <f>_R4S[[#This Row],[Wysokość n.p.m]]-108</f>
        <v>578.3596283133611</v>
      </c>
      <c r="O124" s="19">
        <f>(_R4S[[#This Row],[Wysokość lotu]]-N123)/2</f>
        <v>146.8093522824949</v>
      </c>
      <c r="P124" s="19">
        <f>((_R4S[[#This Row],[Szybkość pionowa (z wysokości)]]-O123)/2)/9.81</f>
        <v>2.0232161492058349</v>
      </c>
      <c r="Q124" s="14">
        <f>SQRT((_R4S[[#This Row],[GPS szerokość]]-B$2)^2+(_R4S[[#This Row],[GPS długość]]-C$2)^2)*85000</f>
        <v>1.9006577810729663</v>
      </c>
    </row>
    <row r="125" spans="1:17" x14ac:dyDescent="0.25">
      <c r="A125" s="15" t="s">
        <v>16</v>
      </c>
      <c r="B125" s="16">
        <v>53.355919999999998</v>
      </c>
      <c r="C125" s="16">
        <v>15.63876</v>
      </c>
      <c r="D125" s="16">
        <v>108.9</v>
      </c>
      <c r="E125" s="17">
        <v>0.4826273148148148</v>
      </c>
      <c r="F125" s="10">
        <f t="shared" si="4"/>
        <v>10</v>
      </c>
      <c r="G125" s="16">
        <v>0.69</v>
      </c>
      <c r="H125" s="18">
        <v>12</v>
      </c>
      <c r="I125" s="18">
        <v>1</v>
      </c>
      <c r="J125" s="10">
        <v>914.5</v>
      </c>
      <c r="K125" s="10">
        <v>965</v>
      </c>
      <c r="L125" s="18" t="s">
        <v>11</v>
      </c>
      <c r="M125" s="19">
        <f>44330*(1-(_R4S[[#This Row],[Ciśnienie statyczne]]/1020)^0.1903)</f>
        <v>911.54368945092278</v>
      </c>
      <c r="N125" s="19">
        <f>_R4S[[#This Row],[Wysokość n.p.m]]-108</f>
        <v>803.54368945092278</v>
      </c>
      <c r="O125" s="19">
        <f>(_R4S[[#This Row],[Wysokość lotu]]-N124)/2</f>
        <v>112.59203056878084</v>
      </c>
      <c r="P125" s="19">
        <f>((_R4S[[#This Row],[Szybkość pionowa (z wysokości)]]-O124)/2)/9.81</f>
        <v>-1.7440021260812464</v>
      </c>
      <c r="Q125" s="14">
        <f>SQRT((_R4S[[#This Row],[GPS szerokość]]-B$2)^2+(_R4S[[#This Row],[GPS długość]]-C$2)^2)*85000</f>
        <v>1.9006577810729663</v>
      </c>
    </row>
    <row r="126" spans="1:17" x14ac:dyDescent="0.25">
      <c r="A126" s="15" t="s">
        <v>16</v>
      </c>
      <c r="B126" s="16">
        <v>53.355919999999998</v>
      </c>
      <c r="C126" s="16">
        <v>15.63876</v>
      </c>
      <c r="D126" s="16">
        <v>108.9</v>
      </c>
      <c r="E126" s="17">
        <v>0.4826273148148148</v>
      </c>
      <c r="F126" s="10">
        <f t="shared" si="4"/>
        <v>12</v>
      </c>
      <c r="G126" s="16">
        <v>0.69</v>
      </c>
      <c r="H126" s="18">
        <v>12</v>
      </c>
      <c r="I126" s="18">
        <v>1</v>
      </c>
      <c r="J126" s="10">
        <v>897.6</v>
      </c>
      <c r="K126" s="10">
        <v>922.9</v>
      </c>
      <c r="L126" s="18" t="s">
        <v>11</v>
      </c>
      <c r="M126" s="19">
        <f>44330*(1-(_R4S[[#This Row],[Ciśnienie statyczne]]/1020)^0.1903)</f>
        <v>1065.3909364503406</v>
      </c>
      <c r="N126" s="19">
        <f>_R4S[[#This Row],[Wysokość n.p.m]]-108</f>
        <v>957.39093645034063</v>
      </c>
      <c r="O126" s="19">
        <f>(_R4S[[#This Row],[Wysokość lotu]]-N125)/2</f>
        <v>76.923623499708924</v>
      </c>
      <c r="P126" s="19">
        <f>((_R4S[[#This Row],[Szybkość pionowa (z wysokości)]]-O125)/2)/9.81</f>
        <v>-1.8179616243155921</v>
      </c>
      <c r="Q126" s="14">
        <f>SQRT((_R4S[[#This Row],[GPS szerokość]]-B$2)^2+(_R4S[[#This Row],[GPS długość]]-C$2)^2)*85000</f>
        <v>1.9006577810729663</v>
      </c>
    </row>
    <row r="127" spans="1:17" x14ac:dyDescent="0.25">
      <c r="A127" s="15" t="s">
        <v>16</v>
      </c>
      <c r="B127" s="16">
        <v>53.355919999999998</v>
      </c>
      <c r="C127" s="16">
        <v>15.63876</v>
      </c>
      <c r="D127" s="16">
        <v>108.9</v>
      </c>
      <c r="E127" s="17">
        <v>0.4826273148148148</v>
      </c>
      <c r="F127" s="10">
        <f t="shared" si="4"/>
        <v>14</v>
      </c>
      <c r="G127" s="16">
        <v>0.69</v>
      </c>
      <c r="H127" s="18">
        <v>12</v>
      </c>
      <c r="I127" s="18">
        <v>1</v>
      </c>
      <c r="J127" s="10">
        <v>889.2</v>
      </c>
      <c r="K127" s="10">
        <v>897.6</v>
      </c>
      <c r="L127" s="18" t="s">
        <v>11</v>
      </c>
      <c r="M127" s="19">
        <f>44330*(1-(_R4S[[#This Row],[Ciśnienie statyczne]]/1020)^0.1903)</f>
        <v>1142.7336905560562</v>
      </c>
      <c r="N127" s="19">
        <f>_R4S[[#This Row],[Wysokość n.p.m]]-108</f>
        <v>1034.7336905560562</v>
      </c>
      <c r="O127" s="19">
        <f>(_R4S[[#This Row],[Wysokość lotu]]-N126)/2</f>
        <v>38.671377052857792</v>
      </c>
      <c r="P127" s="19">
        <f>((_R4S[[#This Row],[Szybkość pionowa (z wysokości)]]-O126)/2)/9.81</f>
        <v>-1.9496557822044409</v>
      </c>
      <c r="Q127" s="14">
        <f>SQRT((_R4S[[#This Row],[GPS szerokość]]-B$2)^2+(_R4S[[#This Row],[GPS długość]]-C$2)^2)*85000</f>
        <v>1.9006577810729663</v>
      </c>
    </row>
    <row r="128" spans="1:17" x14ac:dyDescent="0.25">
      <c r="A128" s="15" t="s">
        <v>16</v>
      </c>
      <c r="B128" s="16">
        <v>53.355919999999998</v>
      </c>
      <c r="C128" s="16">
        <v>15.63876</v>
      </c>
      <c r="D128" s="16">
        <v>108.9</v>
      </c>
      <c r="E128" s="17">
        <v>0.4826273148148148</v>
      </c>
      <c r="F128" s="10">
        <f t="shared" si="4"/>
        <v>16</v>
      </c>
      <c r="G128" s="16">
        <v>0.69</v>
      </c>
      <c r="H128" s="18">
        <v>12</v>
      </c>
      <c r="I128" s="18">
        <v>1</v>
      </c>
      <c r="J128" s="10">
        <v>880.8</v>
      </c>
      <c r="K128" s="10">
        <v>880.8</v>
      </c>
      <c r="L128" s="18" t="s">
        <v>11</v>
      </c>
      <c r="M128" s="19">
        <f>44330*(1-(_R4S[[#This Row],[Ciśnienie statyczne]]/1020)^0.1903)</f>
        <v>1220.6703192318864</v>
      </c>
      <c r="N128" s="19">
        <f>_R4S[[#This Row],[Wysokość n.p.m]]-108</f>
        <v>1112.6703192318864</v>
      </c>
      <c r="O128" s="19">
        <f>(_R4S[[#This Row],[Wysokość lotu]]-N127)/2</f>
        <v>38.968314337915103</v>
      </c>
      <c r="P128" s="19">
        <f>((_R4S[[#This Row],[Szybkość pionowa (z wysokości)]]-O127)/2)/9.81</f>
        <v>1.5134418198639697E-2</v>
      </c>
      <c r="Q128" s="14">
        <f>SQRT((_R4S[[#This Row],[GPS szerokość]]-B$2)^2+(_R4S[[#This Row],[GPS długość]]-C$2)^2)*85000</f>
        <v>1.9006577810729663</v>
      </c>
    </row>
    <row r="129" spans="1:17" x14ac:dyDescent="0.25">
      <c r="A129" s="15" t="s">
        <v>16</v>
      </c>
      <c r="B129" s="16">
        <v>53.355919999999998</v>
      </c>
      <c r="C129" s="16">
        <v>15.63876</v>
      </c>
      <c r="D129" s="16">
        <v>108.9</v>
      </c>
      <c r="E129" s="17">
        <v>0.4826273148148148</v>
      </c>
      <c r="F129" s="10">
        <f t="shared" si="4"/>
        <v>18</v>
      </c>
      <c r="G129" s="16">
        <v>0.69</v>
      </c>
      <c r="H129" s="18">
        <v>12</v>
      </c>
      <c r="I129" s="18">
        <v>1</v>
      </c>
      <c r="J129" s="10">
        <v>872.4</v>
      </c>
      <c r="K129" s="10">
        <v>872.4</v>
      </c>
      <c r="L129" s="18" t="s">
        <v>11</v>
      </c>
      <c r="M129" s="19">
        <f>44330*(1-(_R4S[[#This Row],[Ciśnienie statyczne]]/1020)^0.1903)</f>
        <v>1299.2111119793819</v>
      </c>
      <c r="N129" s="19">
        <f>_R4S[[#This Row],[Wysokość n.p.m]]-108</f>
        <v>1191.2111119793819</v>
      </c>
      <c r="O129" s="19">
        <f>(_R4S[[#This Row],[Wysokość lotu]]-N128)/2</f>
        <v>39.270396373747758</v>
      </c>
      <c r="P129" s="19">
        <f>((_R4S[[#This Row],[Szybkość pionowa (z wysokości)]]-O128)/2)/9.81</f>
        <v>1.5396637911959967E-2</v>
      </c>
      <c r="Q129" s="14">
        <f>SQRT((_R4S[[#This Row],[GPS szerokość]]-B$2)^2+(_R4S[[#This Row],[GPS długość]]-C$2)^2)*85000</f>
        <v>1.9006577810729663</v>
      </c>
    </row>
    <row r="130" spans="1:17" x14ac:dyDescent="0.25">
      <c r="A130" s="15" t="s">
        <v>16</v>
      </c>
      <c r="B130" s="16">
        <v>53.355919999999998</v>
      </c>
      <c r="C130" s="16">
        <v>15.63876</v>
      </c>
      <c r="D130" s="16">
        <v>108.9</v>
      </c>
      <c r="E130" s="17">
        <v>0.4826273148148148</v>
      </c>
      <c r="F130" s="10">
        <f t="shared" si="4"/>
        <v>20</v>
      </c>
      <c r="G130" s="16">
        <v>0.69</v>
      </c>
      <c r="H130" s="18">
        <v>12</v>
      </c>
      <c r="I130" s="18">
        <v>0</v>
      </c>
      <c r="J130" s="10">
        <v>872.4</v>
      </c>
      <c r="K130" s="10">
        <v>872.4</v>
      </c>
      <c r="L130" s="18" t="s">
        <v>11</v>
      </c>
      <c r="M130" s="19">
        <f>44330*(1-(_R4S[[#This Row],[Ciśnienie statyczne]]/1020)^0.1903)</f>
        <v>1299.2111119793819</v>
      </c>
      <c r="N130" s="19">
        <f>_R4S[[#This Row],[Wysokość n.p.m]]-108</f>
        <v>1191.2111119793819</v>
      </c>
      <c r="O130" s="19">
        <f>(_R4S[[#This Row],[Wysokość lotu]]-N129)/2</f>
        <v>0</v>
      </c>
      <c r="P130" s="19">
        <f>((_R4S[[#This Row],[Szybkość pionowa (z wysokości)]]-O129)/2)/9.81</f>
        <v>-2.0015492545233311</v>
      </c>
      <c r="Q130" s="14">
        <f>SQRT((_R4S[[#This Row],[GPS szerokość]]-B$2)^2+(_R4S[[#This Row],[GPS długość]]-C$2)^2)*85000</f>
        <v>1.9006577810729663</v>
      </c>
    </row>
    <row r="131" spans="1:17" x14ac:dyDescent="0.25">
      <c r="A131" s="15" t="s">
        <v>17</v>
      </c>
      <c r="B131" s="16">
        <v>53.355919999999998</v>
      </c>
      <c r="C131" s="16">
        <v>15.63876</v>
      </c>
      <c r="D131" s="16">
        <v>108.9</v>
      </c>
      <c r="E131" s="17">
        <v>0.4826273148148148</v>
      </c>
      <c r="F131" s="10">
        <f t="shared" si="4"/>
        <v>22</v>
      </c>
      <c r="G131" s="16">
        <v>0.69</v>
      </c>
      <c r="H131" s="18">
        <v>12</v>
      </c>
      <c r="I131" s="18">
        <v>0</v>
      </c>
      <c r="J131" s="10">
        <v>880.8</v>
      </c>
      <c r="K131" s="10">
        <v>880.8</v>
      </c>
      <c r="L131" s="18" t="s">
        <v>11</v>
      </c>
      <c r="M131" s="19">
        <f>44330*(1-(_R4S[[#This Row],[Ciśnienie statyczne]]/1020)^0.1903)</f>
        <v>1220.6703192318864</v>
      </c>
      <c r="N131" s="19">
        <f>_R4S[[#This Row],[Wysokość n.p.m]]-108</f>
        <v>1112.6703192318864</v>
      </c>
      <c r="O131" s="19" t="s">
        <v>24</v>
      </c>
      <c r="P131" s="19" t="s">
        <v>24</v>
      </c>
      <c r="Q131" s="14">
        <f>SQRT((_R4S[[#This Row],[GPS szerokość]]-B$2)^2+(_R4S[[#This Row],[GPS długość]]-C$2)^2)*85000</f>
        <v>1.9006577810729663</v>
      </c>
    </row>
    <row r="132" spans="1:17" x14ac:dyDescent="0.25">
      <c r="A132" s="15" t="s">
        <v>17</v>
      </c>
      <c r="B132" s="16">
        <v>53.355919999999998</v>
      </c>
      <c r="C132" s="16">
        <v>15.63876</v>
      </c>
      <c r="D132" s="16">
        <v>108.9</v>
      </c>
      <c r="E132" s="17">
        <v>0.4826273148148148</v>
      </c>
      <c r="F132" s="10">
        <f t="shared" si="4"/>
        <v>24</v>
      </c>
      <c r="G132" s="16">
        <v>0.69</v>
      </c>
      <c r="H132" s="18">
        <v>12</v>
      </c>
      <c r="I132" s="18">
        <v>0</v>
      </c>
      <c r="J132" s="10">
        <v>880.8</v>
      </c>
      <c r="K132" s="10">
        <v>880.8</v>
      </c>
      <c r="L132" s="18" t="s">
        <v>11</v>
      </c>
      <c r="M132" s="19">
        <f>44330*(1-(_R4S[[#This Row],[Ciśnienie statyczne]]/1020)^0.1903)</f>
        <v>1220.6703192318864</v>
      </c>
      <c r="N132" s="19">
        <f>_R4S[[#This Row],[Wysokość n.p.m]]-108</f>
        <v>1112.6703192318864</v>
      </c>
      <c r="O132" s="19" t="s">
        <v>24</v>
      </c>
      <c r="P132" s="18" t="s">
        <v>24</v>
      </c>
      <c r="Q132" s="14">
        <f>SQRT((_R4S[[#This Row],[GPS szerokość]]-B$2)^2+(_R4S[[#This Row],[GPS długość]]-C$2)^2)*85000</f>
        <v>1.9006577810729663</v>
      </c>
    </row>
    <row r="133" spans="1:17" x14ac:dyDescent="0.25">
      <c r="A133" s="15" t="s">
        <v>17</v>
      </c>
      <c r="B133" s="16">
        <v>53.355919999999998</v>
      </c>
      <c r="C133" s="16">
        <v>15.63876</v>
      </c>
      <c r="D133" s="16">
        <v>108.9</v>
      </c>
      <c r="E133" s="17">
        <v>0.4826273148148148</v>
      </c>
      <c r="F133" s="10">
        <f t="shared" si="4"/>
        <v>26</v>
      </c>
      <c r="G133" s="16">
        <v>0.69</v>
      </c>
      <c r="H133" s="18">
        <v>12</v>
      </c>
      <c r="I133" s="18">
        <v>0</v>
      </c>
      <c r="J133" s="10">
        <v>880.8</v>
      </c>
      <c r="K133" s="10">
        <v>880.8</v>
      </c>
      <c r="L133" s="18" t="s">
        <v>11</v>
      </c>
      <c r="M133" s="19">
        <f>44330*(1-(_R4S[[#This Row],[Ciśnienie statyczne]]/1020)^0.1903)</f>
        <v>1220.6703192318864</v>
      </c>
      <c r="N133" s="19">
        <f>_R4S[[#This Row],[Wysokość n.p.m]]-108</f>
        <v>1112.6703192318864</v>
      </c>
      <c r="O133" s="19" t="s">
        <v>24</v>
      </c>
      <c r="P133" s="19" t="s">
        <v>24</v>
      </c>
      <c r="Q133" s="14">
        <f>SQRT((_R4S[[#This Row],[GPS szerokość]]-B$2)^2+(_R4S[[#This Row],[GPS długość]]-C$2)^2)*85000</f>
        <v>1.9006577810729663</v>
      </c>
    </row>
    <row r="134" spans="1:17" x14ac:dyDescent="0.25">
      <c r="A134" s="15" t="s">
        <v>17</v>
      </c>
      <c r="B134" s="16">
        <v>53.355919999999998</v>
      </c>
      <c r="C134" s="16">
        <v>15.63876</v>
      </c>
      <c r="D134" s="16">
        <v>108.9</v>
      </c>
      <c r="E134" s="17">
        <v>0.4826273148148148</v>
      </c>
      <c r="F134" s="10">
        <f t="shared" si="4"/>
        <v>28</v>
      </c>
      <c r="G134" s="16">
        <v>0.69</v>
      </c>
      <c r="H134" s="18">
        <v>12</v>
      </c>
      <c r="I134" s="18">
        <v>0</v>
      </c>
      <c r="J134" s="10">
        <v>880.8</v>
      </c>
      <c r="K134" s="10">
        <v>880.8</v>
      </c>
      <c r="L134" s="18" t="s">
        <v>11</v>
      </c>
      <c r="M134" s="19">
        <f>44330*(1-(_R4S[[#This Row],[Ciśnienie statyczne]]/1020)^0.1903)</f>
        <v>1220.6703192318864</v>
      </c>
      <c r="N134" s="19">
        <f>_R4S[[#This Row],[Wysokość n.p.m]]-108</f>
        <v>1112.6703192318864</v>
      </c>
      <c r="O134" s="19" t="s">
        <v>24</v>
      </c>
      <c r="P134" s="18" t="s">
        <v>24</v>
      </c>
      <c r="Q134" s="14">
        <f>SQRT((_R4S[[#This Row],[GPS szerokość]]-B$2)^2+(_R4S[[#This Row],[GPS długość]]-C$2)^2)*85000</f>
        <v>1.9006577810729663</v>
      </c>
    </row>
    <row r="135" spans="1:17" x14ac:dyDescent="0.25">
      <c r="A135" s="15" t="s">
        <v>17</v>
      </c>
      <c r="B135" s="16">
        <v>53.355919999999998</v>
      </c>
      <c r="C135" s="16">
        <v>15.63876</v>
      </c>
      <c r="D135" s="16">
        <v>108.9</v>
      </c>
      <c r="E135" s="17">
        <v>0.4826273148148148</v>
      </c>
      <c r="F135" s="10">
        <f t="shared" si="4"/>
        <v>30</v>
      </c>
      <c r="G135" s="16">
        <v>0.69</v>
      </c>
      <c r="H135" s="18">
        <v>12</v>
      </c>
      <c r="I135" s="18">
        <v>0</v>
      </c>
      <c r="J135" s="10">
        <v>889.2</v>
      </c>
      <c r="K135" s="10">
        <v>889.2</v>
      </c>
      <c r="L135" s="18" t="s">
        <v>11</v>
      </c>
      <c r="M135" s="19">
        <f>44330*(1-(_R4S[[#This Row],[Ciśnienie statyczne]]/1020)^0.1903)</f>
        <v>1142.7336905560562</v>
      </c>
      <c r="N135" s="19">
        <f>_R4S[[#This Row],[Wysokość n.p.m]]-108</f>
        <v>1034.7336905560562</v>
      </c>
      <c r="O135" s="19" t="s">
        <v>24</v>
      </c>
      <c r="P135" s="19" t="s">
        <v>24</v>
      </c>
      <c r="Q135" s="14">
        <f>SQRT((_R4S[[#This Row],[GPS szerokość]]-B$2)^2+(_R4S[[#This Row],[GPS długość]]-C$2)^2)*85000</f>
        <v>1.9006577810729663</v>
      </c>
    </row>
    <row r="136" spans="1:17" x14ac:dyDescent="0.25">
      <c r="A136" s="15" t="s">
        <v>17</v>
      </c>
      <c r="B136" s="16">
        <v>53.355919999999998</v>
      </c>
      <c r="C136" s="16">
        <v>15.63876</v>
      </c>
      <c r="D136" s="16">
        <v>108.9</v>
      </c>
      <c r="E136" s="17">
        <v>0.4826273148148148</v>
      </c>
      <c r="F136" s="10">
        <f t="shared" si="4"/>
        <v>32</v>
      </c>
      <c r="G136" s="16">
        <v>0.69</v>
      </c>
      <c r="H136" s="18">
        <v>12</v>
      </c>
      <c r="I136" s="18">
        <v>0</v>
      </c>
      <c r="J136" s="10">
        <v>889.2</v>
      </c>
      <c r="K136" s="10">
        <v>889.2</v>
      </c>
      <c r="L136" s="18" t="s">
        <v>11</v>
      </c>
      <c r="M136" s="19">
        <f>44330*(1-(_R4S[[#This Row],[Ciśnienie statyczne]]/1020)^0.1903)</f>
        <v>1142.7336905560562</v>
      </c>
      <c r="N136" s="19">
        <f>_R4S[[#This Row],[Wysokość n.p.m]]-108</f>
        <v>1034.7336905560562</v>
      </c>
      <c r="O136" s="19" t="s">
        <v>24</v>
      </c>
      <c r="P136" s="18" t="s">
        <v>24</v>
      </c>
      <c r="Q136" s="14">
        <f>SQRT((_R4S[[#This Row],[GPS szerokość]]-B$2)^2+(_R4S[[#This Row],[GPS długość]]-C$2)^2)*85000</f>
        <v>1.9006577810729663</v>
      </c>
    </row>
    <row r="137" spans="1:17" x14ac:dyDescent="0.25">
      <c r="A137" s="15" t="s">
        <v>17</v>
      </c>
      <c r="B137" s="16">
        <v>53.355919999999998</v>
      </c>
      <c r="C137" s="16">
        <v>15.63876</v>
      </c>
      <c r="D137" s="16">
        <v>108.9</v>
      </c>
      <c r="E137" s="17">
        <v>0.4826273148148148</v>
      </c>
      <c r="F137" s="10">
        <f t="shared" si="4"/>
        <v>34</v>
      </c>
      <c r="G137" s="16">
        <v>0.69</v>
      </c>
      <c r="H137" s="18">
        <v>12</v>
      </c>
      <c r="I137" s="18">
        <v>0</v>
      </c>
      <c r="J137" s="10">
        <v>889.2</v>
      </c>
      <c r="K137" s="10">
        <v>889.2</v>
      </c>
      <c r="L137" s="18" t="s">
        <v>11</v>
      </c>
      <c r="M137" s="19">
        <f>44330*(1-(_R4S[[#This Row],[Ciśnienie statyczne]]/1020)^0.1903)</f>
        <v>1142.7336905560562</v>
      </c>
      <c r="N137" s="19">
        <f>_R4S[[#This Row],[Wysokość n.p.m]]-108</f>
        <v>1034.7336905560562</v>
      </c>
      <c r="O137" s="19" t="s">
        <v>24</v>
      </c>
      <c r="P137" s="19" t="s">
        <v>24</v>
      </c>
      <c r="Q137" s="14">
        <f>SQRT((_R4S[[#This Row],[GPS szerokość]]-B$2)^2+(_R4S[[#This Row],[GPS długość]]-C$2)^2)*85000</f>
        <v>1.9006577810729663</v>
      </c>
    </row>
    <row r="138" spans="1:17" x14ac:dyDescent="0.25">
      <c r="A138" s="15" t="s">
        <v>17</v>
      </c>
      <c r="B138" s="16">
        <v>53.355919999999998</v>
      </c>
      <c r="C138" s="16">
        <v>15.63876</v>
      </c>
      <c r="D138" s="16">
        <v>108.9</v>
      </c>
      <c r="E138" s="17">
        <v>0.4826273148148148</v>
      </c>
      <c r="F138" s="10">
        <f t="shared" si="4"/>
        <v>36</v>
      </c>
      <c r="G138" s="16">
        <v>0.69</v>
      </c>
      <c r="H138" s="18">
        <v>12</v>
      </c>
      <c r="I138" s="18">
        <v>0</v>
      </c>
      <c r="J138" s="10">
        <v>889.2</v>
      </c>
      <c r="K138" s="10">
        <v>889.2</v>
      </c>
      <c r="L138" s="18" t="s">
        <v>11</v>
      </c>
      <c r="M138" s="19">
        <f>44330*(1-(_R4S[[#This Row],[Ciśnienie statyczne]]/1020)^0.1903)</f>
        <v>1142.7336905560562</v>
      </c>
      <c r="N138" s="19">
        <f>_R4S[[#This Row],[Wysokość n.p.m]]-108</f>
        <v>1034.7336905560562</v>
      </c>
      <c r="O138" s="19" t="s">
        <v>24</v>
      </c>
      <c r="P138" s="18" t="s">
        <v>24</v>
      </c>
      <c r="Q138" s="14">
        <f>SQRT((_R4S[[#This Row],[GPS szerokość]]-B$2)^2+(_R4S[[#This Row],[GPS długość]]-C$2)^2)*85000</f>
        <v>1.9006577810729663</v>
      </c>
    </row>
    <row r="139" spans="1:17" x14ac:dyDescent="0.25">
      <c r="A139" s="15" t="s">
        <v>17</v>
      </c>
      <c r="B139" s="16">
        <v>53.355919999999998</v>
      </c>
      <c r="C139" s="16">
        <v>15.63876</v>
      </c>
      <c r="D139" s="16">
        <v>108.9</v>
      </c>
      <c r="E139" s="17">
        <v>0.4826273148148148</v>
      </c>
      <c r="F139" s="10">
        <f t="shared" si="4"/>
        <v>38</v>
      </c>
      <c r="G139" s="16">
        <v>0.69</v>
      </c>
      <c r="H139" s="18">
        <v>12</v>
      </c>
      <c r="I139" s="18">
        <v>0</v>
      </c>
      <c r="J139" s="10">
        <v>897.6</v>
      </c>
      <c r="K139" s="10">
        <v>897.6</v>
      </c>
      <c r="L139" s="18" t="s">
        <v>11</v>
      </c>
      <c r="M139" s="19">
        <f>44330*(1-(_R4S[[#This Row],[Ciśnienie statyczne]]/1020)^0.1903)</f>
        <v>1065.3909364503406</v>
      </c>
      <c r="N139" s="19">
        <f>_R4S[[#This Row],[Wysokość n.p.m]]-108</f>
        <v>957.39093645034063</v>
      </c>
      <c r="O139" s="19" t="s">
        <v>24</v>
      </c>
      <c r="P139" s="19" t="s">
        <v>24</v>
      </c>
      <c r="Q139" s="14">
        <f>SQRT((_R4S[[#This Row],[GPS szerokość]]-B$2)^2+(_R4S[[#This Row],[GPS długość]]-C$2)^2)*85000</f>
        <v>1.9006577810729663</v>
      </c>
    </row>
    <row r="140" spans="1:17" x14ac:dyDescent="0.25">
      <c r="A140" s="15" t="s">
        <v>17</v>
      </c>
      <c r="B140" s="16">
        <v>53.355919999999998</v>
      </c>
      <c r="C140" s="16">
        <v>15.63876</v>
      </c>
      <c r="D140" s="16">
        <v>108.9</v>
      </c>
      <c r="E140" s="17">
        <v>0.4826273148148148</v>
      </c>
      <c r="F140" s="10">
        <f t="shared" si="4"/>
        <v>40</v>
      </c>
      <c r="G140" s="16">
        <v>0.69</v>
      </c>
      <c r="H140" s="18">
        <v>12</v>
      </c>
      <c r="I140" s="18">
        <v>0</v>
      </c>
      <c r="J140" s="10">
        <v>897.6</v>
      </c>
      <c r="K140" s="10">
        <v>897.6</v>
      </c>
      <c r="L140" s="18" t="s">
        <v>11</v>
      </c>
      <c r="M140" s="19">
        <f>44330*(1-(_R4S[[#This Row],[Ciśnienie statyczne]]/1020)^0.1903)</f>
        <v>1065.3909364503406</v>
      </c>
      <c r="N140" s="19">
        <f>_R4S[[#This Row],[Wysokość n.p.m]]-108</f>
        <v>957.39093645034063</v>
      </c>
      <c r="O140" s="19" t="s">
        <v>24</v>
      </c>
      <c r="P140" s="18" t="s">
        <v>24</v>
      </c>
      <c r="Q140" s="14">
        <f>SQRT((_R4S[[#This Row],[GPS szerokość]]-B$2)^2+(_R4S[[#This Row],[GPS długość]]-C$2)^2)*85000</f>
        <v>1.9006577810729663</v>
      </c>
    </row>
    <row r="141" spans="1:17" x14ac:dyDescent="0.25">
      <c r="A141" s="15" t="s">
        <v>17</v>
      </c>
      <c r="B141" s="16">
        <v>53.355919999999998</v>
      </c>
      <c r="C141" s="16">
        <v>15.63876</v>
      </c>
      <c r="D141" s="16">
        <v>108.9</v>
      </c>
      <c r="E141" s="17">
        <v>0.4826273148148148</v>
      </c>
      <c r="F141" s="10">
        <f t="shared" si="4"/>
        <v>42</v>
      </c>
      <c r="G141" s="16">
        <v>0.69</v>
      </c>
      <c r="H141" s="18">
        <v>12</v>
      </c>
      <c r="I141" s="18">
        <v>0</v>
      </c>
      <c r="J141" s="10">
        <v>897.6</v>
      </c>
      <c r="K141" s="10">
        <v>897.6</v>
      </c>
      <c r="L141" s="18" t="s">
        <v>11</v>
      </c>
      <c r="M141" s="19">
        <f>44330*(1-(_R4S[[#This Row],[Ciśnienie statyczne]]/1020)^0.1903)</f>
        <v>1065.3909364503406</v>
      </c>
      <c r="N141" s="19">
        <f>_R4S[[#This Row],[Wysokość n.p.m]]-108</f>
        <v>957.39093645034063</v>
      </c>
      <c r="O141" s="19" t="s">
        <v>24</v>
      </c>
      <c r="P141" s="19" t="s">
        <v>24</v>
      </c>
      <c r="Q141" s="14">
        <f>SQRT((_R4S[[#This Row],[GPS szerokość]]-B$2)^2+(_R4S[[#This Row],[GPS długość]]-C$2)^2)*85000</f>
        <v>1.9006577810729663</v>
      </c>
    </row>
    <row r="142" spans="1:17" x14ac:dyDescent="0.25">
      <c r="A142" s="15" t="s">
        <v>17</v>
      </c>
      <c r="B142" s="16">
        <v>53.355919999999998</v>
      </c>
      <c r="C142" s="16">
        <v>15.63876</v>
      </c>
      <c r="D142" s="16">
        <v>108.9</v>
      </c>
      <c r="E142" s="17">
        <v>0.4826273148148148</v>
      </c>
      <c r="F142" s="10">
        <f t="shared" si="4"/>
        <v>44</v>
      </c>
      <c r="G142" s="16">
        <v>0.69</v>
      </c>
      <c r="H142" s="18">
        <v>12</v>
      </c>
      <c r="I142" s="18">
        <v>0</v>
      </c>
      <c r="J142" s="10">
        <v>906</v>
      </c>
      <c r="K142" s="10">
        <v>906</v>
      </c>
      <c r="L142" s="18" t="s">
        <v>11</v>
      </c>
      <c r="M142" s="19">
        <f>44330*(1-(_R4S[[#This Row],[Ciśnienie statyczne]]/1020)^0.1903)</f>
        <v>988.63203695296875</v>
      </c>
      <c r="N142" s="19">
        <f>_R4S[[#This Row],[Wysokość n.p.m]]-108</f>
        <v>880.63203695296875</v>
      </c>
      <c r="O142" s="19" t="s">
        <v>24</v>
      </c>
      <c r="P142" s="18" t="s">
        <v>24</v>
      </c>
      <c r="Q142" s="14">
        <f>SQRT((_R4S[[#This Row],[GPS szerokość]]-B$2)^2+(_R4S[[#This Row],[GPS długość]]-C$2)^2)*85000</f>
        <v>1.9006577810729663</v>
      </c>
    </row>
    <row r="143" spans="1:17" x14ac:dyDescent="0.25">
      <c r="A143" s="15" t="s">
        <v>17</v>
      </c>
      <c r="B143" s="16">
        <v>53.355919999999998</v>
      </c>
      <c r="C143" s="16">
        <v>15.63876</v>
      </c>
      <c r="D143" s="16">
        <v>108.9</v>
      </c>
      <c r="E143" s="17">
        <v>0.4826273148148148</v>
      </c>
      <c r="F143" s="10">
        <f t="shared" si="4"/>
        <v>46</v>
      </c>
      <c r="G143" s="16">
        <v>0.69</v>
      </c>
      <c r="H143" s="18">
        <v>12</v>
      </c>
      <c r="I143" s="18">
        <v>0</v>
      </c>
      <c r="J143" s="10">
        <v>906</v>
      </c>
      <c r="K143" s="10">
        <v>906</v>
      </c>
      <c r="L143" s="18" t="s">
        <v>11</v>
      </c>
      <c r="M143" s="19">
        <f>44330*(1-(_R4S[[#This Row],[Ciśnienie statyczne]]/1020)^0.1903)</f>
        <v>988.63203695296875</v>
      </c>
      <c r="N143" s="19">
        <f>_R4S[[#This Row],[Wysokość n.p.m]]-108</f>
        <v>880.63203695296875</v>
      </c>
      <c r="O143" s="19" t="s">
        <v>24</v>
      </c>
      <c r="P143" s="19" t="s">
        <v>24</v>
      </c>
      <c r="Q143" s="14">
        <f>SQRT((_R4S[[#This Row],[GPS szerokość]]-B$2)^2+(_R4S[[#This Row],[GPS długość]]-C$2)^2)*85000</f>
        <v>1.9006577810729663</v>
      </c>
    </row>
    <row r="144" spans="1:17" x14ac:dyDescent="0.25">
      <c r="A144" s="15" t="s">
        <v>17</v>
      </c>
      <c r="B144" s="16">
        <v>53.355919999999998</v>
      </c>
      <c r="C144" s="16">
        <v>15.63876</v>
      </c>
      <c r="D144" s="16">
        <v>108.9</v>
      </c>
      <c r="E144" s="17">
        <v>0.4826273148148148</v>
      </c>
      <c r="F144" s="10">
        <f t="shared" si="4"/>
        <v>48</v>
      </c>
      <c r="G144" s="16">
        <v>0.69</v>
      </c>
      <c r="H144" s="18">
        <v>12</v>
      </c>
      <c r="I144" s="18">
        <v>0</v>
      </c>
      <c r="J144" s="10">
        <v>906.1</v>
      </c>
      <c r="K144" s="10">
        <v>906.1</v>
      </c>
      <c r="L144" s="18" t="s">
        <v>11</v>
      </c>
      <c r="M144" s="19">
        <f>44330*(1-(_R4S[[#This Row],[Ciśnienie statyczne]]/1020)^0.1903)</f>
        <v>987.72171755025147</v>
      </c>
      <c r="N144" s="19">
        <f>_R4S[[#This Row],[Wysokość n.p.m]]-108</f>
        <v>879.72171755025147</v>
      </c>
      <c r="O144" s="19" t="s">
        <v>24</v>
      </c>
      <c r="P144" s="18" t="s">
        <v>24</v>
      </c>
      <c r="Q144" s="14">
        <f>SQRT((_R4S[[#This Row],[GPS szerokość]]-B$2)^2+(_R4S[[#This Row],[GPS długość]]-C$2)^2)*85000</f>
        <v>1.9006577810729663</v>
      </c>
    </row>
    <row r="145" spans="1:17" x14ac:dyDescent="0.25">
      <c r="A145" s="15" t="s">
        <v>17</v>
      </c>
      <c r="B145" s="16">
        <v>53.355919999999998</v>
      </c>
      <c r="C145" s="16">
        <v>15.63876</v>
      </c>
      <c r="D145" s="16">
        <v>108.9</v>
      </c>
      <c r="E145" s="17">
        <v>0.4826273148148148</v>
      </c>
      <c r="F145" s="10">
        <f t="shared" si="4"/>
        <v>50</v>
      </c>
      <c r="G145" s="16">
        <v>0.69</v>
      </c>
      <c r="H145" s="18">
        <v>12</v>
      </c>
      <c r="I145" s="18">
        <v>0</v>
      </c>
      <c r="J145" s="10">
        <v>906.1</v>
      </c>
      <c r="K145" s="10">
        <v>914.5</v>
      </c>
      <c r="L145" s="18" t="s">
        <v>11</v>
      </c>
      <c r="M145" s="19">
        <f>44330*(1-(_R4S[[#This Row],[Ciśnienie statyczne]]/1020)^0.1903)</f>
        <v>987.72171755025147</v>
      </c>
      <c r="N145" s="19">
        <f>_R4S[[#This Row],[Wysokość n.p.m]]-108</f>
        <v>879.72171755025147</v>
      </c>
      <c r="O145" s="19" t="s">
        <v>24</v>
      </c>
      <c r="P145" s="19" t="s">
        <v>24</v>
      </c>
      <c r="Q145" s="14">
        <f>SQRT((_R4S[[#This Row],[GPS szerokość]]-B$2)^2+(_R4S[[#This Row],[GPS długość]]-C$2)^2)*85000</f>
        <v>1.9006577810729663</v>
      </c>
    </row>
    <row r="146" spans="1:17" x14ac:dyDescent="0.25">
      <c r="A146" s="15" t="s">
        <v>17</v>
      </c>
      <c r="B146" s="16">
        <v>53.355919999999998</v>
      </c>
      <c r="C146" s="16">
        <v>15.63876</v>
      </c>
      <c r="D146" s="16">
        <v>108.9</v>
      </c>
      <c r="E146" s="17">
        <v>0.4826273148148148</v>
      </c>
      <c r="F146" s="10">
        <f t="shared" si="4"/>
        <v>52</v>
      </c>
      <c r="G146" s="16">
        <v>0.69</v>
      </c>
      <c r="H146" s="18">
        <v>12</v>
      </c>
      <c r="I146" s="18">
        <v>0</v>
      </c>
      <c r="J146" s="10">
        <v>914.5</v>
      </c>
      <c r="K146" s="10">
        <v>914.5</v>
      </c>
      <c r="L146" s="18" t="s">
        <v>11</v>
      </c>
      <c r="M146" s="19">
        <f>44330*(1-(_R4S[[#This Row],[Ciśnienie statyczne]]/1020)^0.1903)</f>
        <v>911.54368945092278</v>
      </c>
      <c r="N146" s="19">
        <f>_R4S[[#This Row],[Wysokość n.p.m]]-108</f>
        <v>803.54368945092278</v>
      </c>
      <c r="O146" s="19" t="s">
        <v>24</v>
      </c>
      <c r="P146" s="18" t="s">
        <v>24</v>
      </c>
      <c r="Q146" s="14">
        <f>SQRT((_R4S[[#This Row],[GPS szerokość]]-B$2)^2+(_R4S[[#This Row],[GPS długość]]-C$2)^2)*85000</f>
        <v>1.9006577810729663</v>
      </c>
    </row>
    <row r="147" spans="1:17" x14ac:dyDescent="0.25">
      <c r="A147" s="15" t="s">
        <v>17</v>
      </c>
      <c r="B147" s="16">
        <v>53.355919999999998</v>
      </c>
      <c r="C147" s="16">
        <v>15.63876</v>
      </c>
      <c r="D147" s="16">
        <v>108.9</v>
      </c>
      <c r="E147" s="17">
        <v>0.4826273148148148</v>
      </c>
      <c r="F147" s="10">
        <f t="shared" si="4"/>
        <v>54</v>
      </c>
      <c r="G147" s="16">
        <v>0.69</v>
      </c>
      <c r="H147" s="18">
        <v>12</v>
      </c>
      <c r="I147" s="18">
        <v>0</v>
      </c>
      <c r="J147" s="10">
        <v>914.5</v>
      </c>
      <c r="K147" s="10">
        <v>914.5</v>
      </c>
      <c r="L147" s="18" t="s">
        <v>11</v>
      </c>
      <c r="M147" s="19">
        <f>44330*(1-(_R4S[[#This Row],[Ciśnienie statyczne]]/1020)^0.1903)</f>
        <v>911.54368945092278</v>
      </c>
      <c r="N147" s="19">
        <f>_R4S[[#This Row],[Wysokość n.p.m]]-108</f>
        <v>803.54368945092278</v>
      </c>
      <c r="O147" s="19" t="s">
        <v>24</v>
      </c>
      <c r="P147" s="19" t="s">
        <v>24</v>
      </c>
      <c r="Q147" s="14">
        <f>SQRT((_R4S[[#This Row],[GPS szerokość]]-B$2)^2+(_R4S[[#This Row],[GPS długość]]-C$2)^2)*85000</f>
        <v>1.9006577810729663</v>
      </c>
    </row>
    <row r="148" spans="1:17" x14ac:dyDescent="0.25">
      <c r="A148" s="15" t="s">
        <v>17</v>
      </c>
      <c r="B148" s="16">
        <v>53.355919999999998</v>
      </c>
      <c r="C148" s="16">
        <v>15.63876</v>
      </c>
      <c r="D148" s="16">
        <v>108.9</v>
      </c>
      <c r="E148" s="17">
        <v>0.4826273148148148</v>
      </c>
      <c r="F148" s="10">
        <f t="shared" si="4"/>
        <v>56</v>
      </c>
      <c r="G148" s="16">
        <v>0.69</v>
      </c>
      <c r="H148" s="18">
        <v>12</v>
      </c>
      <c r="I148" s="18">
        <v>0</v>
      </c>
      <c r="J148" s="10">
        <v>914.5</v>
      </c>
      <c r="K148" s="10">
        <v>914.5</v>
      </c>
      <c r="L148" s="18" t="s">
        <v>11</v>
      </c>
      <c r="M148" s="19">
        <f>44330*(1-(_R4S[[#This Row],[Ciśnienie statyczne]]/1020)^0.1903)</f>
        <v>911.54368945092278</v>
      </c>
      <c r="N148" s="19">
        <f>_R4S[[#This Row],[Wysokość n.p.m]]-108</f>
        <v>803.54368945092278</v>
      </c>
      <c r="O148" s="19" t="s">
        <v>24</v>
      </c>
      <c r="P148" s="18" t="s">
        <v>24</v>
      </c>
      <c r="Q148" s="14">
        <f>SQRT((_R4S[[#This Row],[GPS szerokość]]-B$2)^2+(_R4S[[#This Row],[GPS długość]]-C$2)^2)*85000</f>
        <v>1.9006577810729663</v>
      </c>
    </row>
    <row r="149" spans="1:17" x14ac:dyDescent="0.25">
      <c r="A149" s="15" t="s">
        <v>17</v>
      </c>
      <c r="B149" s="16">
        <v>53.355919999999998</v>
      </c>
      <c r="C149" s="16">
        <v>15.63876</v>
      </c>
      <c r="D149" s="16">
        <v>108.9</v>
      </c>
      <c r="E149" s="17">
        <v>0.4826273148148148</v>
      </c>
      <c r="F149" s="10">
        <f t="shared" si="4"/>
        <v>58</v>
      </c>
      <c r="G149" s="16">
        <v>0.69</v>
      </c>
      <c r="H149" s="18">
        <v>12</v>
      </c>
      <c r="I149" s="18">
        <v>0</v>
      </c>
      <c r="J149" s="10">
        <v>922.9</v>
      </c>
      <c r="K149" s="10">
        <v>922.9</v>
      </c>
      <c r="L149" s="18" t="s">
        <v>11</v>
      </c>
      <c r="M149" s="19">
        <f>44330*(1-(_R4S[[#This Row],[Ciśnienie statyczne]]/1020)^0.1903)</f>
        <v>835.93013540663912</v>
      </c>
      <c r="N149" s="19">
        <f>_R4S[[#This Row],[Wysokość n.p.m]]-108</f>
        <v>727.93013540663912</v>
      </c>
      <c r="O149" s="19" t="s">
        <v>24</v>
      </c>
      <c r="P149" s="19" t="s">
        <v>24</v>
      </c>
      <c r="Q149" s="14">
        <f>SQRT((_R4S[[#This Row],[GPS szerokość]]-B$2)^2+(_R4S[[#This Row],[GPS długość]]-C$2)^2)*85000</f>
        <v>1.9006577810729663</v>
      </c>
    </row>
    <row r="150" spans="1:17" x14ac:dyDescent="0.25">
      <c r="A150" s="15" t="s">
        <v>17</v>
      </c>
      <c r="B150" s="16">
        <v>53.355919999999998</v>
      </c>
      <c r="C150" s="16">
        <v>15.63876</v>
      </c>
      <c r="D150" s="16">
        <v>108.9</v>
      </c>
      <c r="E150" s="17">
        <v>0.4826273148148148</v>
      </c>
      <c r="F150" s="10">
        <f t="shared" si="4"/>
        <v>60</v>
      </c>
      <c r="G150" s="16">
        <v>0.69</v>
      </c>
      <c r="H150" s="18">
        <v>12</v>
      </c>
      <c r="I150" s="18">
        <v>0</v>
      </c>
      <c r="J150" s="10">
        <v>922.9</v>
      </c>
      <c r="K150" s="10">
        <v>922.9</v>
      </c>
      <c r="L150" s="18" t="s">
        <v>11</v>
      </c>
      <c r="M150" s="19">
        <f>44330*(1-(_R4S[[#This Row],[Ciśnienie statyczne]]/1020)^0.1903)</f>
        <v>835.93013540663912</v>
      </c>
      <c r="N150" s="19">
        <f>_R4S[[#This Row],[Wysokość n.p.m]]-108</f>
        <v>727.93013540663912</v>
      </c>
      <c r="O150" s="19" t="s">
        <v>24</v>
      </c>
      <c r="P150" s="18" t="s">
        <v>24</v>
      </c>
      <c r="Q150" s="14">
        <f>SQRT((_R4S[[#This Row],[GPS szerokość]]-B$2)^2+(_R4S[[#This Row],[GPS długość]]-C$2)^2)*85000</f>
        <v>1.9006577810729663</v>
      </c>
    </row>
    <row r="151" spans="1:17" x14ac:dyDescent="0.25">
      <c r="A151" s="15" t="s">
        <v>17</v>
      </c>
      <c r="B151" s="16">
        <v>53.355919999999998</v>
      </c>
      <c r="C151" s="16">
        <v>15.63876</v>
      </c>
      <c r="D151" s="16">
        <v>108.9</v>
      </c>
      <c r="E151" s="17">
        <v>0.4826273148148148</v>
      </c>
      <c r="F151" s="10">
        <f t="shared" si="4"/>
        <v>62</v>
      </c>
      <c r="G151" s="16">
        <v>0.69</v>
      </c>
      <c r="H151" s="18">
        <v>12</v>
      </c>
      <c r="I151" s="18">
        <v>0</v>
      </c>
      <c r="J151" s="10">
        <v>922.9</v>
      </c>
      <c r="K151" s="10">
        <v>922.9</v>
      </c>
      <c r="L151" s="18" t="s">
        <v>11</v>
      </c>
      <c r="M151" s="19">
        <f>44330*(1-(_R4S[[#This Row],[Ciśnienie statyczne]]/1020)^0.1903)</f>
        <v>835.93013540663912</v>
      </c>
      <c r="N151" s="19">
        <f>_R4S[[#This Row],[Wysokość n.p.m]]-108</f>
        <v>727.93013540663912</v>
      </c>
      <c r="O151" s="19" t="s">
        <v>24</v>
      </c>
      <c r="P151" s="19" t="s">
        <v>24</v>
      </c>
      <c r="Q151" s="14">
        <f>SQRT((_R4S[[#This Row],[GPS szerokość]]-B$2)^2+(_R4S[[#This Row],[GPS długość]]-C$2)^2)*85000</f>
        <v>1.9006577810729663</v>
      </c>
    </row>
    <row r="152" spans="1:17" x14ac:dyDescent="0.25">
      <c r="A152" s="15" t="s">
        <v>17</v>
      </c>
      <c r="B152" s="16">
        <v>53.355919999999998</v>
      </c>
      <c r="C152" s="16">
        <v>15.63876</v>
      </c>
      <c r="D152" s="16">
        <v>108.9</v>
      </c>
      <c r="E152" s="17">
        <v>0.4826273148148148</v>
      </c>
      <c r="F152" s="10">
        <f t="shared" si="4"/>
        <v>64</v>
      </c>
      <c r="G152" s="16">
        <v>0.69</v>
      </c>
      <c r="H152" s="18">
        <v>12</v>
      </c>
      <c r="I152" s="18">
        <v>0</v>
      </c>
      <c r="J152" s="10">
        <v>931.3</v>
      </c>
      <c r="K152" s="10">
        <v>931.3</v>
      </c>
      <c r="L152" s="18" t="s">
        <v>11</v>
      </c>
      <c r="M152" s="19">
        <f>44330*(1-(_R4S[[#This Row],[Ciśnienie statyczne]]/1020)^0.1903)</f>
        <v>760.87179164485588</v>
      </c>
      <c r="N152" s="19">
        <f>_R4S[[#This Row],[Wysokość n.p.m]]-108</f>
        <v>652.87179164485588</v>
      </c>
      <c r="O152" s="19" t="s">
        <v>24</v>
      </c>
      <c r="P152" s="18" t="s">
        <v>24</v>
      </c>
      <c r="Q152" s="14">
        <f>SQRT((_R4S[[#This Row],[GPS szerokość]]-B$2)^2+(_R4S[[#This Row],[GPS długość]]-C$2)^2)*85000</f>
        <v>1.9006577810729663</v>
      </c>
    </row>
    <row r="153" spans="1:17" x14ac:dyDescent="0.25">
      <c r="A153" s="15" t="s">
        <v>17</v>
      </c>
      <c r="B153" s="16">
        <v>53.355919999999998</v>
      </c>
      <c r="C153" s="16">
        <v>15.63876</v>
      </c>
      <c r="D153" s="16">
        <v>108.9</v>
      </c>
      <c r="E153" s="17">
        <v>0.4826273148148148</v>
      </c>
      <c r="F153" s="10">
        <f t="shared" si="4"/>
        <v>66</v>
      </c>
      <c r="G153" s="16">
        <v>0.69</v>
      </c>
      <c r="H153" s="18">
        <v>12</v>
      </c>
      <c r="I153" s="18">
        <v>0</v>
      </c>
      <c r="J153" s="10">
        <v>931.3</v>
      </c>
      <c r="K153" s="10">
        <v>931.3</v>
      </c>
      <c r="L153" s="18" t="s">
        <v>11</v>
      </c>
      <c r="M153" s="19">
        <f>44330*(1-(_R4S[[#This Row],[Ciśnienie statyczne]]/1020)^0.1903)</f>
        <v>760.87179164485588</v>
      </c>
      <c r="N153" s="19">
        <f>_R4S[[#This Row],[Wysokość n.p.m]]-108</f>
        <v>652.87179164485588</v>
      </c>
      <c r="O153" s="19" t="s">
        <v>24</v>
      </c>
      <c r="P153" s="19" t="s">
        <v>24</v>
      </c>
      <c r="Q153" s="14">
        <f>SQRT((_R4S[[#This Row],[GPS szerokość]]-B$2)^2+(_R4S[[#This Row],[GPS długość]]-C$2)^2)*85000</f>
        <v>1.9006577810729663</v>
      </c>
    </row>
    <row r="154" spans="1:17" x14ac:dyDescent="0.25">
      <c r="A154" s="15" t="s">
        <v>17</v>
      </c>
      <c r="B154" s="16">
        <v>53.355919999999998</v>
      </c>
      <c r="C154" s="16">
        <v>15.63876</v>
      </c>
      <c r="D154" s="16">
        <v>108.9</v>
      </c>
      <c r="E154" s="17">
        <v>0.4826273148148148</v>
      </c>
      <c r="F154" s="10">
        <f t="shared" si="4"/>
        <v>68</v>
      </c>
      <c r="G154" s="16">
        <v>0.69</v>
      </c>
      <c r="H154" s="18">
        <v>12</v>
      </c>
      <c r="I154" s="18">
        <v>0</v>
      </c>
      <c r="J154" s="10">
        <v>931.3</v>
      </c>
      <c r="K154" s="10">
        <v>931.3</v>
      </c>
      <c r="L154" s="18" t="s">
        <v>11</v>
      </c>
      <c r="M154" s="19">
        <f>44330*(1-(_R4S[[#This Row],[Ciśnienie statyczne]]/1020)^0.1903)</f>
        <v>760.87179164485588</v>
      </c>
      <c r="N154" s="19">
        <f>_R4S[[#This Row],[Wysokość n.p.m]]-108</f>
        <v>652.87179164485588</v>
      </c>
      <c r="O154" s="19" t="s">
        <v>24</v>
      </c>
      <c r="P154" s="18" t="s">
        <v>24</v>
      </c>
      <c r="Q154" s="14">
        <f>SQRT((_R4S[[#This Row],[GPS szerokość]]-B$2)^2+(_R4S[[#This Row],[GPS długość]]-C$2)^2)*85000</f>
        <v>1.9006577810729663</v>
      </c>
    </row>
    <row r="155" spans="1:17" x14ac:dyDescent="0.25">
      <c r="A155" s="15" t="s">
        <v>17</v>
      </c>
      <c r="B155" s="16">
        <v>53.355919999999998</v>
      </c>
      <c r="C155" s="16">
        <v>15.63876</v>
      </c>
      <c r="D155" s="16">
        <v>108.9</v>
      </c>
      <c r="E155" s="17">
        <v>0.4826273148148148</v>
      </c>
      <c r="F155" s="10">
        <f t="shared" si="4"/>
        <v>70</v>
      </c>
      <c r="G155" s="16">
        <v>0.69</v>
      </c>
      <c r="H155" s="18">
        <v>12</v>
      </c>
      <c r="I155" s="18">
        <v>0</v>
      </c>
      <c r="J155" s="10">
        <v>931.3</v>
      </c>
      <c r="K155" s="10">
        <v>931.3</v>
      </c>
      <c r="L155" s="18" t="s">
        <v>11</v>
      </c>
      <c r="M155" s="19">
        <f>44330*(1-(_R4S[[#This Row],[Ciśnienie statyczne]]/1020)^0.1903)</f>
        <v>760.87179164485588</v>
      </c>
      <c r="N155" s="19">
        <f>_R4S[[#This Row],[Wysokość n.p.m]]-108</f>
        <v>652.87179164485588</v>
      </c>
      <c r="O155" s="19" t="s">
        <v>24</v>
      </c>
      <c r="P155" s="19" t="s">
        <v>24</v>
      </c>
      <c r="Q155" s="14">
        <f>SQRT((_R4S[[#This Row],[GPS szerokość]]-B$2)^2+(_R4S[[#This Row],[GPS długość]]-C$2)^2)*85000</f>
        <v>1.9006577810729663</v>
      </c>
    </row>
    <row r="156" spans="1:17" x14ac:dyDescent="0.25">
      <c r="A156" s="15" t="s">
        <v>17</v>
      </c>
      <c r="B156" s="16">
        <v>53.355919999999998</v>
      </c>
      <c r="C156" s="16">
        <v>15.63876</v>
      </c>
      <c r="D156" s="16">
        <v>108.9</v>
      </c>
      <c r="E156" s="17">
        <v>0.4826273148148148</v>
      </c>
      <c r="F156" s="10">
        <f t="shared" si="4"/>
        <v>72</v>
      </c>
      <c r="G156" s="16">
        <v>0.69</v>
      </c>
      <c r="H156" s="18">
        <v>12</v>
      </c>
      <c r="I156" s="18">
        <v>0</v>
      </c>
      <c r="J156" s="10">
        <v>939.7</v>
      </c>
      <c r="K156" s="10">
        <v>939.7</v>
      </c>
      <c r="L156" s="18" t="s">
        <v>11</v>
      </c>
      <c r="M156" s="19">
        <f>44330*(1-(_R4S[[#This Row],[Ciśnienie statyczne]]/1020)^0.1903)</f>
        <v>686.3596283133611</v>
      </c>
      <c r="N156" s="19">
        <f>_R4S[[#This Row],[Wysokość n.p.m]]-108</f>
        <v>578.3596283133611</v>
      </c>
      <c r="O156" s="19" t="s">
        <v>24</v>
      </c>
      <c r="P156" s="18" t="s">
        <v>24</v>
      </c>
      <c r="Q156" s="14">
        <f>SQRT((_R4S[[#This Row],[GPS szerokość]]-B$2)^2+(_R4S[[#This Row],[GPS długość]]-C$2)^2)*85000</f>
        <v>1.9006577810729663</v>
      </c>
    </row>
    <row r="157" spans="1:17" x14ac:dyDescent="0.25">
      <c r="A157" s="15" t="s">
        <v>17</v>
      </c>
      <c r="B157" s="16">
        <v>53.355919999999998</v>
      </c>
      <c r="C157" s="16">
        <v>15.63876</v>
      </c>
      <c r="D157" s="16">
        <v>108.9</v>
      </c>
      <c r="E157" s="17">
        <v>0.4826273148148148</v>
      </c>
      <c r="F157" s="10">
        <f t="shared" si="4"/>
        <v>74</v>
      </c>
      <c r="G157" s="16">
        <v>0.69</v>
      </c>
      <c r="H157" s="18">
        <v>12</v>
      </c>
      <c r="I157" s="18">
        <v>0</v>
      </c>
      <c r="J157" s="10">
        <v>939.7</v>
      </c>
      <c r="K157" s="10">
        <v>939.7</v>
      </c>
      <c r="L157" s="18" t="s">
        <v>11</v>
      </c>
      <c r="M157" s="19">
        <f>44330*(1-(_R4S[[#This Row],[Ciśnienie statyczne]]/1020)^0.1903)</f>
        <v>686.3596283133611</v>
      </c>
      <c r="N157" s="19">
        <f>_R4S[[#This Row],[Wysokość n.p.m]]-108</f>
        <v>578.3596283133611</v>
      </c>
      <c r="O157" s="19" t="s">
        <v>24</v>
      </c>
      <c r="P157" s="19" t="s">
        <v>24</v>
      </c>
      <c r="Q157" s="14">
        <f>SQRT((_R4S[[#This Row],[GPS szerokość]]-B$2)^2+(_R4S[[#This Row],[GPS długość]]-C$2)^2)*85000</f>
        <v>1.9006577810729663</v>
      </c>
    </row>
    <row r="158" spans="1:17" x14ac:dyDescent="0.25">
      <c r="A158" s="15" t="s">
        <v>17</v>
      </c>
      <c r="B158" s="16">
        <v>53.355919999999998</v>
      </c>
      <c r="C158" s="16">
        <v>15.63876</v>
      </c>
      <c r="D158" s="16">
        <v>108.9</v>
      </c>
      <c r="E158" s="17">
        <v>0.4826273148148148</v>
      </c>
      <c r="F158" s="10">
        <f t="shared" si="4"/>
        <v>76</v>
      </c>
      <c r="G158" s="16">
        <v>0.69</v>
      </c>
      <c r="H158" s="18">
        <v>12</v>
      </c>
      <c r="I158" s="18">
        <v>0</v>
      </c>
      <c r="J158" s="10">
        <v>939.7</v>
      </c>
      <c r="K158" s="10">
        <v>948.1</v>
      </c>
      <c r="L158" s="18" t="s">
        <v>11</v>
      </c>
      <c r="M158" s="19">
        <f>44330*(1-(_R4S[[#This Row],[Ciśnienie statyczne]]/1020)^0.1903)</f>
        <v>686.3596283133611</v>
      </c>
      <c r="N158" s="19">
        <f>_R4S[[#This Row],[Wysokość n.p.m]]-108</f>
        <v>578.3596283133611</v>
      </c>
      <c r="O158" s="19" t="s">
        <v>24</v>
      </c>
      <c r="P158" s="18" t="s">
        <v>24</v>
      </c>
      <c r="Q158" s="14">
        <f>SQRT((_R4S[[#This Row],[GPS szerokość]]-B$2)^2+(_R4S[[#This Row],[GPS długość]]-C$2)^2)*85000</f>
        <v>1.9006577810729663</v>
      </c>
    </row>
    <row r="159" spans="1:17" x14ac:dyDescent="0.25">
      <c r="A159" s="15" t="s">
        <v>17</v>
      </c>
      <c r="B159" s="16">
        <v>53.355919999999998</v>
      </c>
      <c r="C159" s="16">
        <v>15.63876</v>
      </c>
      <c r="D159" s="16">
        <v>108.9</v>
      </c>
      <c r="E159" s="17">
        <v>0.4826273148148148</v>
      </c>
      <c r="F159" s="10">
        <f t="shared" si="4"/>
        <v>78</v>
      </c>
      <c r="G159" s="16">
        <v>0.69</v>
      </c>
      <c r="H159" s="18">
        <v>12</v>
      </c>
      <c r="I159" s="18">
        <v>0</v>
      </c>
      <c r="J159" s="10">
        <v>948.1</v>
      </c>
      <c r="K159" s="10">
        <v>948.1</v>
      </c>
      <c r="L159" s="18" t="s">
        <v>11</v>
      </c>
      <c r="M159" s="19">
        <f>44330*(1-(_R4S[[#This Row],[Ciśnienie statyczne]]/1020)^0.1903)</f>
        <v>612.38484154251591</v>
      </c>
      <c r="N159" s="19">
        <f>_R4S[[#This Row],[Wysokość n.p.m]]-108</f>
        <v>504.38484154251591</v>
      </c>
      <c r="O159" s="19" t="s">
        <v>24</v>
      </c>
      <c r="P159" s="19" t="s">
        <v>24</v>
      </c>
      <c r="Q159" s="14">
        <f>SQRT((_R4S[[#This Row],[GPS szerokość]]-B$2)^2+(_R4S[[#This Row],[GPS długość]]-C$2)^2)*85000</f>
        <v>1.9006577810729663</v>
      </c>
    </row>
    <row r="160" spans="1:17" x14ac:dyDescent="0.25">
      <c r="A160" s="15" t="s">
        <v>18</v>
      </c>
      <c r="B160" s="16">
        <v>53.355919999999998</v>
      </c>
      <c r="C160" s="16">
        <v>15.63876</v>
      </c>
      <c r="D160" s="16">
        <v>108.9</v>
      </c>
      <c r="E160" s="17">
        <v>0.4826273148148148</v>
      </c>
      <c r="F160" s="10">
        <f>F159+5</f>
        <v>83</v>
      </c>
      <c r="G160" s="16">
        <v>0.69</v>
      </c>
      <c r="H160" s="18">
        <v>12</v>
      </c>
      <c r="I160" s="18">
        <v>0</v>
      </c>
      <c r="J160" s="10">
        <v>956.5</v>
      </c>
      <c r="K160" s="10">
        <v>956.5</v>
      </c>
      <c r="L160" s="18" t="s">
        <v>11</v>
      </c>
      <c r="M160" s="19">
        <f>44330*(1-(_R4S[[#This Row],[Ciśnienie statyczne]]/1020)^0.1903)</f>
        <v>538.93884584461716</v>
      </c>
      <c r="N160" s="19">
        <f>_R4S[[#This Row],[Wysokość n.p.m]]-108</f>
        <v>430.93884584461716</v>
      </c>
      <c r="O160" s="19" t="s">
        <v>24</v>
      </c>
      <c r="P160" s="18" t="s">
        <v>24</v>
      </c>
      <c r="Q160" s="14">
        <f>SQRT((_R4S[[#This Row],[GPS szerokość]]-B$2)^2+(_R4S[[#This Row],[GPS długość]]-C$2)^2)*85000</f>
        <v>1.9006577810729663</v>
      </c>
    </row>
    <row r="161" spans="1:17" x14ac:dyDescent="0.25">
      <c r="A161" s="15" t="s">
        <v>18</v>
      </c>
      <c r="B161" s="16">
        <v>53.355919999999998</v>
      </c>
      <c r="C161" s="16">
        <v>15.63876</v>
      </c>
      <c r="D161" s="16">
        <v>108.9</v>
      </c>
      <c r="E161" s="17">
        <v>0.4826273148148148</v>
      </c>
      <c r="F161" s="10">
        <f t="shared" ref="F161:F183" si="5">F160+5</f>
        <v>88</v>
      </c>
      <c r="G161" s="16">
        <v>0.69</v>
      </c>
      <c r="H161" s="18">
        <v>12</v>
      </c>
      <c r="I161" s="18">
        <v>0</v>
      </c>
      <c r="J161" s="10">
        <v>956.5</v>
      </c>
      <c r="K161" s="10">
        <v>956.5</v>
      </c>
      <c r="L161" s="18" t="s">
        <v>11</v>
      </c>
      <c r="M161" s="19">
        <f>44330*(1-(_R4S[[#This Row],[Ciśnienie statyczne]]/1020)^0.1903)</f>
        <v>538.93884584461716</v>
      </c>
      <c r="N161" s="19">
        <f>_R4S[[#This Row],[Wysokość n.p.m]]-108</f>
        <v>430.93884584461716</v>
      </c>
      <c r="O161" s="19" t="s">
        <v>24</v>
      </c>
      <c r="P161" s="19" t="s">
        <v>24</v>
      </c>
      <c r="Q161" s="14">
        <f>SQRT((_R4S[[#This Row],[GPS szerokość]]-B$2)^2+(_R4S[[#This Row],[GPS długość]]-C$2)^2)*85000</f>
        <v>1.9006577810729663</v>
      </c>
    </row>
    <row r="162" spans="1:17" x14ac:dyDescent="0.25">
      <c r="A162" s="15" t="s">
        <v>18</v>
      </c>
      <c r="B162" s="16">
        <v>53.355919999999998</v>
      </c>
      <c r="C162" s="16">
        <v>15.63876</v>
      </c>
      <c r="D162" s="16">
        <v>108.9</v>
      </c>
      <c r="E162" s="17">
        <v>0.4826273148148148</v>
      </c>
      <c r="F162" s="10">
        <f t="shared" si="5"/>
        <v>93</v>
      </c>
      <c r="G162" s="16">
        <v>0.69</v>
      </c>
      <c r="H162" s="18">
        <v>12</v>
      </c>
      <c r="I162" s="18">
        <v>0</v>
      </c>
      <c r="J162" s="10">
        <v>956.6</v>
      </c>
      <c r="K162" s="10">
        <v>956.6</v>
      </c>
      <c r="L162" s="18" t="s">
        <v>11</v>
      </c>
      <c r="M162" s="19">
        <f>44330*(1-(_R4S[[#This Row],[Ciśnienie statyczne]]/1020)^0.1903)</f>
        <v>538.06763975604599</v>
      </c>
      <c r="N162" s="19">
        <f>_R4S[[#This Row],[Wysokość n.p.m]]-108</f>
        <v>430.06763975604599</v>
      </c>
      <c r="O162" s="19" t="s">
        <v>24</v>
      </c>
      <c r="P162" s="18" t="s">
        <v>24</v>
      </c>
      <c r="Q162" s="14">
        <f>SQRT((_R4S[[#This Row],[GPS szerokość]]-B$2)^2+(_R4S[[#This Row],[GPS długość]]-C$2)^2)*85000</f>
        <v>1.9006577810729663</v>
      </c>
    </row>
    <row r="163" spans="1:17" x14ac:dyDescent="0.25">
      <c r="A163" s="15" t="s">
        <v>18</v>
      </c>
      <c r="B163" s="16">
        <v>53.355919999999998</v>
      </c>
      <c r="C163" s="16">
        <v>15.63876</v>
      </c>
      <c r="D163" s="16">
        <v>108.9</v>
      </c>
      <c r="E163" s="17">
        <v>0.4826273148148148</v>
      </c>
      <c r="F163" s="10">
        <f t="shared" si="5"/>
        <v>98</v>
      </c>
      <c r="G163" s="16">
        <v>0.69</v>
      </c>
      <c r="H163" s="18">
        <v>12</v>
      </c>
      <c r="I163" s="18">
        <v>0</v>
      </c>
      <c r="J163" s="10">
        <v>964.9</v>
      </c>
      <c r="K163" s="10">
        <v>964.9</v>
      </c>
      <c r="L163" s="18" t="s">
        <v>11</v>
      </c>
      <c r="M163" s="19">
        <f>44330*(1-(_R4S[[#This Row],[Ciśnienie statyczne]]/1020)^0.1903)</f>
        <v>466.01326683308594</v>
      </c>
      <c r="N163" s="19">
        <f>_R4S[[#This Row],[Wysokość n.p.m]]-108</f>
        <v>358.01326683308594</v>
      </c>
      <c r="O163" s="19" t="s">
        <v>24</v>
      </c>
      <c r="P163" s="19" t="s">
        <v>24</v>
      </c>
      <c r="Q163" s="14">
        <f>SQRT((_R4S[[#This Row],[GPS szerokość]]-B$2)^2+(_R4S[[#This Row],[GPS długość]]-C$2)^2)*85000</f>
        <v>1.9006577810729663</v>
      </c>
    </row>
    <row r="164" spans="1:17" x14ac:dyDescent="0.25">
      <c r="A164" s="15" t="s">
        <v>18</v>
      </c>
      <c r="B164" s="16">
        <v>53.355919999999998</v>
      </c>
      <c r="C164" s="16">
        <v>15.63876</v>
      </c>
      <c r="D164" s="16">
        <v>108.9</v>
      </c>
      <c r="E164" s="17">
        <v>0.4826273148148148</v>
      </c>
      <c r="F164" s="10">
        <f t="shared" si="5"/>
        <v>103</v>
      </c>
      <c r="G164" s="16">
        <v>0.69</v>
      </c>
      <c r="H164" s="18">
        <v>12</v>
      </c>
      <c r="I164" s="18">
        <v>0</v>
      </c>
      <c r="J164" s="10">
        <v>965</v>
      </c>
      <c r="K164" s="10">
        <v>965</v>
      </c>
      <c r="L164" s="18" t="s">
        <v>11</v>
      </c>
      <c r="M164" s="19">
        <f>44330*(1-(_R4S[[#This Row],[Ciśnienie statyczne]]/1020)^0.1903)</f>
        <v>465.14820657162068</v>
      </c>
      <c r="N164" s="19">
        <f>_R4S[[#This Row],[Wysokość n.p.m]]-108</f>
        <v>357.14820657162068</v>
      </c>
      <c r="O164" s="19" t="s">
        <v>24</v>
      </c>
      <c r="P164" s="18" t="s">
        <v>24</v>
      </c>
      <c r="Q164" s="14">
        <f>SQRT((_R4S[[#This Row],[GPS szerokość]]-B$2)^2+(_R4S[[#This Row],[GPS długość]]-C$2)^2)*85000</f>
        <v>1.9006577810729663</v>
      </c>
    </row>
    <row r="165" spans="1:17" x14ac:dyDescent="0.25">
      <c r="A165" s="15" t="s">
        <v>18</v>
      </c>
      <c r="B165" s="16">
        <v>53.355919999999998</v>
      </c>
      <c r="C165" s="16">
        <v>15.63876</v>
      </c>
      <c r="D165" s="16">
        <v>108.9</v>
      </c>
      <c r="E165" s="17">
        <v>0.4826273148148148</v>
      </c>
      <c r="F165" s="10">
        <f t="shared" si="5"/>
        <v>108</v>
      </c>
      <c r="G165" s="16">
        <v>0.69</v>
      </c>
      <c r="H165" s="18">
        <v>12</v>
      </c>
      <c r="I165" s="18">
        <v>0</v>
      </c>
      <c r="J165" s="10">
        <v>965</v>
      </c>
      <c r="K165" s="10">
        <v>965</v>
      </c>
      <c r="L165" s="18" t="s">
        <v>11</v>
      </c>
      <c r="M165" s="19">
        <f>44330*(1-(_R4S[[#This Row],[Ciśnienie statyczne]]/1020)^0.1903)</f>
        <v>465.14820657162068</v>
      </c>
      <c r="N165" s="19">
        <f>_R4S[[#This Row],[Wysokość n.p.m]]-108</f>
        <v>357.14820657162068</v>
      </c>
      <c r="O165" s="19" t="s">
        <v>24</v>
      </c>
      <c r="P165" s="19" t="s">
        <v>24</v>
      </c>
      <c r="Q165" s="14">
        <f>SQRT((_R4S[[#This Row],[GPS szerokość]]-B$2)^2+(_R4S[[#This Row],[GPS długość]]-C$2)^2)*85000</f>
        <v>1.9006577810729663</v>
      </c>
    </row>
    <row r="166" spans="1:17" x14ac:dyDescent="0.25">
      <c r="A166" s="15" t="s">
        <v>18</v>
      </c>
      <c r="B166" s="16">
        <v>53.355919999999998</v>
      </c>
      <c r="C166" s="16">
        <v>15.63876</v>
      </c>
      <c r="D166" s="16">
        <v>108.9</v>
      </c>
      <c r="E166" s="17">
        <v>0.4826273148148148</v>
      </c>
      <c r="F166" s="10">
        <f t="shared" si="5"/>
        <v>113</v>
      </c>
      <c r="G166" s="16">
        <v>0.69</v>
      </c>
      <c r="H166" s="18">
        <v>12</v>
      </c>
      <c r="I166" s="18">
        <v>0</v>
      </c>
      <c r="J166" s="10">
        <v>965</v>
      </c>
      <c r="K166" s="10">
        <v>965</v>
      </c>
      <c r="L166" s="18" t="s">
        <v>11</v>
      </c>
      <c r="M166" s="19">
        <f>44330*(1-(_R4S[[#This Row],[Ciśnienie statyczne]]/1020)^0.1903)</f>
        <v>465.14820657162068</v>
      </c>
      <c r="N166" s="19">
        <f>_R4S[[#This Row],[Wysokość n.p.m]]-108</f>
        <v>357.14820657162068</v>
      </c>
      <c r="O166" s="19" t="s">
        <v>24</v>
      </c>
      <c r="P166" s="18" t="s">
        <v>24</v>
      </c>
      <c r="Q166" s="14">
        <f>SQRT((_R4S[[#This Row],[GPS szerokość]]-B$2)^2+(_R4S[[#This Row],[GPS długość]]-C$2)^2)*85000</f>
        <v>1.9006577810729663</v>
      </c>
    </row>
    <row r="167" spans="1:17" x14ac:dyDescent="0.25">
      <c r="A167" s="15" t="s">
        <v>18</v>
      </c>
      <c r="B167" s="16">
        <v>53.355919999999998</v>
      </c>
      <c r="C167" s="16">
        <v>15.63876</v>
      </c>
      <c r="D167" s="16">
        <v>109.1</v>
      </c>
      <c r="E167" s="17">
        <v>0.48278935185185184</v>
      </c>
      <c r="F167" s="10">
        <f t="shared" si="5"/>
        <v>118</v>
      </c>
      <c r="G167" s="16">
        <v>0.69</v>
      </c>
      <c r="H167" s="18">
        <v>12</v>
      </c>
      <c r="I167" s="18">
        <v>0</v>
      </c>
      <c r="J167" s="10">
        <v>973.4</v>
      </c>
      <c r="K167" s="10">
        <v>973.4</v>
      </c>
      <c r="L167" s="18" t="s">
        <v>11</v>
      </c>
      <c r="M167" s="19">
        <f>44330*(1-(_R4S[[#This Row],[Ciśnienie statyczne]]/1020)^0.1903)</f>
        <v>392.7409237483713</v>
      </c>
      <c r="N167" s="19">
        <f>_R4S[[#This Row],[Wysokość n.p.m]]-108</f>
        <v>284.7409237483713</v>
      </c>
      <c r="O167" s="19" t="s">
        <v>24</v>
      </c>
      <c r="P167" s="19" t="s">
        <v>24</v>
      </c>
      <c r="Q167" s="14">
        <f>SQRT((_R4S[[#This Row],[GPS szerokość]]-B$2)^2+(_R4S[[#This Row],[GPS długość]]-C$2)^2)*85000</f>
        <v>1.9006577810729663</v>
      </c>
    </row>
    <row r="168" spans="1:17" x14ac:dyDescent="0.25">
      <c r="A168" s="15" t="s">
        <v>18</v>
      </c>
      <c r="B168" s="16">
        <v>53.349240000000002</v>
      </c>
      <c r="C168" s="16">
        <v>15.64804</v>
      </c>
      <c r="D168" s="16">
        <v>435.9</v>
      </c>
      <c r="E168" s="17">
        <v>0.48466435185185186</v>
      </c>
      <c r="F168" s="10">
        <f t="shared" si="5"/>
        <v>123</v>
      </c>
      <c r="G168" s="16">
        <v>0.71</v>
      </c>
      <c r="H168" s="18">
        <v>12</v>
      </c>
      <c r="I168" s="18">
        <v>0</v>
      </c>
      <c r="J168" s="10">
        <v>973.4</v>
      </c>
      <c r="K168" s="10">
        <v>973.4</v>
      </c>
      <c r="L168" s="18" t="s">
        <v>11</v>
      </c>
      <c r="M168" s="19">
        <f>44330*(1-(_R4S[[#This Row],[Ciśnienie statyczne]]/1020)^0.1903)</f>
        <v>392.7409237483713</v>
      </c>
      <c r="N168" s="19">
        <f>_R4S[[#This Row],[Wysokość n.p.m]]-108</f>
        <v>284.7409237483713</v>
      </c>
      <c r="O168" s="19" t="s">
        <v>24</v>
      </c>
      <c r="P168" s="18" t="s">
        <v>24</v>
      </c>
      <c r="Q168" s="14">
        <f>SQRT((_R4S[[#This Row],[GPS szerokość]]-B$2)^2+(_R4S[[#This Row],[GPS długość]]-C$2)^2)*85000</f>
        <v>971.02483619103066</v>
      </c>
    </row>
    <row r="169" spans="1:17" x14ac:dyDescent="0.25">
      <c r="A169" s="15" t="s">
        <v>18</v>
      </c>
      <c r="B169" s="16">
        <v>53.348979999999997</v>
      </c>
      <c r="C169" s="16">
        <v>15.64864</v>
      </c>
      <c r="D169" s="16">
        <v>417.7</v>
      </c>
      <c r="E169" s="17">
        <v>0.48472222222222222</v>
      </c>
      <c r="F169" s="10">
        <f t="shared" si="5"/>
        <v>128</v>
      </c>
      <c r="G169" s="16">
        <v>0.7</v>
      </c>
      <c r="H169" s="18">
        <v>12</v>
      </c>
      <c r="I169" s="18">
        <v>0</v>
      </c>
      <c r="J169" s="10">
        <v>973.4</v>
      </c>
      <c r="K169" s="10">
        <v>973.4</v>
      </c>
      <c r="L169" s="18" t="s">
        <v>11</v>
      </c>
      <c r="M169" s="19">
        <f>44330*(1-(_R4S[[#This Row],[Ciśnienie statyczne]]/1020)^0.1903)</f>
        <v>392.7409237483713</v>
      </c>
      <c r="N169" s="19">
        <f>_R4S[[#This Row],[Wysokość n.p.m]]-108</f>
        <v>284.7409237483713</v>
      </c>
      <c r="O169" s="19" t="s">
        <v>24</v>
      </c>
      <c r="P169" s="19" t="s">
        <v>24</v>
      </c>
      <c r="Q169" s="14">
        <f>SQRT((_R4S[[#This Row],[GPS szerokość]]-B$2)^2+(_R4S[[#This Row],[GPS długość]]-C$2)^2)*85000</f>
        <v>1025.3766003280459</v>
      </c>
    </row>
    <row r="170" spans="1:17" x14ac:dyDescent="0.25">
      <c r="A170" s="15" t="s">
        <v>18</v>
      </c>
      <c r="B170" s="16">
        <v>53.348790000000001</v>
      </c>
      <c r="C170" s="16">
        <v>15.64939</v>
      </c>
      <c r="D170" s="16">
        <v>397.4</v>
      </c>
      <c r="E170" s="17">
        <v>0.48478009259259258</v>
      </c>
      <c r="F170" s="10">
        <f t="shared" si="5"/>
        <v>133</v>
      </c>
      <c r="G170" s="16">
        <v>0.7</v>
      </c>
      <c r="H170" s="18">
        <v>12</v>
      </c>
      <c r="I170" s="18">
        <v>0</v>
      </c>
      <c r="J170" s="10">
        <v>973.4</v>
      </c>
      <c r="K170" s="10">
        <v>973.4</v>
      </c>
      <c r="L170" s="18" t="s">
        <v>11</v>
      </c>
      <c r="M170" s="19">
        <f>44330*(1-(_R4S[[#This Row],[Ciśnienie statyczne]]/1020)^0.1903)</f>
        <v>392.7409237483713</v>
      </c>
      <c r="N170" s="19">
        <f>_R4S[[#This Row],[Wysokość n.p.m]]-108</f>
        <v>284.7409237483713</v>
      </c>
      <c r="O170" s="19" t="s">
        <v>24</v>
      </c>
      <c r="P170" s="18" t="s">
        <v>24</v>
      </c>
      <c r="Q170" s="14">
        <f>SQRT((_R4S[[#This Row],[GPS szerokość]]-B$2)^2+(_R4S[[#This Row],[GPS długość]]-C$2)^2)*85000</f>
        <v>1087.0423324323374</v>
      </c>
    </row>
    <row r="171" spans="1:17" x14ac:dyDescent="0.25">
      <c r="A171" s="15" t="s">
        <v>18</v>
      </c>
      <c r="B171" s="16">
        <v>53.348660000000002</v>
      </c>
      <c r="C171" s="16">
        <v>15.64987</v>
      </c>
      <c r="D171" s="16">
        <v>375.6</v>
      </c>
      <c r="E171" s="17">
        <v>0.48483796296296294</v>
      </c>
      <c r="F171" s="10">
        <f t="shared" si="5"/>
        <v>138</v>
      </c>
      <c r="G171" s="16">
        <v>0.7</v>
      </c>
      <c r="H171" s="18">
        <v>12</v>
      </c>
      <c r="I171" s="18">
        <v>0</v>
      </c>
      <c r="J171" s="10">
        <v>981.8</v>
      </c>
      <c r="K171" s="10">
        <v>981.8</v>
      </c>
      <c r="L171" s="18" t="s">
        <v>11</v>
      </c>
      <c r="M171" s="19">
        <f>44330*(1-(_R4S[[#This Row],[Ciśnienie statyczne]]/1020)^0.1903)</f>
        <v>320.83782077102961</v>
      </c>
      <c r="N171" s="19">
        <f>_R4S[[#This Row],[Wysokość n.p.m]]-108</f>
        <v>212.83782077102961</v>
      </c>
      <c r="O171" s="19" t="s">
        <v>24</v>
      </c>
      <c r="P171" s="19" t="s">
        <v>24</v>
      </c>
      <c r="Q171" s="14">
        <f>SQRT((_R4S[[#This Row],[GPS szerokość]]-B$2)^2+(_R4S[[#This Row],[GPS długość]]-C$2)^2)*85000</f>
        <v>1127.1429478995667</v>
      </c>
    </row>
    <row r="172" spans="1:17" x14ac:dyDescent="0.25">
      <c r="A172" s="15" t="s">
        <v>18</v>
      </c>
      <c r="B172" s="16">
        <v>53.348469999999999</v>
      </c>
      <c r="C172" s="16">
        <v>15.65056</v>
      </c>
      <c r="D172" s="16">
        <v>354.2</v>
      </c>
      <c r="E172" s="17">
        <v>0.48489583333333336</v>
      </c>
      <c r="F172" s="10">
        <f t="shared" si="5"/>
        <v>143</v>
      </c>
      <c r="G172" s="16">
        <v>0.7</v>
      </c>
      <c r="H172" s="18">
        <v>12</v>
      </c>
      <c r="I172" s="18">
        <v>0</v>
      </c>
      <c r="J172" s="10">
        <v>981.8</v>
      </c>
      <c r="K172" s="10">
        <v>981.8</v>
      </c>
      <c r="L172" s="18" t="s">
        <v>11</v>
      </c>
      <c r="M172" s="19">
        <f>44330*(1-(_R4S[[#This Row],[Ciśnienie statyczne]]/1020)^0.1903)</f>
        <v>320.83782077102961</v>
      </c>
      <c r="N172" s="19">
        <f>_R4S[[#This Row],[Wysokość n.p.m]]-108</f>
        <v>212.83782077102961</v>
      </c>
      <c r="O172" s="19" t="s">
        <v>24</v>
      </c>
      <c r="P172" s="18" t="s">
        <v>24</v>
      </c>
      <c r="Q172" s="14">
        <f>SQRT((_R4S[[#This Row],[GPS szerokość]]-B$2)^2+(_R4S[[#This Row],[GPS długość]]-C$2)^2)*85000</f>
        <v>1185.1938659983764</v>
      </c>
    </row>
    <row r="173" spans="1:17" x14ac:dyDescent="0.25">
      <c r="A173" s="15" t="s">
        <v>18</v>
      </c>
      <c r="B173" s="16">
        <v>53.348370000000003</v>
      </c>
      <c r="C173" s="16">
        <v>15.65105</v>
      </c>
      <c r="D173" s="16">
        <v>333.8</v>
      </c>
      <c r="E173" s="17">
        <v>0.48495370370370372</v>
      </c>
      <c r="F173" s="10">
        <f t="shared" si="5"/>
        <v>148</v>
      </c>
      <c r="G173" s="16">
        <v>0.7</v>
      </c>
      <c r="H173" s="18">
        <v>12</v>
      </c>
      <c r="I173" s="18">
        <v>0</v>
      </c>
      <c r="J173" s="10">
        <v>981.8</v>
      </c>
      <c r="K173" s="10">
        <v>981.8</v>
      </c>
      <c r="L173" s="18" t="s">
        <v>11</v>
      </c>
      <c r="M173" s="19">
        <f>44330*(1-(_R4S[[#This Row],[Ciśnienie statyczne]]/1020)^0.1903)</f>
        <v>320.83782077102961</v>
      </c>
      <c r="N173" s="19">
        <f>_R4S[[#This Row],[Wysokość n.p.m]]-108</f>
        <v>212.83782077102961</v>
      </c>
      <c r="O173" s="19" t="s">
        <v>24</v>
      </c>
      <c r="P173" s="19" t="s">
        <v>24</v>
      </c>
      <c r="Q173" s="14">
        <f>SQRT((_R4S[[#This Row],[GPS szerokość]]-B$2)^2+(_R4S[[#This Row],[GPS długość]]-C$2)^2)*85000</f>
        <v>1225.0222293899919</v>
      </c>
    </row>
    <row r="174" spans="1:17" x14ac:dyDescent="0.25">
      <c r="A174" s="15" t="s">
        <v>18</v>
      </c>
      <c r="B174" s="16">
        <v>53.348219999999998</v>
      </c>
      <c r="C174" s="16">
        <v>15.651809999999999</v>
      </c>
      <c r="D174" s="16">
        <v>311.60000000000002</v>
      </c>
      <c r="E174" s="17">
        <v>0.48501157407407408</v>
      </c>
      <c r="F174" s="10">
        <f t="shared" si="5"/>
        <v>153</v>
      </c>
      <c r="G174" s="16">
        <v>0.7</v>
      </c>
      <c r="H174" s="18">
        <v>12</v>
      </c>
      <c r="I174" s="18">
        <v>0</v>
      </c>
      <c r="J174" s="10">
        <v>990.2</v>
      </c>
      <c r="K174" s="10">
        <v>990.2</v>
      </c>
      <c r="L174" s="18" t="s">
        <v>11</v>
      </c>
      <c r="M174" s="19">
        <f>44330*(1-(_R4S[[#This Row],[Ciśnienie statyczne]]/1020)^0.1903)</f>
        <v>249.43111807140829</v>
      </c>
      <c r="N174" s="19">
        <f>_R4S[[#This Row],[Wysokość n.p.m]]-108</f>
        <v>141.43111807140829</v>
      </c>
      <c r="O174" s="19" t="s">
        <v>24</v>
      </c>
      <c r="P174" s="18" t="s">
        <v>24</v>
      </c>
      <c r="Q174" s="14">
        <f>SQRT((_R4S[[#This Row],[GPS szerokość]]-B$2)^2+(_R4S[[#This Row],[GPS długość]]-C$2)^2)*85000</f>
        <v>1286.9151584312388</v>
      </c>
    </row>
    <row r="175" spans="1:17" x14ac:dyDescent="0.25">
      <c r="A175" s="15" t="s">
        <v>18</v>
      </c>
      <c r="B175" s="16">
        <v>53.348109999999998</v>
      </c>
      <c r="C175" s="16">
        <v>15.652290000000001</v>
      </c>
      <c r="D175" s="16">
        <v>290</v>
      </c>
      <c r="E175" s="17">
        <v>0.48506944444444444</v>
      </c>
      <c r="F175" s="10">
        <f t="shared" si="5"/>
        <v>158</v>
      </c>
      <c r="G175" s="16">
        <v>0.7</v>
      </c>
      <c r="H175" s="18">
        <v>12</v>
      </c>
      <c r="I175" s="18">
        <v>0</v>
      </c>
      <c r="J175" s="10">
        <v>990.2</v>
      </c>
      <c r="K175" s="10">
        <v>990.2</v>
      </c>
      <c r="L175" s="18" t="s">
        <v>11</v>
      </c>
      <c r="M175" s="19">
        <f>44330*(1-(_R4S[[#This Row],[Ciśnienie statyczne]]/1020)^0.1903)</f>
        <v>249.43111807140829</v>
      </c>
      <c r="N175" s="19">
        <f>_R4S[[#This Row],[Wysokość n.p.m]]-108</f>
        <v>141.43111807140829</v>
      </c>
      <c r="O175" s="19" t="s">
        <v>24</v>
      </c>
      <c r="P175" s="19" t="s">
        <v>24</v>
      </c>
      <c r="Q175" s="14">
        <f>SQRT((_R4S[[#This Row],[GPS szerokość]]-B$2)^2+(_R4S[[#This Row],[GPS długość]]-C$2)^2)*85000</f>
        <v>1326.851089045148</v>
      </c>
    </row>
    <row r="176" spans="1:17" x14ac:dyDescent="0.25">
      <c r="A176" s="15" t="s">
        <v>18</v>
      </c>
      <c r="B176" s="16">
        <v>53.348019999999998</v>
      </c>
      <c r="C176" s="16">
        <v>15.653</v>
      </c>
      <c r="D176" s="16">
        <v>268.10000000000002</v>
      </c>
      <c r="E176" s="17">
        <v>0.4851273148148148</v>
      </c>
      <c r="F176" s="10">
        <f t="shared" si="5"/>
        <v>163</v>
      </c>
      <c r="G176" s="16">
        <v>0.7</v>
      </c>
      <c r="H176" s="18">
        <v>12</v>
      </c>
      <c r="I176" s="18">
        <v>0</v>
      </c>
      <c r="J176" s="10">
        <v>990.2</v>
      </c>
      <c r="K176" s="10">
        <v>990.2</v>
      </c>
      <c r="L176" s="18" t="s">
        <v>11</v>
      </c>
      <c r="M176" s="19">
        <f>44330*(1-(_R4S[[#This Row],[Ciśnienie statyczne]]/1020)^0.1903)</f>
        <v>249.43111807140829</v>
      </c>
      <c r="N176" s="19">
        <f>_R4S[[#This Row],[Wysokość n.p.m]]-108</f>
        <v>141.43111807140829</v>
      </c>
      <c r="O176" s="19" t="s">
        <v>24</v>
      </c>
      <c r="P176" s="18" t="s">
        <v>24</v>
      </c>
      <c r="Q176" s="14">
        <f>SQRT((_R4S[[#This Row],[GPS szerokość]]-B$2)^2+(_R4S[[#This Row],[GPS długość]]-C$2)^2)*85000</f>
        <v>1383.1161240113818</v>
      </c>
    </row>
    <row r="177" spans="1:17" x14ac:dyDescent="0.25">
      <c r="A177" s="15" t="s">
        <v>18</v>
      </c>
      <c r="B177" s="16">
        <v>53.347839999999998</v>
      </c>
      <c r="C177" s="16">
        <v>15.65368</v>
      </c>
      <c r="D177" s="16">
        <v>245.5</v>
      </c>
      <c r="E177" s="17">
        <v>0.48518518518518516</v>
      </c>
      <c r="F177" s="10">
        <f t="shared" si="5"/>
        <v>168</v>
      </c>
      <c r="G177" s="16">
        <v>0.69</v>
      </c>
      <c r="H177" s="18">
        <v>12</v>
      </c>
      <c r="I177" s="18">
        <v>0</v>
      </c>
      <c r="J177" s="10">
        <v>998.6</v>
      </c>
      <c r="K177" s="10">
        <v>998.6</v>
      </c>
      <c r="L177" s="18" t="s">
        <v>11</v>
      </c>
      <c r="M177" s="19">
        <f>44330*(1-(_R4S[[#This Row],[Ciśnienie statyczne]]/1020)^0.1903)</f>
        <v>178.51322087821848</v>
      </c>
      <c r="N177" s="19">
        <f>_R4S[[#This Row],[Wysokość n.p.m]]-108</f>
        <v>70.513220878218476</v>
      </c>
      <c r="O177" s="19" t="s">
        <v>24</v>
      </c>
      <c r="P177" s="19" t="s">
        <v>24</v>
      </c>
      <c r="Q177" s="14">
        <f>SQRT((_R4S[[#This Row],[GPS szerokość]]-B$2)^2+(_R4S[[#This Row],[GPS długość]]-C$2)^2)*85000</f>
        <v>1441.1400946820261</v>
      </c>
    </row>
    <row r="178" spans="1:17" x14ac:dyDescent="0.25">
      <c r="A178" s="15" t="s">
        <v>18</v>
      </c>
      <c r="B178" s="16">
        <v>53.347709999999999</v>
      </c>
      <c r="C178" s="16">
        <v>15.65423</v>
      </c>
      <c r="D178" s="16">
        <v>223.1</v>
      </c>
      <c r="E178" s="17">
        <v>0.48524305555555558</v>
      </c>
      <c r="F178" s="10">
        <f t="shared" si="5"/>
        <v>173</v>
      </c>
      <c r="G178" s="16">
        <v>0.69</v>
      </c>
      <c r="H178" s="18">
        <v>12</v>
      </c>
      <c r="I178" s="18">
        <v>0</v>
      </c>
      <c r="J178" s="10">
        <v>998.6</v>
      </c>
      <c r="K178" s="10">
        <v>998.6</v>
      </c>
      <c r="L178" s="18" t="s">
        <v>11</v>
      </c>
      <c r="M178" s="19">
        <f>44330*(1-(_R4S[[#This Row],[Ciśnienie statyczne]]/1020)^0.1903)</f>
        <v>178.51322087821848</v>
      </c>
      <c r="N178" s="19">
        <f>_R4S[[#This Row],[Wysokość n.p.m]]-108</f>
        <v>70.513220878218476</v>
      </c>
      <c r="O178" s="19" t="s">
        <v>24</v>
      </c>
      <c r="P178" s="18" t="s">
        <v>24</v>
      </c>
      <c r="Q178" s="14">
        <f>SQRT((_R4S[[#This Row],[GPS szerokość]]-B$2)^2+(_R4S[[#This Row],[GPS długość]]-C$2)^2)*85000</f>
        <v>1487.5507562769294</v>
      </c>
    </row>
    <row r="179" spans="1:17" x14ac:dyDescent="0.25">
      <c r="A179" s="15" t="s">
        <v>18</v>
      </c>
      <c r="B179" s="16">
        <v>53.347639999999998</v>
      </c>
      <c r="C179" s="16">
        <v>15.6549</v>
      </c>
      <c r="D179" s="16">
        <v>201</v>
      </c>
      <c r="E179" s="17">
        <v>0.48530092592592594</v>
      </c>
      <c r="F179" s="10">
        <f t="shared" si="5"/>
        <v>178</v>
      </c>
      <c r="G179" s="16">
        <v>0.69</v>
      </c>
      <c r="H179" s="18">
        <v>12</v>
      </c>
      <c r="I179" s="18">
        <v>0</v>
      </c>
      <c r="J179" s="10">
        <v>998.6</v>
      </c>
      <c r="K179" s="10">
        <v>998.6</v>
      </c>
      <c r="L179" s="18" t="s">
        <v>11</v>
      </c>
      <c r="M179" s="19">
        <f>44330*(1-(_R4S[[#This Row],[Ciśnienie statyczne]]/1020)^0.1903)</f>
        <v>178.51322087821848</v>
      </c>
      <c r="N179" s="19">
        <f>_R4S[[#This Row],[Wysokość n.p.m]]-108</f>
        <v>70.513220878218476</v>
      </c>
      <c r="O179" s="19" t="s">
        <v>24</v>
      </c>
      <c r="P179" s="19" t="s">
        <v>24</v>
      </c>
      <c r="Q179" s="14">
        <f>SQRT((_R4S[[#This Row],[GPS szerokość]]-B$2)^2+(_R4S[[#This Row],[GPS długość]]-C$2)^2)*85000</f>
        <v>1540.7724239809247</v>
      </c>
    </row>
    <row r="180" spans="1:17" x14ac:dyDescent="0.25">
      <c r="A180" s="15" t="s">
        <v>18</v>
      </c>
      <c r="B180" s="16">
        <v>53.347589999999997</v>
      </c>
      <c r="C180" s="16">
        <v>15.655519999999999</v>
      </c>
      <c r="D180" s="16">
        <v>176.7</v>
      </c>
      <c r="E180" s="17">
        <v>0.4853587962962963</v>
      </c>
      <c r="F180" s="10">
        <f t="shared" si="5"/>
        <v>183</v>
      </c>
      <c r="G180" s="16">
        <v>0.69</v>
      </c>
      <c r="H180" s="18">
        <v>12</v>
      </c>
      <c r="I180" s="18">
        <v>0</v>
      </c>
      <c r="J180" s="10">
        <v>1007</v>
      </c>
      <c r="K180" s="10">
        <v>1007</v>
      </c>
      <c r="L180" s="18" t="s">
        <v>11</v>
      </c>
      <c r="M180" s="19">
        <f>44330*(1-(_R4S[[#This Row],[Ciśnienie statyczne]]/1020)^0.1903)</f>
        <v>108.07671331490702</v>
      </c>
      <c r="N180" s="19">
        <f>_R4S[[#This Row],[Wysokość n.p.m]]-108</f>
        <v>7.671331490702471E-2</v>
      </c>
      <c r="O180" s="19" t="s">
        <v>24</v>
      </c>
      <c r="P180" s="18" t="s">
        <v>24</v>
      </c>
      <c r="Q180" s="14">
        <f>SQRT((_R4S[[#This Row],[GPS szerokość]]-B$2)^2+(_R4S[[#This Row],[GPS długość]]-C$2)^2)*85000</f>
        <v>1589.711804070208</v>
      </c>
    </row>
    <row r="181" spans="1:17" x14ac:dyDescent="0.25">
      <c r="A181" s="15" t="s">
        <v>18</v>
      </c>
      <c r="B181" s="16">
        <v>53.3474</v>
      </c>
      <c r="C181" s="16">
        <v>15.65629</v>
      </c>
      <c r="D181" s="16">
        <v>152.1</v>
      </c>
      <c r="E181" s="17">
        <v>0.48541666666666666</v>
      </c>
      <c r="F181" s="10">
        <f t="shared" si="5"/>
        <v>188</v>
      </c>
      <c r="G181" s="16">
        <v>0.69</v>
      </c>
      <c r="H181" s="18">
        <v>12</v>
      </c>
      <c r="I181" s="18">
        <v>0</v>
      </c>
      <c r="J181" s="10">
        <v>1007</v>
      </c>
      <c r="K181" s="10">
        <v>1007</v>
      </c>
      <c r="L181" s="18" t="s">
        <v>11</v>
      </c>
      <c r="M181" s="19">
        <f>44330*(1-(_R4S[[#This Row],[Ciśnienie statyczne]]/1020)^0.1903)</f>
        <v>108.07671331490702</v>
      </c>
      <c r="N181" s="19">
        <f>_R4S[[#This Row],[Wysokość n.p.m]]-108</f>
        <v>7.671331490702471E-2</v>
      </c>
      <c r="O181" s="19" t="s">
        <v>24</v>
      </c>
      <c r="P181" s="19" t="s">
        <v>24</v>
      </c>
      <c r="Q181" s="14">
        <f>SQRT((_R4S[[#This Row],[GPS szerokość]]-B$2)^2+(_R4S[[#This Row],[GPS długość]]-C$2)^2)*85000</f>
        <v>1655.5613020966539</v>
      </c>
    </row>
    <row r="182" spans="1:17" x14ac:dyDescent="0.25">
      <c r="A182" s="15" t="s">
        <v>19</v>
      </c>
      <c r="B182" s="16">
        <v>53.3474</v>
      </c>
      <c r="C182" s="16">
        <v>15.65629</v>
      </c>
      <c r="D182" s="16">
        <v>152.1</v>
      </c>
      <c r="E182" s="17">
        <v>0.48541666666666666</v>
      </c>
      <c r="F182" s="10">
        <f t="shared" si="5"/>
        <v>193</v>
      </c>
      <c r="G182" s="16">
        <v>0.69</v>
      </c>
      <c r="H182" s="18">
        <v>12</v>
      </c>
      <c r="I182" s="18">
        <v>0</v>
      </c>
      <c r="J182" s="10">
        <v>1007</v>
      </c>
      <c r="K182" s="10">
        <v>1007</v>
      </c>
      <c r="L182" s="18" t="s">
        <v>11</v>
      </c>
      <c r="M182" s="19">
        <f>44330*(1-(_R4S[[#This Row],[Ciśnienie statyczne]]/1020)^0.1903)</f>
        <v>108.07671331490702</v>
      </c>
      <c r="N182" s="19">
        <f>_R4S[[#This Row],[Wysokość n.p.m]]-108</f>
        <v>7.671331490702471E-2</v>
      </c>
      <c r="O182" s="19" t="s">
        <v>24</v>
      </c>
      <c r="P182" s="18" t="s">
        <v>24</v>
      </c>
      <c r="Q182" s="14">
        <f>SQRT((_R4S[[#This Row],[GPS szerokość]]-B$2)^2+(_R4S[[#This Row],[GPS długość]]-C$2)^2)*85000</f>
        <v>1655.5613020966539</v>
      </c>
    </row>
    <row r="183" spans="1:17" x14ac:dyDescent="0.25">
      <c r="A183" s="20" t="s">
        <v>19</v>
      </c>
      <c r="B183" s="21">
        <v>53.342269999999999</v>
      </c>
      <c r="C183" s="21">
        <v>15.656700000000001</v>
      </c>
      <c r="D183" s="21">
        <v>127.9</v>
      </c>
      <c r="E183" s="22">
        <v>0.48547453703703702</v>
      </c>
      <c r="F183" s="23">
        <f t="shared" si="5"/>
        <v>198</v>
      </c>
      <c r="G183" s="21">
        <v>0.69</v>
      </c>
      <c r="H183" s="24">
        <v>12</v>
      </c>
      <c r="I183" s="24">
        <v>0</v>
      </c>
      <c r="J183" s="23">
        <v>1004.1</v>
      </c>
      <c r="K183" s="23">
        <v>1007.1</v>
      </c>
      <c r="L183" s="24" t="s">
        <v>11</v>
      </c>
      <c r="M183" s="25">
        <f>44330*(1-(_R4S[[#This Row],[Ciśnienie statyczne]]/1020)^0.1903)</f>
        <v>132.34012535605456</v>
      </c>
      <c r="N183" s="25">
        <f>_R4S[[#This Row],[Wysokość n.p.m]]-108</f>
        <v>24.340125356054557</v>
      </c>
      <c r="O183" s="25" t="s">
        <v>24</v>
      </c>
      <c r="P183" s="25" t="s">
        <v>24</v>
      </c>
      <c r="Q183" s="26">
        <f>SQRT((_R4S[[#This Row],[GPS szerokość]]-B$2)^2+(_R4S[[#This Row],[GPS długość]]-C$2)^2)*85000</f>
        <v>1915.2784262347732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G a /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Z r 8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/ N U k 6 Q S K o e A Q A A V A I A A B M A H A B G b 3 J t d W x h c y 9 T Z W N 0 a W 9 u M S 5 t I K I Y A C i g F A A A A A A A A A A A A A A A A A A A A A A A A A A A A H V R z U r E M B i 8 F / o O I V 5 a C G W z 7 a 4 / p a e 2 w h 5 U t E V B 6 6 G 2 n 2 u g T Z Y m X S z L X n w l T 5 5 l 3 8 t I c V 3 B 5 J J 8 M 9 8 M M 0 R C p Z j g K B t v G t q W b c m X s o M a 3 Q Q Z i l A D y r a Q P r u P 7 v O 9 3 r 0 J D c Z y 7 S W i 6 l v g y j l n D X i x 4 E o P 0 s H p W X F X d h e l K t a s L m 4 X S X p V a C u v E U v s k o c E G t Y y B V 2 E Q 0 x Q L J q + 5 T K i P k E p r 0 T N + D K i 0 9 m E o O t e K M j U 0 E D 0 + / Q u B Y d H l 4 y Z j v B 9 y 4 D r 5 A K p Y Y V 1 t L x 8 0 l t 5 V 3 L 5 L L p 2 9 M + H F U h n 3 4 B s N n g k q I 6 g h Y A U v K o t Q T / 4 V O M L r u a B 9 y 0 9 I H y D I D D g M w M + 3 + O s P f Q / N u y f m A K d m g g 6 M V h R U 2 l q b E 3 9 v 8 z W t S 3 G / / + D 8 A t Q S w E C L Q A U A A I A C A A Z r 8 1 S l F c r x K M A A A D 1 A A A A E g A A A A A A A A A A A A A A A A A A A A A A Q 2 9 u Z m l n L 1 B h Y 2 t h Z 2 U u e G 1 s U E s B A i 0 A F A A C A A g A G a / N U g / K 6 a u k A A A A 6 Q A A A B M A A A A A A A A A A A A A A A A A 7 w A A A F t D b 2 5 0 Z W 5 0 X 1 R 5 c G V z X S 5 4 b W x Q S w E C L Q A U A A I A C A A Z r 8 1 S T p B I q h 4 B A A B U A g A A E w A A A A A A A A A A A A A A A A D g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D g A A A A A A A P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j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I 0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g i I C 8 + P E V u d H J 5 I F R 5 c G U 9 I k Z p b G x F c n J v c k N v Z G U i I F Z h b H V l P S J z V W 5 r b m 9 3 b i I g L z 4 8 R W 5 0 c n k g V H l w Z T 0 i R m l s b E V y c m 9 y Q 2 9 1 b n Q i I F Z h b H V l P S J s O S I g L z 4 8 R W 5 0 c n k g V H l w Z T 0 i R m l s b E x h c 3 R V c G R h d G V k I i B W Y W x 1 Z T 0 i Z D I w M j E t M D Y t M T N U M T k 6 N T Y 6 N T E u M T E 2 M T M w N F o i I C 8 + P E V u d H J 5 I F R 5 c G U 9 I k Z p b G x D b 2 x 1 b W 5 U e X B l c y I g V m F s d W U 9 I n N C Z 0 1 H Q m d Z S 0 J n T U R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F M v Q X V 0 b 1 J l b W 9 2 Z W R D b 2 x 1 b W 5 z M S 5 7 Q 2 9 s d W 1 u M S w w f S Z x d W 9 0 O y w m c X V v d D t T Z W N 0 a W 9 u M S 9 S N F M v Q X V 0 b 1 J l b W 9 2 Z W R D b 2 x 1 b W 5 z M S 5 7 Q 2 9 s d W 1 u M i w x f S Z x d W 9 0 O y w m c X V v d D t T Z W N 0 a W 9 u M S 9 S N F M v Q X V 0 b 1 J l b W 9 2 Z W R D b 2 x 1 b W 5 z M S 5 7 Q 2 9 s d W 1 u M y w y f S Z x d W 9 0 O y w m c X V v d D t T Z W N 0 a W 9 u M S 9 S N F M v Q X V 0 b 1 J l b W 9 2 Z W R D b 2 x 1 b W 5 z M S 5 7 Q 2 9 s d W 1 u N C w z f S Z x d W 9 0 O y w m c X V v d D t T Z W N 0 a W 9 u M S 9 S N F M v Q X V 0 b 1 J l b W 9 2 Z W R D b 2 x 1 b W 5 z M S 5 7 Q 2 9 s d W 1 u N S w 0 f S Z x d W 9 0 O y w m c X V v d D t T Z W N 0 a W 9 u M S 9 S N F M v Q X V 0 b 1 J l b W 9 2 Z W R D b 2 x 1 b W 5 z M S 5 7 Q 2 9 s d W 1 u N i w 1 f S Z x d W 9 0 O y w m c X V v d D t T Z W N 0 a W 9 u M S 9 S N F M v Q X V 0 b 1 J l b W 9 2 Z W R D b 2 x 1 b W 5 z M S 5 7 Q 2 9 s d W 1 u N y w 2 f S Z x d W 9 0 O y w m c X V v d D t T Z W N 0 a W 9 u M S 9 S N F M v Q X V 0 b 1 J l b W 9 2 Z W R D b 2 x 1 b W 5 z M S 5 7 Q 2 9 s d W 1 u O C w 3 f S Z x d W 9 0 O y w m c X V v d D t T Z W N 0 a W 9 u M S 9 S N F M v Q X V 0 b 1 J l b W 9 2 Z W R D b 2 x 1 b W 5 z M S 5 7 Q 2 9 s d W 1 u O S w 4 f S Z x d W 9 0 O y w m c X V v d D t T Z W N 0 a W 9 u M S 9 S N F M v Q X V 0 b 1 J l b W 9 2 Z W R D b 2 x 1 b W 5 z M S 5 7 Q 2 9 s d W 1 u M T A s O X 0 m c X V v d D s s J n F 1 b 3 Q 7 U 2 V j d G l v b j E v U j R T L 0 F 1 d G 9 S Z W 1 v d m V k Q 2 9 s d W 1 u c z E u e 0 N v b H V t b j E x L D E w f S Z x d W 9 0 O y w m c X V v d D t T Z W N 0 a W 9 u M S 9 S N F M v Q X V 0 b 1 J l b W 9 2 Z W R D b 2 x 1 b W 5 z M S 5 7 Q 2 9 s d W 1 u M T I s M T F 9 J n F 1 b 3 Q 7 L C Z x d W 9 0 O 1 N l Y 3 R p b 2 4 x L 1 I 0 U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I 0 U y 9 B d X R v U m V t b 3 Z l Z E N v b H V t b n M x L n t D b 2 x 1 b W 4 x L D B 9 J n F 1 b 3 Q 7 L C Z x d W 9 0 O 1 N l Y 3 R p b 2 4 x L 1 I 0 U y 9 B d X R v U m V t b 3 Z l Z E N v b H V t b n M x L n t D b 2 x 1 b W 4 y L D F 9 J n F 1 b 3 Q 7 L C Z x d W 9 0 O 1 N l Y 3 R p b 2 4 x L 1 I 0 U y 9 B d X R v U m V t b 3 Z l Z E N v b H V t b n M x L n t D b 2 x 1 b W 4 z L D J 9 J n F 1 b 3 Q 7 L C Z x d W 9 0 O 1 N l Y 3 R p b 2 4 x L 1 I 0 U y 9 B d X R v U m V t b 3 Z l Z E N v b H V t b n M x L n t D b 2 x 1 b W 4 0 L D N 9 J n F 1 b 3 Q 7 L C Z x d W 9 0 O 1 N l Y 3 R p b 2 4 x L 1 I 0 U y 9 B d X R v U m V t b 3 Z l Z E N v b H V t b n M x L n t D b 2 x 1 b W 4 1 L D R 9 J n F 1 b 3 Q 7 L C Z x d W 9 0 O 1 N l Y 3 R p b 2 4 x L 1 I 0 U y 9 B d X R v U m V t b 3 Z l Z E N v b H V t b n M x L n t D b 2 x 1 b W 4 2 L D V 9 J n F 1 b 3 Q 7 L C Z x d W 9 0 O 1 N l Y 3 R p b 2 4 x L 1 I 0 U y 9 B d X R v U m V t b 3 Z l Z E N v b H V t b n M x L n t D b 2 x 1 b W 4 3 L D Z 9 J n F 1 b 3 Q 7 L C Z x d W 9 0 O 1 N l Y 3 R p b 2 4 x L 1 I 0 U y 9 B d X R v U m V t b 3 Z l Z E N v b H V t b n M x L n t D b 2 x 1 b W 4 4 L D d 9 J n F 1 b 3 Q 7 L C Z x d W 9 0 O 1 N l Y 3 R p b 2 4 x L 1 I 0 U y 9 B d X R v U m V t b 3 Z l Z E N v b H V t b n M x L n t D b 2 x 1 b W 4 5 L D h 9 J n F 1 b 3 Q 7 L C Z x d W 9 0 O 1 N l Y 3 R p b 2 4 x L 1 I 0 U y 9 B d X R v U m V t b 3 Z l Z E N v b H V t b n M x L n t D b 2 x 1 b W 4 x M C w 5 f S Z x d W 9 0 O y w m c X V v d D t T Z W N 0 a W 9 u M S 9 S N F M v Q X V 0 b 1 J l b W 9 2 Z W R D b 2 x 1 b W 5 z M S 5 7 Q 2 9 s d W 1 u M T E s M T B 9 J n F 1 b 3 Q 7 L C Z x d W 9 0 O 1 N l Y 3 R p b 2 4 x L 1 I 0 U y 9 B d X R v U m V t b 3 Z l Z E N v b H V t b n M x L n t D b 2 x 1 b W 4 x M i w x M X 0 m c X V v d D s s J n F 1 b 3 Q 7 U 2 V j d G l v b j E v U j R T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j R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0 U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M / o 5 k u 6 E S f I E O r 8 H c + B Q A A A A A C A A A A A A A Q Z g A A A A E A A C A A A A D G N C J U M c x Q q p 7 1 2 y w 8 e O X O B 2 b B N W n A m L K X L z I a w 3 h 8 R Q A A A A A O g A A A A A I A A C A A A A B x i x + e I o t V 0 v j / u w y 7 g R F K n v O E 9 c F t E / 2 C C b H I p Q e 6 4 1 A A A A B Z 9 y r H w o g H i F o 5 + y V S O P t b 0 V Z v t i J s 2 y e T 2 K I / D K j s u 0 K v x o 5 / A F V o G e Y C G x G y b X / f I e 1 o + t Y f g + z C e S g i O 0 0 q x 4 s v q 5 r t s X N p E 8 m H t Y K + 9 k A A A A A K m O p i X J R Y l Q X S K c j c 5 N n 7 0 B S n O 0 V J N s T V g 3 l Y f M L 0 b v b + s B R p 8 T W W X Q F 8 W F L y f f L B a M H d p h X E e C i i 1 i U V 4 U c h < / D a t a M a s h u p > 
</file>

<file path=customXml/itemProps1.xml><?xml version="1.0" encoding="utf-8"?>
<ds:datastoreItem xmlns:ds="http://schemas.openxmlformats.org/officeDocument/2006/customXml" ds:itemID="{45B6B7B3-6E5C-4516-AADD-DFAC3BFB5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R4S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KowalDrzo</dc:creator>
  <cp:lastModifiedBy>KowalDrzo</cp:lastModifiedBy>
  <dcterms:created xsi:type="dcterms:W3CDTF">2021-06-13T19:55:51Z</dcterms:created>
  <dcterms:modified xsi:type="dcterms:W3CDTF">2021-06-14T10:16:09Z</dcterms:modified>
</cp:coreProperties>
</file>