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885E8722-6FEC-4872-B668-65FB3518B9C7}" xr6:coauthVersionLast="47" xr6:coauthVersionMax="47" xr10:uidLastSave="{00000000-0000-0000-0000-000000000000}"/>
  <bookViews>
    <workbookView xWindow="12240" yWindow="132" windowWidth="10800" windowHeight="12792" tabRatio="862" firstSheet="8" activeTab="10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H3" i="13"/>
  <c r="H4" i="13"/>
  <c r="H5" i="13"/>
  <c r="H6" i="13"/>
  <c r="H7" i="13"/>
  <c r="H8" i="13"/>
  <c r="H9" i="13"/>
  <c r="H2" i="13"/>
  <c r="H12" i="22"/>
  <c r="C10" i="22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  <c r="D3" i="26"/>
  <c r="D4" i="26"/>
  <c r="C4" i="26"/>
  <c r="C3" i="26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<sst xmlns="http://schemas.openxmlformats.org/spreadsheetml/2006/main" count="824" uniqueCount="242">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</sst>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75613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102711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45492</xdr:rowOff>
    </xdr:from>
    <xdr:to>
      <xdr:col>15</xdr:col>
      <xdr:colOff>155734</xdr:colOff>
      <xdr:row>11</xdr:row>
      <xdr:rowOff>12551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8</xdr:row>
      <xdr:rowOff>1</xdr:rowOff>
    </xdr:from>
    <xdr:to>
      <xdr:col>10</xdr:col>
      <xdr:colOff>383219</xdr:colOff>
      <xdr:row>11</xdr:row>
      <xdr:rowOff>39649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87529</xdr:rowOff>
    </xdr:from>
    <xdr:to>
      <xdr:col>17</xdr:col>
      <xdr:colOff>262759</xdr:colOff>
      <xdr:row>17</xdr:row>
      <xdr:rowOff>54588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42038</xdr:rowOff>
    </xdr:from>
    <xdr:to>
      <xdr:col>10</xdr:col>
      <xdr:colOff>409495</xdr:colOff>
      <xdr:row>17</xdr:row>
      <xdr:rowOff>81686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6" t="s">
        <v>230</v>
      </c>
      <c r="F8" s="96"/>
      <c r="G8" s="96" t="s">
        <v>234</v>
      </c>
      <c r="H8" s="96"/>
    </row>
    <row r="9" spans="5:8" x14ac:dyDescent="0.3">
      <c r="E9" s="96" t="s">
        <v>231</v>
      </c>
      <c r="F9" s="96"/>
      <c r="G9" s="96" t="s">
        <v>236</v>
      </c>
      <c r="H9" s="96"/>
    </row>
    <row r="10" spans="5:8" x14ac:dyDescent="0.3">
      <c r="E10" s="96" t="s">
        <v>232</v>
      </c>
      <c r="F10" s="96"/>
      <c r="G10" s="96" t="s">
        <v>237</v>
      </c>
      <c r="H10" s="96"/>
    </row>
    <row r="11" spans="5:8" x14ac:dyDescent="0.3">
      <c r="E11" s="96" t="s">
        <v>233</v>
      </c>
      <c r="F11" s="96"/>
      <c r="G11" s="96" t="s">
        <v>238</v>
      </c>
      <c r="H11" s="96"/>
    </row>
    <row r="12" spans="5:8" x14ac:dyDescent="0.3">
      <c r="E12" s="96" t="s">
        <v>189</v>
      </c>
      <c r="F12" s="96"/>
      <c r="G12" s="96" t="s">
        <v>239</v>
      </c>
      <c r="H12" s="96"/>
    </row>
    <row r="13" spans="5:8" x14ac:dyDescent="0.3">
      <c r="E13" s="96"/>
      <c r="F13" s="96"/>
      <c r="G13" s="96"/>
      <c r="H1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tabSelected="1" zoomScaleNormal="100" workbookViewId="0">
      <selection activeCell="C16" sqref="C16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3" t="s">
        <v>202</v>
      </c>
      <c r="D2" s="93" t="s">
        <v>193</v>
      </c>
    </row>
    <row r="3" spans="2:4" x14ac:dyDescent="0.3">
      <c r="B3" s="93" t="s">
        <v>240</v>
      </c>
      <c r="C3" s="100">
        <f ca="1">COUNTIFS(INDIRECT($B3&amp;"!B:B"),'Relatório Matrículas'!C$2)</f>
        <v>3</v>
      </c>
      <c r="D3" s="100">
        <f ca="1">COUNTIFS(INDIRECT($B3&amp;"!B:B"),'Relatório Matrículas'!D$2)</f>
        <v>5</v>
      </c>
    </row>
    <row r="4" spans="2:4" x14ac:dyDescent="0.3">
      <c r="B4" s="93" t="s">
        <v>241</v>
      </c>
      <c r="C4" s="100">
        <f ca="1">COUNTIFS(INDIRECT($B4&amp;"!B:B"),'Relatório Matrículas'!C$2)</f>
        <v>5</v>
      </c>
      <c r="D4" s="100">
        <f ca="1">COUNTIFS(INDIRECT($B4&amp;"!B:B"),'Relatório Matrículas'!D$2)</f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01" t="s">
        <v>90</v>
      </c>
      <c r="C8" s="102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7" t="s">
        <v>91</v>
      </c>
      <c r="C14" s="85" t="s">
        <v>0</v>
      </c>
      <c r="D14" s="85" t="s">
        <v>1</v>
      </c>
      <c r="E14" s="85" t="s">
        <v>2</v>
      </c>
      <c r="F14" s="85" t="s">
        <v>3</v>
      </c>
      <c r="G14" s="85" t="s">
        <v>11</v>
      </c>
      <c r="H14" s="85" t="s">
        <v>7</v>
      </c>
      <c r="I14" s="85" t="s">
        <v>8</v>
      </c>
      <c r="J14" s="85" t="s">
        <v>9</v>
      </c>
      <c r="K14" s="85" t="s">
        <v>27</v>
      </c>
      <c r="L14" s="85" t="s">
        <v>28</v>
      </c>
      <c r="M14" s="85" t="s">
        <v>29</v>
      </c>
      <c r="N14" s="86" t="s">
        <v>30</v>
      </c>
    </row>
    <row r="15" spans="2:14" ht="15" thickBot="1" x14ac:dyDescent="0.35">
      <c r="B15" s="83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7" t="s">
        <v>85</v>
      </c>
      <c r="C18" s="85" t="s">
        <v>0</v>
      </c>
      <c r="D18" s="85" t="s">
        <v>1</v>
      </c>
      <c r="E18" s="85" t="s">
        <v>2</v>
      </c>
      <c r="F18" s="85" t="s">
        <v>3</v>
      </c>
      <c r="G18" s="85" t="s">
        <v>11</v>
      </c>
      <c r="H18" s="85" t="s">
        <v>7</v>
      </c>
      <c r="I18" s="85" t="s">
        <v>8</v>
      </c>
      <c r="J18" s="85" t="s">
        <v>9</v>
      </c>
      <c r="K18" s="85" t="s">
        <v>27</v>
      </c>
      <c r="L18" s="85" t="s">
        <v>28</v>
      </c>
      <c r="M18" s="85" t="s">
        <v>29</v>
      </c>
      <c r="N18" s="86" t="s">
        <v>30</v>
      </c>
    </row>
    <row r="19" spans="2:14" x14ac:dyDescent="0.3">
      <c r="B19" s="84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4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4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83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Dólar'!A$2:B$25,2,0)</f>
        <v>12731.044099999999</v>
      </c>
      <c r="I2" s="97">
        <f>F2*VLOOKUP(A2,'Base Dólar'!$A$2:$B$25,2,1)</f>
        <v>12731.044099999999</v>
      </c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8">
        <f>F3*VLOOKUP(B3,'Base Dólar'!A$2:B$25,2,0)</f>
        <v>39873.876000000004</v>
      </c>
      <c r="I3" s="97">
        <f>F3*VLOOKUP(A3,'Base Dólar'!$A$2:$B$25,2,1)</f>
        <v>39873.876000000004</v>
      </c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Dólar'!A$2:B$25,2,0)</f>
        <v>25129.498599999999</v>
      </c>
      <c r="I4" s="97">
        <f>F4*VLOOKUP(A4,'Base Dólar'!$A$2:$B$25,2,1)</f>
        <v>25129.498599999999</v>
      </c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8">
        <f>F5*VLOOKUP(B5,'Base Dólar'!A$2:B$25,2,0)</f>
        <v>10143.305</v>
      </c>
      <c r="I5" s="97">
        <f>F5*VLOOKUP(A5,'Base Dólar'!$A$2:$B$25,2,1)</f>
        <v>10143.305</v>
      </c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Dólar'!A$2:B$25,2,0)</f>
        <v>1273.3085000000001</v>
      </c>
      <c r="I6" s="97">
        <f>F6*VLOOKUP(A6,'Base Dólar'!$A$2:$B$25,2,1)</f>
        <v>1273.3085000000001</v>
      </c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8">
        <f>F7*VLOOKUP(B7,'Base Dólar'!A$2:B$25,2,0)</f>
        <v>42843.665200000003</v>
      </c>
      <c r="I7" s="97">
        <f>F7*VLOOKUP(A7,'Base Dólar'!$A$2:$B$25,2,1)</f>
        <v>42843.665200000003</v>
      </c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Dólar'!A$2:B$25,2,0)</f>
        <v>37846.974200000004</v>
      </c>
      <c r="I8" s="97">
        <f>F8*VLOOKUP(A8,'Base Dólar'!$A$2:$B$25,2,1)</f>
        <v>37846.974200000004</v>
      </c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8">
        <f>F9*VLOOKUP(B9,'Base Dólar'!A$2:B$25,2,0)</f>
        <v>27830.064700000003</v>
      </c>
      <c r="I9" s="97">
        <f>F9*VLOOKUP(A9,'Base Dólar'!$A$2:$B$25,2,1)</f>
        <v>27830.064700000003</v>
      </c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Dólar'!A$2:B$25,2,0)</f>
        <v>54292.719599999997</v>
      </c>
      <c r="I10" s="97">
        <f>F10*VLOOKUP(A10,'Base Dólar'!$A$2:$B$25,2,1)</f>
        <v>54292.719599999997</v>
      </c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8">
        <f>F11*VLOOKUP(B11,'Base Dólar'!A$2:B$25,2,0)</f>
        <v>1395.6526999999999</v>
      </c>
      <c r="I11" s="97">
        <f>F11*VLOOKUP(A11,'Base Dólar'!$A$2:$B$25,2,1)</f>
        <v>1395.6526999999999</v>
      </c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Dólar'!A$2:B$25,2,0)</f>
        <v>11880.3511</v>
      </c>
      <c r="I12" s="97">
        <f>F12*VLOOKUP(A12,'Base Dólar'!$A$2:$B$25,2,1)</f>
        <v>11880.3511</v>
      </c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8">
        <f>F13*VLOOKUP(B13,'Base Dólar'!A$2:B$25,2,0)</f>
        <v>30634.295699999999</v>
      </c>
      <c r="I13" s="97">
        <f>F13*VLOOKUP(A13,'Base Dólar'!$A$2:$B$25,2,1)</f>
        <v>30634.295699999999</v>
      </c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Dólar'!A$2:B$25,2,0)</f>
        <v>14603.043</v>
      </c>
      <c r="I14" s="97">
        <f>F14*VLOOKUP(A14,'Base Dólar'!$A$2:$B$25,2,1)</f>
        <v>14603.043</v>
      </c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8">
        <f>F15*VLOOKUP(B15,'Base Dólar'!A$2:B$25,2,0)</f>
        <v>16229.169400000001</v>
      </c>
      <c r="I15" s="97">
        <f>F15*VLOOKUP(A15,'Base Dólar'!$A$2:$B$25,2,1)</f>
        <v>16229.169400000001</v>
      </c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Dólar'!A$2:B$25,2,0)</f>
        <v>35683.846100000002</v>
      </c>
      <c r="I16" s="97">
        <f>F16*VLOOKUP(A16,'Base Dólar'!$A$2:$B$25,2,1)</f>
        <v>35683.846100000002</v>
      </c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8">
        <f>F17*VLOOKUP(B17,'Base Dólar'!A$2:B$25,2,0)</f>
        <v>32490.433399999998</v>
      </c>
      <c r="I17" s="97">
        <f>F17*VLOOKUP(A17,'Base Dólar'!$A$2:$B$25,2,1)</f>
        <v>32490.433399999998</v>
      </c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Dólar'!A$2:B$25,2,0)</f>
        <v>24319.563200000001</v>
      </c>
      <c r="I18" s="97">
        <f>F18*VLOOKUP(A18,'Base Dólar'!$A$2:$B$25,2,1)</f>
        <v>24319.563200000001</v>
      </c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8">
        <f>F19*VLOOKUP(B19,'Base Dólar'!A$2:B$25,2,0)</f>
        <v>16344.082</v>
      </c>
      <c r="I19" s="97">
        <f>F19*VLOOKUP(A19,'Base Dólar'!$A$2:$B$25,2,1)</f>
        <v>16344.082</v>
      </c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Dólar'!A$2:B$25,2,0)</f>
        <v>44201.721600000004</v>
      </c>
      <c r="I20" s="97">
        <f>F20*VLOOKUP(A20,'Base Dólar'!$A$2:$B$25,2,1)</f>
        <v>44201.721600000004</v>
      </c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8">
        <f>F21*VLOOKUP(B21,'Base Dólar'!A$2:B$25,2,0)</f>
        <v>28756.968000000001</v>
      </c>
      <c r="I21" s="97">
        <f>F21*VLOOKUP(A21,'Base Dólar'!$A$2:$B$25,2,1)</f>
        <v>28756.968000000001</v>
      </c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Dólar'!A$2:B$25,2,0)</f>
        <v>33698.464800000002</v>
      </c>
      <c r="I22" s="97">
        <f>F22*VLOOKUP(A22,'Base Dólar'!$A$2:$B$25,2,1)</f>
        <v>33698.464800000002</v>
      </c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8">
        <f>F23*VLOOKUP(B23,'Base Dólar'!A$2:B$25,2,0)</f>
        <v>35417.397600000004</v>
      </c>
      <c r="I23" s="97">
        <f>F23*VLOOKUP(A23,'Base Dólar'!$A$2:$B$25,2,1)</f>
        <v>35417.397600000004</v>
      </c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Dólar'!A$2:B$25,2,0)</f>
        <v>38988.985200000003</v>
      </c>
      <c r="I24" s="97">
        <f>F24*VLOOKUP(A24,'Base Dólar'!$A$2:$B$25,2,1)</f>
        <v>38988.985200000003</v>
      </c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8">
        <f>F25*VLOOKUP(B25,'Base Dólar'!A$2:B$25,2,0)</f>
        <v>18507.739600000001</v>
      </c>
      <c r="I25" s="97">
        <f>F25*VLOOKUP(A25,'Base Dólar'!$A$2:$B$25,2,1)</f>
        <v>18507.739600000001</v>
      </c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Dólar'!A$2:B$25,2,0)</f>
        <v>1590.7660000000001</v>
      </c>
      <c r="I26" s="97">
        <f>F26*VLOOKUP(A26,'Base Dólar'!$A$2:$B$25,2,1)</f>
        <v>1590.7660000000001</v>
      </c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8">
        <f>F27*VLOOKUP(B27,'Base Dólar'!A$2:B$25,2,0)</f>
        <v>50388.884400000003</v>
      </c>
      <c r="I27" s="97">
        <f>F27*VLOOKUP(A27,'Base Dólar'!$A$2:$B$25,2,1)</f>
        <v>50388.884400000003</v>
      </c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Dólar'!A$2:B$25,2,0)</f>
        <v>23334.891600000003</v>
      </c>
      <c r="I28" s="97">
        <f>F28*VLOOKUP(A28,'Base Dólar'!$A$2:$B$25,2,1)</f>
        <v>23334.891600000003</v>
      </c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8">
        <f>F29*VLOOKUP(B29,'Base Dólar'!A$2:B$25,2,0)</f>
        <v>13623.7464</v>
      </c>
      <c r="I29" s="97">
        <f>F29*VLOOKUP(A29,'Base Dólar'!$A$2:$B$25,2,1)</f>
        <v>13623.7464</v>
      </c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Dólar'!A$2:B$25,2,0)</f>
        <v>29133.308799999999</v>
      </c>
      <c r="I30" s="97">
        <f>F30*VLOOKUP(A30,'Base Dólar'!$A$2:$B$25,2,1)</f>
        <v>29133.308799999999</v>
      </c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8">
        <f>F31*VLOOKUP(B31,'Base Dólar'!A$2:B$25,2,0)</f>
        <v>50662.192000000003</v>
      </c>
      <c r="I31" s="97">
        <f>F31*VLOOKUP(A31,'Base Dólar'!$A$2:$B$25,2,1)</f>
        <v>50662.192000000003</v>
      </c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Dólar'!A$2:B$25,2,0)</f>
        <v>26889.411400000001</v>
      </c>
      <c r="I32" s="97">
        <f>F32*VLOOKUP(A32,'Base Dólar'!$A$2:$B$25,2,1)</f>
        <v>26889.411400000001</v>
      </c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8">
        <f>F33*VLOOKUP(B33,'Base Dólar'!A$2:B$25,2,0)</f>
        <v>50505.2834</v>
      </c>
      <c r="I33" s="97">
        <f>F33*VLOOKUP(A33,'Base Dólar'!$A$2:$B$25,2,1)</f>
        <v>50505.2834</v>
      </c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Dólar'!A$2:B$25,2,0)</f>
        <v>28521.95</v>
      </c>
      <c r="I34" s="97">
        <f>F34*VLOOKUP(A34,'Base Dólar'!$A$2:$B$25,2,1)</f>
        <v>28521.95</v>
      </c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8">
        <f>F35*VLOOKUP(B35,'Base Dólar'!A$2:B$25,2,0)</f>
        <v>35517.9</v>
      </c>
      <c r="I35" s="97">
        <f>F35*VLOOKUP(A35,'Base Dólar'!$A$2:$B$25,2,1)</f>
        <v>35517.9</v>
      </c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Dólar'!A$2:B$25,2,0)</f>
        <v>53278.534399999997</v>
      </c>
      <c r="I36" s="97">
        <f>F36*VLOOKUP(A36,'Base Dólar'!$A$2:$B$25,2,1)</f>
        <v>53278.534399999997</v>
      </c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8">
        <f>F37*VLOOKUP(B37,'Base Dólar'!A$2:B$25,2,0)</f>
        <v>23466.448200000003</v>
      </c>
      <c r="I37" s="97">
        <f>F37*VLOOKUP(A37,'Base Dólar'!$A$2:$B$25,2,1)</f>
        <v>23466.448200000003</v>
      </c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Dólar'!A$2:B$25,2,0)</f>
        <v>54951.864800000003</v>
      </c>
      <c r="I38" s="97">
        <f>F38*VLOOKUP(A38,'Base Dólar'!$A$2:$B$25,2,1)</f>
        <v>54951.864800000003</v>
      </c>
    </row>
    <row r="39" spans="1:9" x14ac:dyDescent="0.3">
      <c r="A39" s="79">
        <v>43630</v>
      </c>
      <c r="B39" s="79">
        <f t="shared" si="0"/>
        <v>43617</v>
      </c>
      <c r="C39" s="53" t="s">
        <v>149</v>
      </c>
      <c r="D39" s="80" t="s">
        <v>147</v>
      </c>
      <c r="E39" s="80" t="s">
        <v>102</v>
      </c>
      <c r="F39" s="81">
        <v>873</v>
      </c>
      <c r="G39" s="80" t="s">
        <v>152</v>
      </c>
      <c r="H39" s="82">
        <f>F39*VLOOKUP(B39,'Base Dólar'!A$2:B$25,2,0)</f>
        <v>4600.7973000000002</v>
      </c>
      <c r="I39" s="97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L5" sqref="L5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1" width="8.21875" style="6" customWidth="1"/>
    <col min="12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opLeftCell="A7" zoomScale="145" zoomScaleNormal="145" workbookViewId="0">
      <selection activeCell="H13" sqref="H13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Vendas'!$A:$A,$B3)</f>
        <v>682449</v>
      </c>
      <c r="D3" s="29">
        <f>SUMIFS('Planilha Vendas'!E:E,'Planilha Vendas'!$A:$A,$B3)</f>
        <v>792321</v>
      </c>
      <c r="E3" s="29">
        <f>SUMIFS('Planilha Vendas'!F:F,'Planilha Vendas'!$A:$A,$B3)</f>
        <v>782561</v>
      </c>
      <c r="F3" s="29">
        <f>SUMIFS('Planilha Vendas'!G:G,'Planilha Vendas'!$A:$A,$B3)</f>
        <v>767077</v>
      </c>
      <c r="G3" s="29">
        <f>SUMIFS('Planilha Vendas'!H:H,'Planilha Vendas'!$A:$A,$B3)</f>
        <v>775752</v>
      </c>
      <c r="H3" s="29">
        <f>SUMIFS('Planilha Vendas'!I:I,'Planilha Vendas'!$A:$A,$B3)</f>
        <v>779004</v>
      </c>
      <c r="I3" s="29">
        <f>SUMIFS('Planilha Vendas'!J:J,'Planilha Vendas'!$A:$A,$B3)</f>
        <v>747991</v>
      </c>
    </row>
    <row r="4" spans="2:9" x14ac:dyDescent="0.3">
      <c r="B4" s="35">
        <v>2021</v>
      </c>
      <c r="C4" s="29">
        <f>SUMIFS('Planilha Vendas'!D:D,'Planilha Vendas'!$A:$A,$B4)</f>
        <v>795114</v>
      </c>
      <c r="D4" s="29">
        <f>SUMIFS('Planilha Vendas'!E:E,'Planilha Vendas'!$A:$A,$B4)</f>
        <v>826610</v>
      </c>
      <c r="E4" s="29">
        <f>SUMIFS('Planilha Vendas'!F:F,'Planilha Vendas'!$A:$A,$B4)</f>
        <v>792494</v>
      </c>
      <c r="F4" s="29">
        <f>SUMIFS('Planilha Vendas'!G:G,'Planilha Vendas'!$A:$A,$B4)</f>
        <v>836287</v>
      </c>
      <c r="G4" s="29">
        <f>SUMIFS('Planilha Vendas'!H:H,'Planilha Vendas'!$A:$A,$B4)</f>
        <v>789435</v>
      </c>
      <c r="H4" s="29">
        <f>SUMIFS('Planilha Vendas'!I:I,'Planilha Vendas'!$A:$A,$B4)</f>
        <v>773217</v>
      </c>
      <c r="I4" s="29">
        <f>SUMIFS('Planilha Vendas'!J:J,'Planilha Vendas'!$A:$A,$B4)</f>
        <v>809217</v>
      </c>
    </row>
    <row r="5" spans="2:9" x14ac:dyDescent="0.3">
      <c r="B5" s="35">
        <v>2022</v>
      </c>
      <c r="C5" s="29">
        <f>SUMIFS('Planilha Vendas'!D:D,'Planilha Vendas'!$A:$A,$B5)</f>
        <v>787377</v>
      </c>
      <c r="D5" s="29">
        <f>SUMIFS('Planilha Vendas'!E:E,'Planilha Vendas'!$A:$A,$B5)</f>
        <v>785554</v>
      </c>
      <c r="E5" s="29">
        <f>SUMIFS('Planilha Vendas'!F:F,'Planilha Vendas'!$A:$A,$B5)</f>
        <v>765409</v>
      </c>
      <c r="F5" s="29">
        <f>SUMIFS('Planilha Vendas'!G:G,'Planilha Vendas'!$A:$A,$B5)</f>
        <v>703979</v>
      </c>
      <c r="G5" s="29">
        <f>SUMIFS('Planilha Vendas'!H:H,'Planilha Vendas'!$A:$A,$B5)</f>
        <v>803004</v>
      </c>
      <c r="H5" s="29">
        <f>SUMIFS('Planilha Vendas'!I:I,'Planilha Vendas'!$A:$A,$B5)</f>
        <v>702778</v>
      </c>
      <c r="I5" s="29">
        <f>SUMIFS('Planilha Vendas'!J:J,'Planilha Vendas'!$A:$A,$B5)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5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4">
        <f ca="1">OFFSET(B8,MATCH(H10,B9:B20,0),MATCH(H9,C8:E8,0))</f>
        <v>512038</v>
      </c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Normal="100" workbookViewId="0">
      <selection activeCell="C21" sqref="C21"/>
    </sheetView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8" t="s">
        <v>31</v>
      </c>
      <c r="B1" s="88" t="s">
        <v>171</v>
      </c>
      <c r="C1" s="88" t="s">
        <v>172</v>
      </c>
      <c r="D1" s="88" t="s">
        <v>164</v>
      </c>
      <c r="E1" s="89" t="s">
        <v>92</v>
      </c>
      <c r="F1" s="91"/>
      <c r="G1" s="88" t="s">
        <v>31</v>
      </c>
      <c r="H1" s="90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>
        <f>IFERROR(VLOOKUP(G2,A:E,5,0),IFERROR(VLOOKUP(G2,B:E,4,0),VLOOKUP(G2,C:E,3,0)))</f>
        <v>1500</v>
      </c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51">
        <f t="shared" ref="H3:H9" si="0">IFERROR(VLOOKUP(G3,A:E,5,0),IFERROR(VLOOKUP(G3,B:E,4,0),VLOOKUP(G3,C:E,3,0)))</f>
        <v>1750</v>
      </c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51">
        <f t="shared" si="0"/>
        <v>2000</v>
      </c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51">
        <f t="shared" si="0"/>
        <v>700</v>
      </c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51">
        <f t="shared" si="0"/>
        <v>2300</v>
      </c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51">
        <f t="shared" si="0"/>
        <v>3000</v>
      </c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51">
        <f t="shared" si="0"/>
        <v>2600</v>
      </c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51">
        <f t="shared" si="0"/>
        <v>2000</v>
      </c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topLeftCell="F10" zoomScaleNormal="100" workbookViewId="0">
      <selection activeCell="G25" sqref="G25"/>
    </sheetView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2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8">
        <f>IF(C7=$I$7,$J$7,IF(C7=$I$8,$J$8,$J$9))*D7+D7</f>
        <v>17248</v>
      </c>
      <c r="F7" s="9">
        <f>VLOOKUP(C7,$I$7:$J$9,2,0)*D7+D7</f>
        <v>17248</v>
      </c>
      <c r="G7" s="99">
        <f>INDEX($J$7:$J$9,MATCH(C7,$I$7:$I$9,))*D7+D7</f>
        <v>17248</v>
      </c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8">
        <f t="shared" ref="E8:E37" si="0">IF(C8=$I$7,$J$7,IF(C8=$I$8,$J$8,$J$9))*D8+D8</f>
        <v>1680</v>
      </c>
      <c r="F8" s="9">
        <f t="shared" ref="F8:F37" si="1">VLOOKUP(C8,$I$7:$J$9,2,0)*D8+D8</f>
        <v>1680</v>
      </c>
      <c r="G8" s="99">
        <f t="shared" ref="G8:G37" si="2">INDEX($J$7:$J$9,MATCH(C8,$I$7:$I$9,))*D8+D8</f>
        <v>1680</v>
      </c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8">
        <f t="shared" si="0"/>
        <v>17248</v>
      </c>
      <c r="F9" s="9">
        <f t="shared" si="1"/>
        <v>17248</v>
      </c>
      <c r="G9" s="99">
        <f t="shared" si="2"/>
        <v>17248</v>
      </c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8">
        <f t="shared" si="0"/>
        <v>2100</v>
      </c>
      <c r="F10" s="9">
        <f t="shared" si="1"/>
        <v>2100</v>
      </c>
      <c r="G10" s="99">
        <f t="shared" si="2"/>
        <v>2100</v>
      </c>
    </row>
    <row r="11" spans="2:10" x14ac:dyDescent="0.3">
      <c r="B11" s="8" t="s">
        <v>51</v>
      </c>
      <c r="C11" s="8" t="s">
        <v>79</v>
      </c>
      <c r="D11" s="9">
        <v>2000</v>
      </c>
      <c r="E11" s="98">
        <f t="shared" si="0"/>
        <v>2100</v>
      </c>
      <c r="F11" s="9">
        <f t="shared" si="1"/>
        <v>2100</v>
      </c>
      <c r="G11" s="99">
        <f t="shared" si="2"/>
        <v>2100</v>
      </c>
    </row>
    <row r="12" spans="2:10" x14ac:dyDescent="0.3">
      <c r="B12" s="8" t="s">
        <v>52</v>
      </c>
      <c r="C12" s="8" t="s">
        <v>81</v>
      </c>
      <c r="D12" s="9">
        <v>4650</v>
      </c>
      <c r="E12" s="98">
        <f t="shared" si="0"/>
        <v>5347.5</v>
      </c>
      <c r="F12" s="9">
        <f t="shared" si="1"/>
        <v>5347.5</v>
      </c>
      <c r="G12" s="99">
        <f t="shared" si="2"/>
        <v>5347.5</v>
      </c>
    </row>
    <row r="13" spans="2:10" x14ac:dyDescent="0.3">
      <c r="B13" s="8" t="s">
        <v>53</v>
      </c>
      <c r="C13" s="8" t="s">
        <v>80</v>
      </c>
      <c r="D13" s="9">
        <v>8100</v>
      </c>
      <c r="E13" s="98">
        <f t="shared" si="0"/>
        <v>11340</v>
      </c>
      <c r="F13" s="9">
        <f t="shared" si="1"/>
        <v>11340</v>
      </c>
      <c r="G13" s="99">
        <f t="shared" si="2"/>
        <v>11340</v>
      </c>
    </row>
    <row r="14" spans="2:10" x14ac:dyDescent="0.3">
      <c r="B14" s="8" t="s">
        <v>54</v>
      </c>
      <c r="C14" s="8" t="s">
        <v>81</v>
      </c>
      <c r="D14" s="9">
        <v>2850</v>
      </c>
      <c r="E14" s="98">
        <f t="shared" si="0"/>
        <v>3277.5</v>
      </c>
      <c r="F14" s="9">
        <f t="shared" si="1"/>
        <v>3277.5</v>
      </c>
      <c r="G14" s="99">
        <f t="shared" si="2"/>
        <v>3277.5</v>
      </c>
    </row>
    <row r="15" spans="2:10" x14ac:dyDescent="0.3">
      <c r="B15" s="8" t="s">
        <v>55</v>
      </c>
      <c r="C15" s="8" t="s">
        <v>80</v>
      </c>
      <c r="D15" s="9">
        <v>8100</v>
      </c>
      <c r="E15" s="98">
        <f t="shared" si="0"/>
        <v>11340</v>
      </c>
      <c r="F15" s="9">
        <f t="shared" si="1"/>
        <v>11340</v>
      </c>
      <c r="G15" s="99">
        <f t="shared" si="2"/>
        <v>11340</v>
      </c>
    </row>
    <row r="16" spans="2:10" x14ac:dyDescent="0.3">
      <c r="B16" s="8" t="s">
        <v>56</v>
      </c>
      <c r="C16" s="8" t="s">
        <v>80</v>
      </c>
      <c r="D16" s="9">
        <v>8100</v>
      </c>
      <c r="E16" s="98">
        <f t="shared" si="0"/>
        <v>11340</v>
      </c>
      <c r="F16" s="9">
        <f t="shared" si="1"/>
        <v>11340</v>
      </c>
      <c r="G16" s="99">
        <f t="shared" si="2"/>
        <v>11340</v>
      </c>
    </row>
    <row r="17" spans="2:7" x14ac:dyDescent="0.3">
      <c r="B17" s="8" t="s">
        <v>57</v>
      </c>
      <c r="C17" s="8" t="s">
        <v>79</v>
      </c>
      <c r="D17" s="9">
        <v>2000</v>
      </c>
      <c r="E17" s="98">
        <f t="shared" si="0"/>
        <v>2100</v>
      </c>
      <c r="F17" s="9">
        <f t="shared" si="1"/>
        <v>2100</v>
      </c>
      <c r="G17" s="99">
        <f t="shared" si="2"/>
        <v>2100</v>
      </c>
    </row>
    <row r="18" spans="2:7" x14ac:dyDescent="0.3">
      <c r="B18" s="8" t="s">
        <v>58</v>
      </c>
      <c r="C18" s="8" t="s">
        <v>80</v>
      </c>
      <c r="D18" s="9">
        <v>7200</v>
      </c>
      <c r="E18" s="98">
        <f t="shared" si="0"/>
        <v>10080</v>
      </c>
      <c r="F18" s="9">
        <f t="shared" si="1"/>
        <v>10080</v>
      </c>
      <c r="G18" s="99">
        <f t="shared" si="2"/>
        <v>10080</v>
      </c>
    </row>
    <row r="19" spans="2:7" x14ac:dyDescent="0.3">
      <c r="B19" s="8" t="s">
        <v>59</v>
      </c>
      <c r="C19" s="8" t="s">
        <v>80</v>
      </c>
      <c r="D19" s="9">
        <v>8100</v>
      </c>
      <c r="E19" s="98">
        <f t="shared" si="0"/>
        <v>11340</v>
      </c>
      <c r="F19" s="9">
        <f t="shared" si="1"/>
        <v>11340</v>
      </c>
      <c r="G19" s="99">
        <f t="shared" si="2"/>
        <v>11340</v>
      </c>
    </row>
    <row r="20" spans="2:7" x14ac:dyDescent="0.3">
      <c r="B20" s="8" t="s">
        <v>60</v>
      </c>
      <c r="C20" s="8" t="s">
        <v>81</v>
      </c>
      <c r="D20" s="9">
        <v>2850</v>
      </c>
      <c r="E20" s="98">
        <f t="shared" si="0"/>
        <v>3277.5</v>
      </c>
      <c r="F20" s="9">
        <f t="shared" si="1"/>
        <v>3277.5</v>
      </c>
      <c r="G20" s="99">
        <f t="shared" si="2"/>
        <v>3277.5</v>
      </c>
    </row>
    <row r="21" spans="2:7" x14ac:dyDescent="0.3">
      <c r="B21" s="8" t="s">
        <v>61</v>
      </c>
      <c r="C21" s="8" t="s">
        <v>81</v>
      </c>
      <c r="D21" s="9">
        <v>2850</v>
      </c>
      <c r="E21" s="98">
        <f t="shared" si="0"/>
        <v>3277.5</v>
      </c>
      <c r="F21" s="9">
        <f t="shared" si="1"/>
        <v>3277.5</v>
      </c>
      <c r="G21" s="99">
        <f t="shared" si="2"/>
        <v>3277.5</v>
      </c>
    </row>
    <row r="22" spans="2:7" x14ac:dyDescent="0.3">
      <c r="B22" s="8" t="s">
        <v>62</v>
      </c>
      <c r="C22" s="8" t="s">
        <v>79</v>
      </c>
      <c r="D22" s="9">
        <v>2000</v>
      </c>
      <c r="E22" s="98">
        <f t="shared" si="0"/>
        <v>2100</v>
      </c>
      <c r="F22" s="9">
        <f t="shared" si="1"/>
        <v>2100</v>
      </c>
      <c r="G22" s="99">
        <f t="shared" si="2"/>
        <v>2100</v>
      </c>
    </row>
    <row r="23" spans="2:7" x14ac:dyDescent="0.3">
      <c r="B23" s="8" t="s">
        <v>63</v>
      </c>
      <c r="C23" s="8" t="s">
        <v>81</v>
      </c>
      <c r="D23" s="9">
        <v>3700</v>
      </c>
      <c r="E23" s="98">
        <f t="shared" si="0"/>
        <v>4255</v>
      </c>
      <c r="F23" s="9">
        <f t="shared" si="1"/>
        <v>4255</v>
      </c>
      <c r="G23" s="99">
        <f t="shared" si="2"/>
        <v>4255</v>
      </c>
    </row>
    <row r="24" spans="2:7" x14ac:dyDescent="0.3">
      <c r="B24" s="8" t="s">
        <v>64</v>
      </c>
      <c r="C24" s="8" t="s">
        <v>80</v>
      </c>
      <c r="D24" s="9">
        <v>7200</v>
      </c>
      <c r="E24" s="98">
        <f t="shared" si="0"/>
        <v>10080</v>
      </c>
      <c r="F24" s="9">
        <f t="shared" si="1"/>
        <v>10080</v>
      </c>
      <c r="G24" s="99">
        <f t="shared" si="2"/>
        <v>10080</v>
      </c>
    </row>
    <row r="25" spans="2:7" x14ac:dyDescent="0.3">
      <c r="B25" s="8" t="s">
        <v>65</v>
      </c>
      <c r="C25" s="8" t="s">
        <v>81</v>
      </c>
      <c r="D25" s="9">
        <v>3700</v>
      </c>
      <c r="E25" s="98">
        <f t="shared" si="0"/>
        <v>4255</v>
      </c>
      <c r="F25" s="9">
        <f t="shared" si="1"/>
        <v>4255</v>
      </c>
      <c r="G25" s="99">
        <f t="shared" si="2"/>
        <v>4255</v>
      </c>
    </row>
    <row r="26" spans="2:7" x14ac:dyDescent="0.3">
      <c r="B26" s="8" t="s">
        <v>66</v>
      </c>
      <c r="C26" s="8" t="s">
        <v>80</v>
      </c>
      <c r="D26" s="9">
        <v>8100</v>
      </c>
      <c r="E26" s="98">
        <f t="shared" si="0"/>
        <v>11340</v>
      </c>
      <c r="F26" s="9">
        <f t="shared" si="1"/>
        <v>11340</v>
      </c>
      <c r="G26" s="99">
        <f t="shared" si="2"/>
        <v>11340</v>
      </c>
    </row>
    <row r="27" spans="2:7" x14ac:dyDescent="0.3">
      <c r="B27" s="8" t="s">
        <v>67</v>
      </c>
      <c r="C27" s="8" t="s">
        <v>81</v>
      </c>
      <c r="D27" s="9">
        <v>2850</v>
      </c>
      <c r="E27" s="98">
        <f t="shared" si="0"/>
        <v>3277.5</v>
      </c>
      <c r="F27" s="9">
        <f t="shared" si="1"/>
        <v>3277.5</v>
      </c>
      <c r="G27" s="99">
        <f t="shared" si="2"/>
        <v>3277.5</v>
      </c>
    </row>
    <row r="28" spans="2:7" x14ac:dyDescent="0.3">
      <c r="B28" s="8" t="s">
        <v>68</v>
      </c>
      <c r="C28" s="8" t="s">
        <v>80</v>
      </c>
      <c r="D28" s="9">
        <v>7200</v>
      </c>
      <c r="E28" s="98">
        <f t="shared" si="0"/>
        <v>10080</v>
      </c>
      <c r="F28" s="9">
        <f t="shared" si="1"/>
        <v>10080</v>
      </c>
      <c r="G28" s="99">
        <f t="shared" si="2"/>
        <v>10080</v>
      </c>
    </row>
    <row r="29" spans="2:7" x14ac:dyDescent="0.3">
      <c r="B29" s="8" t="s">
        <v>69</v>
      </c>
      <c r="C29" s="8" t="s">
        <v>79</v>
      </c>
      <c r="D29" s="9">
        <v>1600</v>
      </c>
      <c r="E29" s="98">
        <f t="shared" si="0"/>
        <v>1680</v>
      </c>
      <c r="F29" s="9">
        <f t="shared" si="1"/>
        <v>1680</v>
      </c>
      <c r="G29" s="99">
        <f t="shared" si="2"/>
        <v>1680</v>
      </c>
    </row>
    <row r="30" spans="2:7" x14ac:dyDescent="0.3">
      <c r="B30" s="8" t="s">
        <v>70</v>
      </c>
      <c r="C30" s="8" t="s">
        <v>80</v>
      </c>
      <c r="D30" s="9">
        <v>8100</v>
      </c>
      <c r="E30" s="98">
        <f t="shared" si="0"/>
        <v>11340</v>
      </c>
      <c r="F30" s="9">
        <f t="shared" si="1"/>
        <v>11340</v>
      </c>
      <c r="G30" s="99">
        <f t="shared" si="2"/>
        <v>11340</v>
      </c>
    </row>
    <row r="31" spans="2:7" x14ac:dyDescent="0.3">
      <c r="B31" s="8" t="s">
        <v>71</v>
      </c>
      <c r="C31" s="8" t="s">
        <v>80</v>
      </c>
      <c r="D31" s="9">
        <v>9450</v>
      </c>
      <c r="E31" s="98">
        <f t="shared" si="0"/>
        <v>13230</v>
      </c>
      <c r="F31" s="9">
        <f t="shared" si="1"/>
        <v>13230</v>
      </c>
      <c r="G31" s="99">
        <f t="shared" si="2"/>
        <v>13230</v>
      </c>
    </row>
    <row r="32" spans="2:7" x14ac:dyDescent="0.3">
      <c r="B32" s="8" t="s">
        <v>72</v>
      </c>
      <c r="C32" s="8" t="s">
        <v>81</v>
      </c>
      <c r="D32" s="9">
        <v>4650</v>
      </c>
      <c r="E32" s="98">
        <f t="shared" si="0"/>
        <v>5347.5</v>
      </c>
      <c r="F32" s="9">
        <f t="shared" si="1"/>
        <v>5347.5</v>
      </c>
      <c r="G32" s="99">
        <f t="shared" si="2"/>
        <v>5347.5</v>
      </c>
    </row>
    <row r="33" spans="2:7" x14ac:dyDescent="0.3">
      <c r="B33" s="8" t="s">
        <v>73</v>
      </c>
      <c r="C33" s="8" t="s">
        <v>81</v>
      </c>
      <c r="D33" s="9">
        <v>3700</v>
      </c>
      <c r="E33" s="98">
        <f t="shared" si="0"/>
        <v>4255</v>
      </c>
      <c r="F33" s="9">
        <f t="shared" si="1"/>
        <v>4255</v>
      </c>
      <c r="G33" s="99">
        <f t="shared" si="2"/>
        <v>4255</v>
      </c>
    </row>
    <row r="34" spans="2:7" x14ac:dyDescent="0.3">
      <c r="B34" s="8" t="s">
        <v>74</v>
      </c>
      <c r="C34" s="8" t="s">
        <v>80</v>
      </c>
      <c r="D34" s="9">
        <v>8100</v>
      </c>
      <c r="E34" s="98">
        <f t="shared" si="0"/>
        <v>11340</v>
      </c>
      <c r="F34" s="9">
        <f t="shared" si="1"/>
        <v>11340</v>
      </c>
      <c r="G34" s="99">
        <f t="shared" si="2"/>
        <v>11340</v>
      </c>
    </row>
    <row r="35" spans="2:7" x14ac:dyDescent="0.3">
      <c r="B35" s="8" t="s">
        <v>75</v>
      </c>
      <c r="C35" s="8" t="s">
        <v>80</v>
      </c>
      <c r="D35" s="9">
        <v>12320</v>
      </c>
      <c r="E35" s="98">
        <f t="shared" si="0"/>
        <v>17248</v>
      </c>
      <c r="F35" s="9">
        <f t="shared" si="1"/>
        <v>17248</v>
      </c>
      <c r="G35" s="99">
        <f t="shared" si="2"/>
        <v>17248</v>
      </c>
    </row>
    <row r="36" spans="2:7" x14ac:dyDescent="0.3">
      <c r="B36" s="8" t="s">
        <v>76</v>
      </c>
      <c r="C36" s="8" t="s">
        <v>80</v>
      </c>
      <c r="D36" s="9">
        <v>12320</v>
      </c>
      <c r="E36" s="98">
        <f t="shared" si="0"/>
        <v>17248</v>
      </c>
      <c r="F36" s="9">
        <f t="shared" si="1"/>
        <v>17248</v>
      </c>
      <c r="G36" s="99">
        <f t="shared" si="2"/>
        <v>17248</v>
      </c>
    </row>
    <row r="37" spans="2:7" x14ac:dyDescent="0.3">
      <c r="B37" s="8" t="s">
        <v>77</v>
      </c>
      <c r="C37" s="8" t="s">
        <v>81</v>
      </c>
      <c r="D37" s="9">
        <v>4650</v>
      </c>
      <c r="E37" s="98">
        <f t="shared" si="0"/>
        <v>5347.5</v>
      </c>
      <c r="F37" s="9">
        <f t="shared" si="1"/>
        <v>5347.5</v>
      </c>
      <c r="G37" s="99">
        <f t="shared" si="2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2024-03-13T00:33:01Z</dcterms:modified>
</cp:coreProperties>
</file>