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filipe_paixao_telefonica_com/Documents/projects/MPTA/Automat/Planilhas/"/>
    </mc:Choice>
  </mc:AlternateContent>
  <xr:revisionPtr revIDLastSave="2" documentId="11_993DB27643C299A274A2B54DDEABF395140AEECF" xr6:coauthVersionLast="47" xr6:coauthVersionMax="47" xr10:uidLastSave="{60B73006-2549-4268-8131-ACBCAFFA79EC}"/>
  <bookViews>
    <workbookView xWindow="20370" yWindow="-120" windowWidth="29040" windowHeight="15840" xr2:uid="{00000000-000D-0000-FFFF-FFFF00000000}"/>
  </bookViews>
  <sheets>
    <sheet name="OTS_HL4" sheetId="1" r:id="rId1"/>
    <sheet name="Geral" sheetId="2" r:id="rId2"/>
  </sheets>
  <definedNames>
    <definedName name="_xlnm._FilterDatabase" localSheetId="1" hidden="1">Geral!$A$1:$G$38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A38" i="2"/>
  <c r="E38" i="2" s="1"/>
  <c r="B37" i="2"/>
  <c r="A37" i="2"/>
  <c r="E37" i="2" s="1"/>
  <c r="E36" i="2"/>
  <c r="B36" i="2"/>
  <c r="A36" i="2"/>
  <c r="E35" i="2"/>
  <c r="B35" i="2"/>
  <c r="A35" i="2"/>
  <c r="E34" i="2"/>
  <c r="B34" i="2"/>
  <c r="A34" i="2"/>
  <c r="B33" i="2"/>
  <c r="A33" i="2"/>
  <c r="E33" i="2" s="1"/>
  <c r="B32" i="2"/>
  <c r="A32" i="2"/>
  <c r="E32" i="2" s="1"/>
  <c r="E31" i="2"/>
  <c r="B31" i="2"/>
  <c r="D31" i="2" s="1"/>
  <c r="A31" i="2"/>
  <c r="C31" i="2" s="1"/>
  <c r="F30" i="2"/>
  <c r="D30" i="2"/>
  <c r="B30" i="2"/>
  <c r="A30" i="2"/>
  <c r="G30" i="2" s="1"/>
  <c r="G29" i="2"/>
  <c r="F29" i="2"/>
  <c r="E29" i="2"/>
  <c r="C29" i="2"/>
  <c r="B29" i="2"/>
  <c r="D29" i="2" s="1"/>
  <c r="A29" i="2"/>
  <c r="G28" i="2"/>
  <c r="F28" i="2"/>
  <c r="E28" i="2"/>
  <c r="D28" i="2"/>
  <c r="B28" i="2"/>
  <c r="A28" i="2"/>
  <c r="C28" i="2" s="1"/>
  <c r="D27" i="2"/>
  <c r="C27" i="2"/>
  <c r="B27" i="2"/>
  <c r="A27" i="2"/>
  <c r="G27" i="2" s="1"/>
  <c r="G26" i="2"/>
  <c r="F26" i="2"/>
  <c r="E26" i="2"/>
  <c r="C26" i="2"/>
  <c r="B26" i="2"/>
  <c r="D26" i="2" s="1"/>
  <c r="A26" i="2"/>
  <c r="B25" i="2"/>
  <c r="D25" i="2" s="1"/>
  <c r="A25" i="2"/>
  <c r="E25" i="2" s="1"/>
  <c r="B24" i="2"/>
  <c r="D24" i="2" s="1"/>
  <c r="A24" i="2"/>
  <c r="G24" i="2" s="1"/>
  <c r="G23" i="2"/>
  <c r="E23" i="2"/>
  <c r="B23" i="2"/>
  <c r="D23" i="2" s="1"/>
  <c r="A23" i="2"/>
  <c r="C23" i="2" s="1"/>
  <c r="G22" i="2"/>
  <c r="F22" i="2"/>
  <c r="D22" i="2"/>
  <c r="B22" i="2"/>
  <c r="A22" i="2"/>
  <c r="E22" i="2" s="1"/>
  <c r="G21" i="2"/>
  <c r="F21" i="2"/>
  <c r="E21" i="2"/>
  <c r="C21" i="2"/>
  <c r="B21" i="2"/>
  <c r="D21" i="2" s="1"/>
  <c r="A21" i="2"/>
  <c r="G20" i="2"/>
  <c r="F20" i="2"/>
  <c r="E20" i="2"/>
  <c r="D20" i="2"/>
  <c r="B20" i="2"/>
  <c r="A20" i="2"/>
  <c r="C20" i="2" s="1"/>
  <c r="D19" i="2"/>
  <c r="C19" i="2"/>
  <c r="B19" i="2"/>
  <c r="A19" i="2"/>
  <c r="G19" i="2" s="1"/>
  <c r="G18" i="2"/>
  <c r="F18" i="2"/>
  <c r="E18" i="2"/>
  <c r="C18" i="2"/>
  <c r="B18" i="2"/>
  <c r="D18" i="2" s="1"/>
  <c r="A18" i="2"/>
  <c r="B17" i="2"/>
  <c r="D17" i="2" s="1"/>
  <c r="A17" i="2"/>
  <c r="E17" i="2" s="1"/>
  <c r="F16" i="2"/>
  <c r="B16" i="2"/>
  <c r="D16" i="2" s="1"/>
  <c r="A16" i="2"/>
  <c r="C16" i="2" s="1"/>
  <c r="G15" i="2"/>
  <c r="E15" i="2"/>
  <c r="B15" i="2"/>
  <c r="D15" i="2" s="1"/>
  <c r="A15" i="2"/>
  <c r="C15" i="2" s="1"/>
  <c r="G14" i="2"/>
  <c r="F14" i="2"/>
  <c r="D14" i="2"/>
  <c r="B14" i="2"/>
  <c r="A14" i="2"/>
  <c r="E14" i="2" s="1"/>
  <c r="G13" i="2"/>
  <c r="F13" i="2"/>
  <c r="E13" i="2"/>
  <c r="C13" i="2"/>
  <c r="B13" i="2"/>
  <c r="D13" i="2" s="1"/>
  <c r="A13" i="2"/>
  <c r="G12" i="2"/>
  <c r="F12" i="2"/>
  <c r="E12" i="2"/>
  <c r="D12" i="2"/>
  <c r="B12" i="2"/>
  <c r="A12" i="2"/>
  <c r="C12" i="2" s="1"/>
  <c r="D11" i="2"/>
  <c r="C11" i="2"/>
  <c r="B11" i="2"/>
  <c r="A11" i="2"/>
  <c r="G11" i="2" s="1"/>
  <c r="G10" i="2"/>
  <c r="F10" i="2"/>
  <c r="E10" i="2"/>
  <c r="C10" i="2"/>
  <c r="B10" i="2"/>
  <c r="D10" i="2" s="1"/>
  <c r="A10" i="2"/>
  <c r="B9" i="2"/>
  <c r="D9" i="2" s="1"/>
  <c r="A9" i="2"/>
  <c r="E9" i="2" s="1"/>
  <c r="F8" i="2"/>
  <c r="B8" i="2"/>
  <c r="D8" i="2" s="1"/>
  <c r="A8" i="2"/>
  <c r="C8" i="2" s="1"/>
  <c r="G7" i="2"/>
  <c r="E7" i="2"/>
  <c r="B7" i="2"/>
  <c r="D7" i="2" s="1"/>
  <c r="A7" i="2"/>
  <c r="C7" i="2" s="1"/>
  <c r="G6" i="2"/>
  <c r="F6" i="2"/>
  <c r="D6" i="2"/>
  <c r="B6" i="2"/>
  <c r="A6" i="2"/>
  <c r="E6" i="2" s="1"/>
  <c r="G5" i="2"/>
  <c r="F5" i="2"/>
  <c r="E5" i="2"/>
  <c r="C5" i="2"/>
  <c r="B5" i="2"/>
  <c r="D5" i="2" s="1"/>
  <c r="A5" i="2"/>
  <c r="G4" i="2"/>
  <c r="F4" i="2"/>
  <c r="E4" i="2"/>
  <c r="D4" i="2"/>
  <c r="B4" i="2"/>
  <c r="A4" i="2"/>
  <c r="C4" i="2" s="1"/>
  <c r="D3" i="2"/>
  <c r="C3" i="2"/>
  <c r="B3" i="2"/>
  <c r="A3" i="2"/>
  <c r="G3" i="2" s="1"/>
  <c r="G2" i="2"/>
  <c r="F2" i="2"/>
  <c r="E2" i="2"/>
  <c r="C2" i="2"/>
  <c r="B2" i="2"/>
  <c r="D2" i="2" s="1"/>
  <c r="A2" i="2"/>
  <c r="C24" i="2" l="1"/>
  <c r="C6" i="2"/>
  <c r="E8" i="2"/>
  <c r="F9" i="2"/>
  <c r="C14" i="2"/>
  <c r="E16" i="2"/>
  <c r="F17" i="2"/>
  <c r="C22" i="2"/>
  <c r="E24" i="2"/>
  <c r="F25" i="2"/>
  <c r="C30" i="2"/>
  <c r="G17" i="2"/>
  <c r="G9" i="2"/>
  <c r="F24" i="2"/>
  <c r="G25" i="2"/>
  <c r="F7" i="2"/>
  <c r="G8" i="2"/>
  <c r="F15" i="2"/>
  <c r="G16" i="2"/>
  <c r="F23" i="2"/>
  <c r="E30" i="2"/>
  <c r="F31" i="2"/>
  <c r="E3" i="2"/>
  <c r="C9" i="2"/>
  <c r="E11" i="2"/>
  <c r="C17" i="2"/>
  <c r="E19" i="2"/>
  <c r="C25" i="2"/>
  <c r="E27" i="2"/>
  <c r="F19" i="2"/>
  <c r="F27" i="2"/>
  <c r="F3" i="2"/>
  <c r="F11" i="2"/>
</calcChain>
</file>

<file path=xl/sharedStrings.xml><?xml version="1.0" encoding="utf-8"?>
<sst xmlns="http://schemas.openxmlformats.org/spreadsheetml/2006/main" count="251" uniqueCount="150">
  <si>
    <t>OTS</t>
  </si>
  <si>
    <t>Equipamento de Envio (A)</t>
  </si>
  <si>
    <t>TX A</t>
  </si>
  <si>
    <t>RX A</t>
  </si>
  <si>
    <t>Span atual A</t>
  </si>
  <si>
    <t>Span projetado A</t>
  </si>
  <si>
    <t>Histórico A</t>
  </si>
  <si>
    <t>DB/KM A</t>
  </si>
  <si>
    <t>Trat Niveis A</t>
  </si>
  <si>
    <t>Status A</t>
  </si>
  <si>
    <t>Equipamento de Recepção (B)</t>
  </si>
  <si>
    <t>TX B</t>
  </si>
  <si>
    <t>RX B</t>
  </si>
  <si>
    <t>Span atual B</t>
  </si>
  <si>
    <t>Span projetado B</t>
  </si>
  <si>
    <t>Histórico B</t>
  </si>
  <si>
    <t>DB/KM B</t>
  </si>
  <si>
    <t>Trat Niveis B</t>
  </si>
  <si>
    <t>Status B</t>
  </si>
  <si>
    <t>ATUALIZADO EM</t>
  </si>
  <si>
    <t>KM: A &lt;&gt; B</t>
  </si>
  <si>
    <t>AVISOS</t>
  </si>
  <si>
    <t>CIOMGH68.01(1|1)-FSBMGH68.01(1|1)_OTS_9900000732</t>
  </si>
  <si>
    <t>CIOMGH68.01</t>
  </si>
  <si>
    <t>15.6</t>
  </si>
  <si>
    <t>-13.2</t>
  </si>
  <si>
    <t>28.8</t>
  </si>
  <si>
    <t>34.36</t>
  </si>
  <si>
    <t>24.2</t>
  </si>
  <si>
    <t>-0.26</t>
  </si>
  <si>
    <t>sem Falhas</t>
  </si>
  <si>
    <t>2</t>
  </si>
  <si>
    <t>&lt;&gt;</t>
  </si>
  <si>
    <t>FSBMGH68.01</t>
  </si>
  <si>
    <t>20.3</t>
  </si>
  <si>
    <t>-4.0</t>
  </si>
  <si>
    <t>24.3</t>
  </si>
  <si>
    <t>20.2</t>
  </si>
  <si>
    <t>-0.22</t>
  </si>
  <si>
    <t>2024-08-05 13:33:22</t>
  </si>
  <si>
    <t>112.0</t>
  </si>
  <si>
    <t>OK</t>
  </si>
  <si>
    <t>DVEMGH68.01(1|1)-ENBMGH68.05(1|1)_OTS_9900000646</t>
  </si>
  <si>
    <t>DVEMGH68.01</t>
  </si>
  <si>
    <t>21.6</t>
  </si>
  <si>
    <t>-11.5</t>
  </si>
  <si>
    <t>33.1</t>
  </si>
  <si>
    <t>ENBMGH68.05</t>
  </si>
  <si>
    <t>S/ PLC</t>
  </si>
  <si>
    <t>S /GER</t>
  </si>
  <si>
    <t>2024-08-01 16:34:17</t>
  </si>
  <si>
    <t>S/ PLC, S /GER</t>
  </si>
  <si>
    <t>DVEMGH68.05(1|1)-FSBMGH68.01(1|1)_OTS_9900000580</t>
  </si>
  <si>
    <t>DVEMGH68.05</t>
  </si>
  <si>
    <t>19.0</t>
  </si>
  <si>
    <t>-7.6</t>
  </si>
  <si>
    <t>26.6</t>
  </si>
  <si>
    <t>CPOPIH68.05(1|1)-PIBPIH68.01(1|1)_OTS_9900000727</t>
  </si>
  <si>
    <t>CPOPIH68.05</t>
  </si>
  <si>
    <t>16.0</t>
  </si>
  <si>
    <t>-12.1</t>
  </si>
  <si>
    <t>28.1</t>
  </si>
  <si>
    <t>PIBPIH68.01</t>
  </si>
  <si>
    <t>-10.6</t>
  </si>
  <si>
    <t>27.1</t>
  </si>
  <si>
    <t>EMLBAH68.05(1|1)-SIMBAH68.01(1|1)_OTS_9900000728</t>
  </si>
  <si>
    <t>SIMBAH68.01</t>
  </si>
  <si>
    <t>18.1</t>
  </si>
  <si>
    <t>-14.3</t>
  </si>
  <si>
    <t>32.4</t>
  </si>
  <si>
    <t>EMLBAH68.05</t>
  </si>
  <si>
    <t>-20.5</t>
  </si>
  <si>
    <t>36.9</t>
  </si>
  <si>
    <t>ATSSPH68.01(1|1)-TTCSPH68.02(1|1)_OTS_9900000560</t>
  </si>
  <si>
    <t>ATSSPH68.01</t>
  </si>
  <si>
    <t>16.9</t>
  </si>
  <si>
    <t>-5.3</t>
  </si>
  <si>
    <t>22.2</t>
  </si>
  <si>
    <t>TTCSPH68.02</t>
  </si>
  <si>
    <t>-6.1</t>
  </si>
  <si>
    <t>26.0</t>
  </si>
  <si>
    <t>ATSSPH68.02(1|1)-SEFSPH68.05(1|1)_OTS_9900001038</t>
  </si>
  <si>
    <t>ATSSPH68.02</t>
  </si>
  <si>
    <t>-23.7</t>
  </si>
  <si>
    <t>35.2</t>
  </si>
  <si>
    <t>SEFSPH68.05</t>
  </si>
  <si>
    <t>19.4</t>
  </si>
  <si>
    <t>-21.2</t>
  </si>
  <si>
    <t>40.6</t>
  </si>
  <si>
    <t>2024-08-02 13:47:30</t>
  </si>
  <si>
    <t>BRDBAH68.07(1|1)-MLDBAH68.01(1|1)_OTS_9900000908</t>
  </si>
  <si>
    <t>BRDBAH68.07</t>
  </si>
  <si>
    <t>14.2</t>
  </si>
  <si>
    <t>-8.9</t>
  </si>
  <si>
    <t>23.1</t>
  </si>
  <si>
    <t>26.24</t>
  </si>
  <si>
    <t>MLDBAH68.01</t>
  </si>
  <si>
    <t>16.3</t>
  </si>
  <si>
    <t>-4.1</t>
  </si>
  <si>
    <t>20.4</t>
  </si>
  <si>
    <t>CTRBAH68.01(1|1)-MLDBAH68.02(1|1)_OTS_9900001112</t>
  </si>
  <si>
    <t>MLDBAH68.02</t>
  </si>
  <si>
    <t>13.6</t>
  </si>
  <si>
    <t>-9.0</t>
  </si>
  <si>
    <t>22.6</t>
  </si>
  <si>
    <t>CTRBAH68.01</t>
  </si>
  <si>
    <t>-8.0</t>
  </si>
  <si>
    <t>23.0</t>
  </si>
  <si>
    <t>TGA_DC_DWDM-0002-MOM_MO_DWDM-0001_16RPWA0047A</t>
  </si>
  <si>
    <t>TGA_DC_DWDM-0002</t>
  </si>
  <si>
    <t>12.11</t>
  </si>
  <si>
    <t>-9.64</t>
  </si>
  <si>
    <t>21.75</t>
  </si>
  <si>
    <t>MOM_MO_DWDM-0001</t>
  </si>
  <si>
    <t>-10.32</t>
  </si>
  <si>
    <t>22.03</t>
  </si>
  <si>
    <t>COA_GJT_DWDM-0001-OCO_OS_DWDM-0001_01CPWA0033A</t>
  </si>
  <si>
    <t>COA_GJT_DWDM-0001</t>
  </si>
  <si>
    <t>LOS</t>
  </si>
  <si>
    <t>OCO_OS_DWDM-0001</t>
  </si>
  <si>
    <t>LOS, LOS, LOS, LOS</t>
  </si>
  <si>
    <t>JKBMGC65.01(1|1)-Q31MGC65.01(1|1)_OTS_9900003530</t>
  </si>
  <si>
    <t>JKBMGC65.01</t>
  </si>
  <si>
    <t>S/ GER</t>
  </si>
  <si>
    <t>Q31MGC65.01</t>
  </si>
  <si>
    <t>2024-08-01 17:48:56</t>
  </si>
  <si>
    <t>S/ GER, S/ GER, S/ GER, S/ GER</t>
  </si>
  <si>
    <t>MPARJC65.01(1|1)-PRLRJC65.01(1|1)_OTS_9900001474</t>
  </si>
  <si>
    <t>MPARJC65.01</t>
  </si>
  <si>
    <t>PRLRJC65.01</t>
  </si>
  <si>
    <t>2024-08-01 17:29:09</t>
  </si>
  <si>
    <t>S/ PLC, S/ GER, S/ PLC, S/ PLC</t>
  </si>
  <si>
    <t>CTAPRH12.27(1|1)-HCIPRH12.02(1|1)_OTS_9900005340</t>
  </si>
  <si>
    <t>HCIPRH12.02</t>
  </si>
  <si>
    <t>8.0</t>
  </si>
  <si>
    <t>-3.0</t>
  </si>
  <si>
    <t>11.0</t>
  </si>
  <si>
    <t>9.3</t>
  </si>
  <si>
    <t>CTAPRH12.27</t>
  </si>
  <si>
    <t>7.9</t>
  </si>
  <si>
    <t>-3.7</t>
  </si>
  <si>
    <t>11.6</t>
  </si>
  <si>
    <t>2024-08-02 15:21:40</t>
  </si>
  <si>
    <t>EQUIPAMENTO A</t>
  </si>
  <si>
    <t>EQUIPAMENTO B</t>
  </si>
  <si>
    <t>CORES</t>
  </si>
  <si>
    <t>OTDR</t>
  </si>
  <si>
    <t>1 = VERDE</t>
  </si>
  <si>
    <t>2 = LARANJA</t>
  </si>
  <si>
    <t>0 = VERMELHO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</si>
</sst>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8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zoomScaleNormal="100" workbookViewId="0">
      <selection activeCell="Y2" sqref="Y2"/>
    </sheetView>
  </sheetViews>
  <sheetFormatPr defaultRowHeight="15" x14ac:dyDescent="0.25"/>
  <cols>
    <col min="1" max="1" width="56" style="1" bestFit="1" customWidth="1"/>
    <col min="2" max="2" width="24.42578125" style="1" bestFit="1" customWidth="1"/>
    <col min="3" max="3" width="7.28515625" style="1" customWidth="1"/>
    <col min="4" max="4" width="9.140625" style="2" customWidth="1"/>
    <col min="5" max="5" width="11.85546875" style="1" bestFit="1" customWidth="1"/>
    <col min="6" max="6" width="16.28515625" style="1" bestFit="1" customWidth="1"/>
    <col min="7" max="7" width="11.42578125" style="1" customWidth="1"/>
    <col min="8" max="8" width="9.140625" style="1" customWidth="1"/>
    <col min="9" max="9" width="12.140625" style="1" bestFit="1" customWidth="1"/>
    <col min="10" max="10" width="12.140625" style="2" customWidth="1"/>
    <col min="11" max="11" width="38.5703125" style="2" customWidth="1"/>
    <col min="12" max="12" width="28" style="1" bestFit="1" customWidth="1"/>
    <col min="13" max="13" width="9.140625" style="1" customWidth="1"/>
    <col min="14" max="14" width="9.140625" style="2" customWidth="1"/>
    <col min="15" max="15" width="11.7109375" style="1" bestFit="1" customWidth="1"/>
    <col min="16" max="16" width="16.140625" style="1" bestFit="1" customWidth="1"/>
    <col min="17" max="17" width="10.42578125" style="1" bestFit="1" customWidth="1"/>
    <col min="18" max="18" width="9.140625" style="1" customWidth="1"/>
    <col min="19" max="19" width="12" style="1" bestFit="1" customWidth="1"/>
    <col min="20" max="20" width="9.140625" style="1" customWidth="1"/>
    <col min="21" max="21" width="18.28515625" style="1" bestFit="1" customWidth="1"/>
    <col min="22" max="22" width="10.85546875" style="1" bestFit="1" customWidth="1"/>
    <col min="23" max="23" width="55.140625" style="1" customWidth="1"/>
    <col min="24" max="24" width="87.85546875" style="1" bestFit="1" customWidth="1"/>
    <col min="25" max="31" width="9.140625" style="1" customWidth="1"/>
    <col min="32" max="16384" width="9.140625" style="1"/>
  </cols>
  <sheetData>
    <row r="1" spans="1:25" x14ac:dyDescent="0.25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/>
      <c r="L1" s="5" t="s">
        <v>10</v>
      </c>
      <c r="M1" s="4" t="s">
        <v>11</v>
      </c>
      <c r="N1" s="5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5" t="s">
        <v>17</v>
      </c>
      <c r="T1" s="5" t="s">
        <v>18</v>
      </c>
      <c r="U1" s="4" t="s">
        <v>19</v>
      </c>
      <c r="V1" s="4" t="s">
        <v>20</v>
      </c>
      <c r="W1" s="4" t="s">
        <v>21</v>
      </c>
    </row>
    <row r="2" spans="1:25" x14ac:dyDescent="0.25">
      <c r="A2" s="1" t="s">
        <v>22</v>
      </c>
      <c r="B2" s="1" t="s">
        <v>23</v>
      </c>
      <c r="C2" s="1" t="s">
        <v>24</v>
      </c>
      <c r="D2" s="2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2" t="s">
        <v>31</v>
      </c>
      <c r="K2" s="2" t="s">
        <v>32</v>
      </c>
      <c r="L2" s="1" t="s">
        <v>33</v>
      </c>
      <c r="M2" s="1" t="s">
        <v>34</v>
      </c>
      <c r="N2" s="2" t="s">
        <v>35</v>
      </c>
      <c r="O2" s="1" t="s">
        <v>36</v>
      </c>
      <c r="P2" s="1" t="s">
        <v>27</v>
      </c>
      <c r="Q2" s="1" t="s">
        <v>37</v>
      </c>
      <c r="R2" s="1" t="s">
        <v>38</v>
      </c>
      <c r="S2" s="1" t="s">
        <v>30</v>
      </c>
      <c r="T2" s="1" t="s">
        <v>31</v>
      </c>
      <c r="U2" s="1" t="s">
        <v>39</v>
      </c>
      <c r="V2" s="1" t="s">
        <v>40</v>
      </c>
      <c r="W2" s="7" t="s">
        <v>41</v>
      </c>
      <c r="X2" s="3"/>
      <c r="Y2"/>
    </row>
    <row r="3" spans="1:25" x14ac:dyDescent="0.25">
      <c r="A3" s="1" t="s">
        <v>42</v>
      </c>
      <c r="B3" s="1" t="s">
        <v>43</v>
      </c>
      <c r="C3" s="1" t="s">
        <v>44</v>
      </c>
      <c r="D3" s="2" t="s">
        <v>45</v>
      </c>
      <c r="E3" s="1" t="s">
        <v>46</v>
      </c>
      <c r="F3" s="1">
        <v>32.68</v>
      </c>
      <c r="G3" s="1">
        <v>33</v>
      </c>
      <c r="H3" s="1">
        <v>-0.31</v>
      </c>
      <c r="I3" s="1" t="s">
        <v>30</v>
      </c>
      <c r="J3" s="2">
        <v>2</v>
      </c>
      <c r="K3" s="2" t="s">
        <v>32</v>
      </c>
      <c r="L3" s="1" t="s">
        <v>47</v>
      </c>
      <c r="M3" s="1">
        <v>17.8</v>
      </c>
      <c r="N3" s="2" t="s">
        <v>48</v>
      </c>
      <c r="O3" s="1" t="s">
        <v>49</v>
      </c>
      <c r="P3" s="1">
        <v>32.68</v>
      </c>
      <c r="Q3" s="1">
        <v>32.799999999999997</v>
      </c>
      <c r="R3" s="1">
        <v>-0.17</v>
      </c>
      <c r="S3" s="1" t="s">
        <v>30</v>
      </c>
      <c r="T3" s="1">
        <v>1</v>
      </c>
      <c r="U3" s="1" t="s">
        <v>50</v>
      </c>
      <c r="V3" s="1">
        <v>106</v>
      </c>
      <c r="W3" s="1" t="s">
        <v>51</v>
      </c>
      <c r="X3"/>
      <c r="Y3"/>
    </row>
    <row r="4" spans="1:25" x14ac:dyDescent="0.25">
      <c r="A4" s="1" t="s">
        <v>52</v>
      </c>
      <c r="B4" s="1" t="s">
        <v>53</v>
      </c>
      <c r="C4" s="1" t="s">
        <v>54</v>
      </c>
      <c r="D4" s="2" t="s">
        <v>55</v>
      </c>
      <c r="E4" s="1" t="s">
        <v>56</v>
      </c>
      <c r="F4" s="1">
        <v>32.4</v>
      </c>
      <c r="G4" s="1">
        <v>26.6</v>
      </c>
      <c r="H4" s="1">
        <v>-0.25</v>
      </c>
      <c r="I4" s="1" t="s">
        <v>30</v>
      </c>
      <c r="J4" s="2">
        <v>2</v>
      </c>
      <c r="K4" s="2" t="s">
        <v>32</v>
      </c>
      <c r="L4" s="1" t="s">
        <v>33</v>
      </c>
      <c r="M4" s="1">
        <v>16.7</v>
      </c>
      <c r="N4" s="2" t="s">
        <v>48</v>
      </c>
      <c r="O4" s="1" t="s">
        <v>49</v>
      </c>
      <c r="P4" s="1">
        <v>32.4</v>
      </c>
      <c r="Q4" s="1">
        <v>26.6</v>
      </c>
      <c r="R4" s="1">
        <v>-0.16</v>
      </c>
      <c r="S4" s="1" t="s">
        <v>30</v>
      </c>
      <c r="T4" s="1">
        <v>1</v>
      </c>
      <c r="U4" s="1" t="s">
        <v>50</v>
      </c>
      <c r="V4" s="1">
        <v>105</v>
      </c>
      <c r="W4" s="1" t="s">
        <v>51</v>
      </c>
      <c r="X4"/>
      <c r="Y4"/>
    </row>
    <row r="5" spans="1:25" x14ac:dyDescent="0.25">
      <c r="A5" s="1" t="s">
        <v>57</v>
      </c>
      <c r="B5" s="1" t="s">
        <v>58</v>
      </c>
      <c r="C5" s="1" t="s">
        <v>59</v>
      </c>
      <c r="D5" s="2" t="s">
        <v>60</v>
      </c>
      <c r="E5" s="1" t="s">
        <v>61</v>
      </c>
      <c r="F5" s="1">
        <v>27.92</v>
      </c>
      <c r="G5" s="1">
        <v>27.8</v>
      </c>
      <c r="H5" s="1">
        <v>-0.32</v>
      </c>
      <c r="I5" s="1" t="s">
        <v>30</v>
      </c>
      <c r="J5" s="2">
        <v>2</v>
      </c>
      <c r="K5" s="2" t="s">
        <v>32</v>
      </c>
      <c r="L5" s="1" t="s">
        <v>62</v>
      </c>
      <c r="M5" s="1">
        <v>16.5</v>
      </c>
      <c r="N5" s="2" t="s">
        <v>63</v>
      </c>
      <c r="O5" s="1" t="s">
        <v>64</v>
      </c>
      <c r="P5" s="1">
        <v>27.92</v>
      </c>
      <c r="Q5" s="1">
        <v>26.2</v>
      </c>
      <c r="R5" s="1">
        <v>-0.3</v>
      </c>
      <c r="S5" s="1" t="s">
        <v>30</v>
      </c>
      <c r="T5" s="1">
        <v>2</v>
      </c>
      <c r="U5" s="1" t="s">
        <v>50</v>
      </c>
      <c r="V5" s="1">
        <v>89</v>
      </c>
      <c r="W5" s="1" t="s">
        <v>41</v>
      </c>
      <c r="X5"/>
      <c r="Y5"/>
    </row>
    <row r="6" spans="1:25" x14ac:dyDescent="0.25">
      <c r="A6" s="3" t="s">
        <v>65</v>
      </c>
      <c r="B6" s="1" t="s">
        <v>66</v>
      </c>
      <c r="C6" s="1" t="s">
        <v>67</v>
      </c>
      <c r="D6" s="1" t="s">
        <v>68</v>
      </c>
      <c r="E6" s="1" t="s">
        <v>69</v>
      </c>
      <c r="F6" s="1">
        <v>38.36</v>
      </c>
      <c r="G6" s="1">
        <v>31.4</v>
      </c>
      <c r="H6" s="1">
        <v>-0.24</v>
      </c>
      <c r="I6" s="1" t="s">
        <v>30</v>
      </c>
      <c r="J6" s="1">
        <v>2</v>
      </c>
      <c r="K6" s="2" t="s">
        <v>32</v>
      </c>
      <c r="L6" s="1" t="s">
        <v>70</v>
      </c>
      <c r="M6" s="1">
        <v>16.399999999999999</v>
      </c>
      <c r="N6" s="1" t="s">
        <v>71</v>
      </c>
      <c r="O6" s="1" t="s">
        <v>72</v>
      </c>
      <c r="P6" s="1">
        <v>38.36</v>
      </c>
      <c r="Q6" s="1">
        <v>37</v>
      </c>
      <c r="R6" s="1">
        <v>-0.27</v>
      </c>
      <c r="S6" s="1" t="s">
        <v>30</v>
      </c>
      <c r="T6" s="1">
        <v>2</v>
      </c>
      <c r="U6" s="1" t="s">
        <v>50</v>
      </c>
      <c r="V6" s="1">
        <v>136</v>
      </c>
      <c r="W6" s="1" t="s">
        <v>41</v>
      </c>
      <c r="X6"/>
      <c r="Y6"/>
    </row>
    <row r="7" spans="1:25" x14ac:dyDescent="0.25">
      <c r="A7" s="3" t="s">
        <v>73</v>
      </c>
      <c r="B7" s="1" t="s">
        <v>74</v>
      </c>
      <c r="C7" s="1" t="s">
        <v>75</v>
      </c>
      <c r="D7" s="1" t="s">
        <v>76</v>
      </c>
      <c r="E7" s="1" t="s">
        <v>77</v>
      </c>
      <c r="F7" s="1">
        <v>18.600000000000001</v>
      </c>
      <c r="G7" s="1">
        <v>22.1</v>
      </c>
      <c r="H7" s="1">
        <v>-0.43</v>
      </c>
      <c r="I7" s="1" t="s">
        <v>30</v>
      </c>
      <c r="J7" s="1">
        <v>1</v>
      </c>
      <c r="K7" s="2" t="s">
        <v>32</v>
      </c>
      <c r="L7" s="1" t="s">
        <v>78</v>
      </c>
      <c r="M7" s="1">
        <v>19.899999999999999</v>
      </c>
      <c r="N7" s="1" t="s">
        <v>79</v>
      </c>
      <c r="O7" s="1" t="s">
        <v>80</v>
      </c>
      <c r="P7" s="1">
        <v>18.600000000000001</v>
      </c>
      <c r="Q7" s="1">
        <v>24.6</v>
      </c>
      <c r="R7" s="1">
        <v>-0.5</v>
      </c>
      <c r="S7" s="1" t="s">
        <v>30</v>
      </c>
      <c r="T7" s="1">
        <v>1</v>
      </c>
      <c r="U7" s="1" t="s">
        <v>50</v>
      </c>
      <c r="V7" s="1">
        <v>52</v>
      </c>
      <c r="W7" s="1" t="s">
        <v>41</v>
      </c>
      <c r="X7"/>
      <c r="Y7"/>
    </row>
    <row r="8" spans="1:25" x14ac:dyDescent="0.25">
      <c r="A8" s="3" t="s">
        <v>81</v>
      </c>
      <c r="B8" s="1" t="s">
        <v>82</v>
      </c>
      <c r="C8" s="1" t="s">
        <v>48</v>
      </c>
      <c r="D8" s="1" t="s">
        <v>83</v>
      </c>
      <c r="E8" s="1" t="s">
        <v>49</v>
      </c>
      <c r="F8" s="1" t="s">
        <v>84</v>
      </c>
      <c r="G8" s="1">
        <v>37.200000000000003</v>
      </c>
      <c r="H8" s="1">
        <v>-0.21</v>
      </c>
      <c r="I8" s="1" t="s">
        <v>48</v>
      </c>
      <c r="J8" s="1">
        <v>1</v>
      </c>
      <c r="K8" s="2" t="s">
        <v>32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84</v>
      </c>
      <c r="Q8" s="1">
        <v>37.700000000000003</v>
      </c>
      <c r="R8" s="1">
        <v>-0.35</v>
      </c>
      <c r="S8" s="1" t="s">
        <v>30</v>
      </c>
      <c r="T8" s="1">
        <v>1</v>
      </c>
      <c r="U8" s="1" t="s">
        <v>89</v>
      </c>
      <c r="V8" s="1">
        <v>115</v>
      </c>
      <c r="W8" s="1" t="s">
        <v>49</v>
      </c>
      <c r="X8"/>
      <c r="Y8"/>
    </row>
    <row r="9" spans="1:25" x14ac:dyDescent="0.25">
      <c r="A9" s="3" t="s">
        <v>90</v>
      </c>
      <c r="B9" s="1" t="s">
        <v>91</v>
      </c>
      <c r="C9" s="1" t="s">
        <v>92</v>
      </c>
      <c r="D9" s="1" t="s">
        <v>93</v>
      </c>
      <c r="E9" s="1" t="s">
        <v>94</v>
      </c>
      <c r="F9" s="1" t="s">
        <v>95</v>
      </c>
      <c r="G9" s="1">
        <v>22.6</v>
      </c>
      <c r="H9" s="1">
        <v>-0.28000000000000003</v>
      </c>
      <c r="I9" s="1" t="s">
        <v>30</v>
      </c>
      <c r="J9" s="1">
        <v>2</v>
      </c>
      <c r="K9" s="2" t="s">
        <v>32</v>
      </c>
      <c r="L9" s="1" t="s">
        <v>96</v>
      </c>
      <c r="M9" s="1" t="s">
        <v>97</v>
      </c>
      <c r="N9" s="1" t="s">
        <v>98</v>
      </c>
      <c r="O9" s="1" t="s">
        <v>99</v>
      </c>
      <c r="P9" s="1" t="s">
        <v>95</v>
      </c>
      <c r="Q9" s="1">
        <v>20.2</v>
      </c>
      <c r="R9" s="1">
        <v>-0.25</v>
      </c>
      <c r="S9" s="1" t="s">
        <v>30</v>
      </c>
      <c r="T9" s="1">
        <v>2</v>
      </c>
      <c r="U9" s="1" t="s">
        <v>89</v>
      </c>
      <c r="V9" s="1">
        <v>83</v>
      </c>
      <c r="W9" s="1" t="s">
        <v>41</v>
      </c>
      <c r="X9"/>
      <c r="Y9"/>
    </row>
    <row r="10" spans="1:25" x14ac:dyDescent="0.25">
      <c r="A10" s="3" t="s">
        <v>100</v>
      </c>
      <c r="B10" s="1" t="s">
        <v>101</v>
      </c>
      <c r="C10" s="1" t="s">
        <v>102</v>
      </c>
      <c r="D10" s="1" t="s">
        <v>103</v>
      </c>
      <c r="E10" s="1" t="s">
        <v>104</v>
      </c>
      <c r="F10" s="1">
        <v>22.2</v>
      </c>
      <c r="G10" s="1">
        <v>22</v>
      </c>
      <c r="H10" s="1">
        <v>-0.35</v>
      </c>
      <c r="I10" s="1" t="s">
        <v>30</v>
      </c>
      <c r="J10" s="1">
        <v>2</v>
      </c>
      <c r="K10" s="2" t="s">
        <v>32</v>
      </c>
      <c r="L10" s="1" t="s">
        <v>105</v>
      </c>
      <c r="M10" s="1">
        <v>15</v>
      </c>
      <c r="N10" s="1" t="s">
        <v>106</v>
      </c>
      <c r="O10" s="1" t="s">
        <v>107</v>
      </c>
      <c r="P10" s="1">
        <v>22.2</v>
      </c>
      <c r="Q10" s="1">
        <v>23</v>
      </c>
      <c r="R10" s="1">
        <v>-0.36</v>
      </c>
      <c r="S10" s="1" t="s">
        <v>30</v>
      </c>
      <c r="T10" s="1">
        <v>2</v>
      </c>
      <c r="U10" s="1" t="s">
        <v>50</v>
      </c>
      <c r="V10" s="1">
        <v>64</v>
      </c>
      <c r="W10" s="1" t="s">
        <v>41</v>
      </c>
      <c r="X10"/>
      <c r="Y10"/>
    </row>
    <row r="11" spans="1:25" x14ac:dyDescent="0.25">
      <c r="A11" s="1" t="s">
        <v>108</v>
      </c>
      <c r="B11" s="1" t="s">
        <v>109</v>
      </c>
      <c r="C11" s="1" t="s">
        <v>110</v>
      </c>
      <c r="D11" s="1" t="s">
        <v>111</v>
      </c>
      <c r="E11" s="1" t="s">
        <v>112</v>
      </c>
      <c r="F11" s="1">
        <v>0</v>
      </c>
      <c r="G11" s="1">
        <v>21.56</v>
      </c>
      <c r="H11" s="1">
        <v>-0.51</v>
      </c>
      <c r="I11" s="1" t="s">
        <v>30</v>
      </c>
      <c r="J11" s="1">
        <v>1</v>
      </c>
      <c r="K11" s="2" t="s">
        <v>32</v>
      </c>
      <c r="L11" s="1" t="s">
        <v>113</v>
      </c>
      <c r="M11" s="1">
        <v>11.71</v>
      </c>
      <c r="N11" s="1" t="s">
        <v>114</v>
      </c>
      <c r="O11" s="1" t="s">
        <v>115</v>
      </c>
      <c r="P11" s="1">
        <v>0</v>
      </c>
      <c r="Q11" s="1">
        <v>21.05</v>
      </c>
      <c r="R11" s="1">
        <v>-0.51</v>
      </c>
      <c r="S11" s="1" t="s">
        <v>30</v>
      </c>
      <c r="T11" s="1">
        <v>1</v>
      </c>
      <c r="U11" s="1" t="s">
        <v>50</v>
      </c>
      <c r="V11" s="1">
        <v>43</v>
      </c>
      <c r="W11" s="1" t="s">
        <v>41</v>
      </c>
      <c r="X11"/>
      <c r="Y11"/>
    </row>
    <row r="12" spans="1:25" x14ac:dyDescent="0.25">
      <c r="A12" s="3" t="s">
        <v>116</v>
      </c>
      <c r="B12" s="1" t="s">
        <v>117</v>
      </c>
      <c r="C12" s="1" t="s">
        <v>118</v>
      </c>
      <c r="D12" s="1" t="s">
        <v>118</v>
      </c>
      <c r="E12" s="1" t="s">
        <v>118</v>
      </c>
      <c r="F12" s="1">
        <v>0</v>
      </c>
      <c r="G12" s="1">
        <v>24.31</v>
      </c>
      <c r="H12" s="1">
        <v>0</v>
      </c>
      <c r="I12" s="1" t="s">
        <v>118</v>
      </c>
      <c r="J12" s="1">
        <v>0</v>
      </c>
      <c r="K12" s="2" t="s">
        <v>32</v>
      </c>
      <c r="L12" s="1" t="s">
        <v>119</v>
      </c>
      <c r="M12" s="1">
        <v>-20</v>
      </c>
      <c r="N12" s="1" t="s">
        <v>118</v>
      </c>
      <c r="O12" s="1" t="s">
        <v>118</v>
      </c>
      <c r="P12" s="1">
        <v>0</v>
      </c>
      <c r="Q12" s="1">
        <v>24.85</v>
      </c>
      <c r="R12" s="1">
        <v>0.34</v>
      </c>
      <c r="S12" s="1" t="s">
        <v>30</v>
      </c>
      <c r="T12" s="1">
        <v>0</v>
      </c>
      <c r="U12" s="1" t="s">
        <v>50</v>
      </c>
      <c r="V12" s="1">
        <v>58</v>
      </c>
      <c r="W12" s="1" t="s">
        <v>120</v>
      </c>
      <c r="X12"/>
      <c r="Y12"/>
    </row>
    <row r="13" spans="1:25" x14ac:dyDescent="0.25">
      <c r="A13" s="3" t="s">
        <v>121</v>
      </c>
      <c r="B13" s="1" t="s">
        <v>122</v>
      </c>
      <c r="C13" s="1" t="s">
        <v>123</v>
      </c>
      <c r="D13" s="1" t="s">
        <v>123</v>
      </c>
      <c r="E13" s="1" t="s">
        <v>123</v>
      </c>
      <c r="F13" s="1" t="s">
        <v>123</v>
      </c>
      <c r="G13" s="1">
        <v>1.1399999999999999</v>
      </c>
      <c r="H13"/>
      <c r="I13" s="1" t="s">
        <v>123</v>
      </c>
      <c r="J13" s="1">
        <v>0</v>
      </c>
      <c r="K13" s="2" t="s">
        <v>32</v>
      </c>
      <c r="L13" s="1" t="s">
        <v>124</v>
      </c>
      <c r="M13" s="1" t="s">
        <v>123</v>
      </c>
      <c r="N13" s="1" t="s">
        <v>123</v>
      </c>
      <c r="O13" s="1" t="s">
        <v>123</v>
      </c>
      <c r="P13" s="1" t="s">
        <v>123</v>
      </c>
      <c r="Q13" s="1">
        <v>-0.21</v>
      </c>
      <c r="R13"/>
      <c r="S13" s="1" t="s">
        <v>123</v>
      </c>
      <c r="T13" s="1">
        <v>0</v>
      </c>
      <c r="U13" s="1" t="s">
        <v>125</v>
      </c>
      <c r="V13" s="1">
        <v>0</v>
      </c>
      <c r="W13" s="1" t="s">
        <v>126</v>
      </c>
      <c r="X13"/>
      <c r="Y13"/>
    </row>
    <row r="14" spans="1:25" x14ac:dyDescent="0.25">
      <c r="A14" s="3" t="s">
        <v>127</v>
      </c>
      <c r="B14" s="1" t="s">
        <v>128</v>
      </c>
      <c r="C14" s="1" t="s">
        <v>123</v>
      </c>
      <c r="D14" s="1" t="s">
        <v>48</v>
      </c>
      <c r="E14" s="1" t="s">
        <v>48</v>
      </c>
      <c r="F14" s="1" t="s">
        <v>48</v>
      </c>
      <c r="G14" s="1">
        <v>18.7</v>
      </c>
      <c r="H14" s="1">
        <v>0</v>
      </c>
      <c r="I14" s="1" t="s">
        <v>123</v>
      </c>
      <c r="J14" s="1">
        <v>1</v>
      </c>
      <c r="K14" s="2" t="s">
        <v>32</v>
      </c>
      <c r="L14" s="1" t="s">
        <v>129</v>
      </c>
      <c r="M14" s="1" t="s">
        <v>48</v>
      </c>
      <c r="N14" s="1" t="s">
        <v>123</v>
      </c>
      <c r="O14" s="1" t="s">
        <v>48</v>
      </c>
      <c r="P14" s="1" t="s">
        <v>48</v>
      </c>
      <c r="Q14" s="1">
        <v>20.82</v>
      </c>
      <c r="R14" s="1">
        <v>0</v>
      </c>
      <c r="S14" s="1" t="s">
        <v>48</v>
      </c>
      <c r="T14" s="1">
        <v>1</v>
      </c>
      <c r="U14" s="1" t="s">
        <v>130</v>
      </c>
      <c r="V14" s="1">
        <v>47</v>
      </c>
      <c r="W14" s="1" t="s">
        <v>131</v>
      </c>
      <c r="X14"/>
      <c r="Y14"/>
    </row>
    <row r="15" spans="1:25" x14ac:dyDescent="0.25">
      <c r="A15" s="1" t="s">
        <v>132</v>
      </c>
      <c r="B15" s="1" t="s">
        <v>133</v>
      </c>
      <c r="C15" s="1" t="s">
        <v>134</v>
      </c>
      <c r="D15" s="1" t="s">
        <v>135</v>
      </c>
      <c r="E15" s="1" t="s">
        <v>136</v>
      </c>
      <c r="F15" s="1" t="s">
        <v>137</v>
      </c>
      <c r="G15" s="1">
        <v>11</v>
      </c>
      <c r="H15" s="1">
        <v>-0.44</v>
      </c>
      <c r="I15" s="1" t="s">
        <v>30</v>
      </c>
      <c r="J15" s="1">
        <v>2</v>
      </c>
      <c r="K15" s="2" t="s">
        <v>32</v>
      </c>
      <c r="L15" s="1" t="s">
        <v>138</v>
      </c>
      <c r="M15" s="1" t="s">
        <v>139</v>
      </c>
      <c r="N15" s="1" t="s">
        <v>140</v>
      </c>
      <c r="O15" s="1" t="s">
        <v>141</v>
      </c>
      <c r="P15" s="1" t="s">
        <v>137</v>
      </c>
      <c r="Q15" s="1">
        <v>11.1</v>
      </c>
      <c r="R15" s="1">
        <v>-0.46</v>
      </c>
      <c r="S15" s="1" t="s">
        <v>30</v>
      </c>
      <c r="T15" s="1">
        <v>2</v>
      </c>
      <c r="U15" s="1" t="s">
        <v>142</v>
      </c>
      <c r="V15" s="1">
        <v>25</v>
      </c>
      <c r="W15" s="1" t="s">
        <v>41</v>
      </c>
      <c r="X15"/>
      <c r="Y15"/>
    </row>
    <row r="16" spans="1:25" x14ac:dyDescent="0.25">
      <c r="A16"/>
      <c r="B16"/>
      <c r="C16"/>
      <c r="D16" s="1"/>
      <c r="E16"/>
      <c r="F16"/>
      <c r="G16"/>
      <c r="H16"/>
      <c r="I16"/>
      <c r="J16" s="1"/>
      <c r="K16" s="2" t="s">
        <v>32</v>
      </c>
      <c r="L16"/>
      <c r="M16"/>
      <c r="N16" s="1"/>
      <c r="O16"/>
      <c r="P16"/>
      <c r="Q16"/>
      <c r="R16"/>
      <c r="S16"/>
      <c r="T16"/>
      <c r="U16"/>
      <c r="V16"/>
      <c r="W16"/>
      <c r="X16"/>
      <c r="Y16"/>
    </row>
    <row r="17" spans="1:25" x14ac:dyDescent="0.25">
      <c r="A17"/>
      <c r="B17"/>
      <c r="C17"/>
      <c r="D17" s="1"/>
      <c r="E17"/>
      <c r="F17"/>
      <c r="G17"/>
      <c r="H17"/>
      <c r="I17"/>
      <c r="J17" s="1"/>
      <c r="K17" s="2" t="s">
        <v>32</v>
      </c>
      <c r="L17"/>
      <c r="M17"/>
      <c r="N17" s="1"/>
      <c r="O17"/>
      <c r="P17"/>
      <c r="Q17"/>
      <c r="R17"/>
      <c r="S17"/>
      <c r="T17"/>
      <c r="U17"/>
      <c r="V17"/>
      <c r="W17"/>
      <c r="X17"/>
      <c r="Y17"/>
    </row>
    <row r="18" spans="1:25" x14ac:dyDescent="0.25">
      <c r="A18"/>
      <c r="B18"/>
      <c r="C18"/>
      <c r="D18" s="1"/>
      <c r="E18"/>
      <c r="F18"/>
      <c r="G18"/>
      <c r="H18"/>
      <c r="I18"/>
      <c r="J18" s="1"/>
      <c r="K18" s="2" t="s">
        <v>32</v>
      </c>
      <c r="L18"/>
      <c r="M18"/>
      <c r="N18" s="1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/>
      <c r="B19"/>
      <c r="C19"/>
      <c r="D19" s="1"/>
      <c r="E19"/>
      <c r="F19"/>
      <c r="G19"/>
      <c r="H19"/>
      <c r="I19"/>
      <c r="J19" s="1"/>
      <c r="K19" s="2" t="s">
        <v>32</v>
      </c>
      <c r="L19"/>
      <c r="M19"/>
      <c r="N19" s="1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/>
      <c r="B20"/>
      <c r="C20"/>
      <c r="D20" s="1"/>
      <c r="E20"/>
      <c r="F20"/>
      <c r="G20"/>
      <c r="H20"/>
      <c r="I20"/>
      <c r="J20" s="1"/>
      <c r="K20" s="2" t="s">
        <v>32</v>
      </c>
      <c r="L20"/>
      <c r="M20"/>
      <c r="N20" s="1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/>
      <c r="B21"/>
      <c r="C21"/>
      <c r="D21" s="1"/>
      <c r="E21"/>
      <c r="F21"/>
      <c r="G21"/>
      <c r="H21"/>
      <c r="I21"/>
      <c r="J21" s="1"/>
      <c r="K21" s="2" t="s">
        <v>32</v>
      </c>
      <c r="L21"/>
      <c r="M21"/>
      <c r="N21" s="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/>
      <c r="B22"/>
      <c r="C22"/>
      <c r="D22" s="1"/>
      <c r="E22"/>
      <c r="F22"/>
      <c r="G22"/>
      <c r="H22"/>
      <c r="I22"/>
      <c r="J22" s="1"/>
      <c r="K22" s="2" t="s">
        <v>32</v>
      </c>
      <c r="L22"/>
      <c r="M22"/>
      <c r="N22" s="1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/>
      <c r="B23"/>
      <c r="C23"/>
      <c r="D23" s="1"/>
      <c r="E23"/>
      <c r="F23"/>
      <c r="G23"/>
      <c r="H23"/>
      <c r="I23"/>
      <c r="J23" s="1"/>
      <c r="K23" s="2" t="s">
        <v>32</v>
      </c>
      <c r="L23"/>
      <c r="M23"/>
      <c r="N23" s="1"/>
      <c r="O23"/>
      <c r="P23"/>
      <c r="Q23"/>
      <c r="R23"/>
      <c r="S23"/>
      <c r="T23"/>
      <c r="U23"/>
      <c r="V23"/>
      <c r="W23"/>
      <c r="X23"/>
      <c r="Y23"/>
    </row>
    <row r="24" spans="1:25" ht="11.25" customHeight="1" x14ac:dyDescent="0.25">
      <c r="A24"/>
      <c r="B24"/>
      <c r="C24"/>
      <c r="D24" s="1"/>
      <c r="E24"/>
      <c r="F24"/>
      <c r="G24"/>
      <c r="H24"/>
      <c r="I24"/>
      <c r="J24" s="1"/>
      <c r="K24" s="2" t="s">
        <v>32</v>
      </c>
      <c r="L24"/>
      <c r="M24"/>
      <c r="N24" s="1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/>
      <c r="B25"/>
      <c r="C25"/>
      <c r="D25" s="1"/>
      <c r="E25"/>
      <c r="F25"/>
      <c r="G25"/>
      <c r="H25"/>
      <c r="I25"/>
      <c r="J25" s="1"/>
      <c r="K25" s="2" t="s">
        <v>32</v>
      </c>
      <c r="L25"/>
      <c r="M25"/>
      <c r="N25" s="1"/>
      <c r="O25"/>
      <c r="P25"/>
      <c r="Q25"/>
      <c r="R25"/>
      <c r="S25"/>
      <c r="T25"/>
      <c r="U25"/>
      <c r="V25"/>
      <c r="W25"/>
      <c r="X25"/>
      <c r="Y25"/>
    </row>
  </sheetData>
  <hyperlinks>
    <hyperlink ref="A6" r:id="rId1" display="javascript:void(0);" xr:uid="{00000000-0004-0000-0000-000000000000}"/>
    <hyperlink ref="A7" r:id="rId2" display="javascript:void(0);" xr:uid="{00000000-0004-0000-0000-000001000000}"/>
    <hyperlink ref="A8" r:id="rId3" display="javascript:void(0);" xr:uid="{00000000-0004-0000-0000-000002000000}"/>
    <hyperlink ref="A9" r:id="rId4" display="javascript:void(0);" xr:uid="{00000000-0004-0000-0000-000003000000}"/>
    <hyperlink ref="A10" r:id="rId5" display="javascript:void(0);" xr:uid="{00000000-0004-0000-0000-000004000000}"/>
    <hyperlink ref="A13" r:id="rId6" display="javascript:void(0);" xr:uid="{00000000-0004-0000-0000-000005000000}"/>
    <hyperlink ref="A14" r:id="rId7" display="javascript:void(0);" xr:uid="{00000000-0004-0000-0000-000006000000}"/>
  </hyperlinks>
  <pageMargins left="0.75" right="0.75" top="1" bottom="1" header="0.5" footer="0.5"/>
  <pageSetup paperSize="9" orientation="portrait"/>
  <headerFooter>
    <oddFooter>&amp;L&amp;"Calibri"&amp;7 &amp;K000000_x000D_# ***Este documento está clasificado como PUBLICO por TELEFÓNICA.
***This document is classified as PUBLIC by TELEFÓNICA._x000D_# ***Este documento está clasificado como USO INTERNO por TELEFÓNICA.
***This document is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workbookViewId="0">
      <selection activeCell="F8" sqref="F8"/>
    </sheetView>
  </sheetViews>
  <sheetFormatPr defaultRowHeight="15" x14ac:dyDescent="0.25"/>
  <cols>
    <col min="1" max="1" width="21" bestFit="1" customWidth="1"/>
    <col min="2" max="2" width="22.28515625" bestFit="1" customWidth="1"/>
    <col min="3" max="4" width="35" customWidth="1"/>
    <col min="5" max="5" width="55.28515625" style="1" bestFit="1" customWidth="1"/>
    <col min="6" max="6" width="18.7109375" style="1" customWidth="1"/>
    <col min="7" max="7" width="21.42578125" style="1" customWidth="1"/>
    <col min="8" max="8" width="32.28515625" customWidth="1"/>
    <col min="9" max="9" width="15.42578125" customWidth="1"/>
  </cols>
  <sheetData>
    <row r="1" spans="1:13" x14ac:dyDescent="0.25">
      <c r="A1" s="11" t="s">
        <v>143</v>
      </c>
      <c r="B1" s="11" t="s">
        <v>144</v>
      </c>
      <c r="C1" s="10" t="s">
        <v>3</v>
      </c>
      <c r="D1" s="10" t="s">
        <v>12</v>
      </c>
      <c r="E1" s="9" t="s">
        <v>21</v>
      </c>
      <c r="F1" s="10" t="s">
        <v>9</v>
      </c>
      <c r="G1" s="10" t="s">
        <v>18</v>
      </c>
      <c r="H1" s="15" t="s">
        <v>145</v>
      </c>
      <c r="I1" s="16" t="s">
        <v>146</v>
      </c>
      <c r="J1" s="4"/>
      <c r="K1" s="4"/>
      <c r="L1" s="4"/>
      <c r="M1" s="4"/>
    </row>
    <row r="2" spans="1:13" x14ac:dyDescent="0.25">
      <c r="A2" s="8" t="str">
        <f>OTS_HL4!B2</f>
        <v>CIOMGH68.01</v>
      </c>
      <c r="B2" s="8" t="str">
        <f>OTS_HL4!L2</f>
        <v>FSBMGH68.01</v>
      </c>
      <c r="C2" s="6" t="str">
        <f>IF(IFERROR(_xlfn.XLOOKUP(Geral!A2,OTS_HL4!$B:$B,OTS_HL4!$I:$I),"")="sem Falhas","NO ALARM",IF(IFERROR(_xlfn.XLOOKUP(Geral!A2,OTS_HL4!$B:$B,OTS_HL4!$I:$I),"")="LOS","CRITICAL","MAJOR"))</f>
        <v>NO ALARM</v>
      </c>
      <c r="D2" s="6" t="str">
        <f>IF(IFERROR(_xlfn.XLOOKUP(B2,OTS_HL4!$L:$L,OTS_HL4!$S:$S,"",0),"")="sem Falhas","NO ALARM",IF(IFERROR(_xlfn.XLOOKUP(B2,OTS_HL4!$L:$L,OTS_HL4!$S:$S,"",0),"")="LOS","CRITICAL","MAJOR"))</f>
        <v>NO ALARM</v>
      </c>
      <c r="E2" s="1" t="str">
        <f>IFERROR(_xlfn.XLOOKUP(A2,OTS_HL4!$B:$B,OTS_HL4!$W:$W),"")</f>
        <v>OK</v>
      </c>
      <c r="F2" s="1" t="str">
        <f>IFERROR(_xlfn.XLOOKUP(A2,OTS_HL4!$B:$B,OTS_HL4!$J:$J),"")</f>
        <v>2</v>
      </c>
      <c r="G2" s="1" t="str">
        <f>IFERROR(_xlfn.XLOOKUP(A2,OTS_HL4!$B:$B,OTS_HL4!$T:$T),"")</f>
        <v>2</v>
      </c>
      <c r="H2" s="12" t="s">
        <v>147</v>
      </c>
    </row>
    <row r="3" spans="1:13" x14ac:dyDescent="0.25">
      <c r="A3" s="8" t="str">
        <f>OTS_HL4!B3</f>
        <v>DVEMGH68.01</v>
      </c>
      <c r="B3" s="8" t="str">
        <f>OTS_HL4!L3</f>
        <v>ENBMGH68.05</v>
      </c>
      <c r="C3" s="6" t="str">
        <f>IF(IFERROR(_xlfn.XLOOKUP(Geral!A3,OTS_HL4!$B:$B,OTS_HL4!$I:$I),"")="sem Falhas","NO ALARM",IF(IFERROR(_xlfn.XLOOKUP(Geral!A3,OTS_HL4!$B:$B,OTS_HL4!$I:$I),"")="LOS","CRITICAL","MAJOR"))</f>
        <v>NO ALARM</v>
      </c>
      <c r="D3" s="6" t="str">
        <f>IF(IFERROR(_xlfn.XLOOKUP(B3,OTS_HL4!$L:$L,OTS_HL4!$S:$S,"",0),"")="sem Falhas","NO ALARM",IF(IFERROR(_xlfn.XLOOKUP(B3,OTS_HL4!$L:$L,OTS_HL4!$S:$S,"",0),"")="LOS","CRITICAL","MAJOR"))</f>
        <v>NO ALARM</v>
      </c>
      <c r="E3" s="1" t="str">
        <f>IFERROR(_xlfn.XLOOKUP(A3,OTS_HL4!$B:$B,OTS_HL4!$W:$W),"")</f>
        <v>S/ PLC, S /GER</v>
      </c>
      <c r="F3" s="1">
        <f>IFERROR(_xlfn.XLOOKUP(A3,OTS_HL4!$B:$B,OTS_HL4!$J:$J),"")</f>
        <v>2</v>
      </c>
      <c r="G3" s="1">
        <f>IFERROR(_xlfn.XLOOKUP(A3,OTS_HL4!$B:$B,OTS_HL4!$T:$T),"")</f>
        <v>1</v>
      </c>
      <c r="H3" s="13" t="s">
        <v>148</v>
      </c>
    </row>
    <row r="4" spans="1:13" x14ac:dyDescent="0.25">
      <c r="A4" s="8" t="str">
        <f>OTS_HL4!B4</f>
        <v>DVEMGH68.05</v>
      </c>
      <c r="B4" s="8" t="str">
        <f>OTS_HL4!L4</f>
        <v>FSBMGH68.01</v>
      </c>
      <c r="C4" s="6" t="str">
        <f>IF(IFERROR(_xlfn.XLOOKUP(Geral!A4,OTS_HL4!$B:$B,OTS_HL4!$I:$I),"")="sem Falhas","NO ALARM",IF(IFERROR(_xlfn.XLOOKUP(Geral!A4,OTS_HL4!$B:$B,OTS_HL4!$I:$I),"")="LOS","CRITICAL","MAJOR"))</f>
        <v>NO ALARM</v>
      </c>
      <c r="D4" s="6" t="str">
        <f>IF(IFERROR(_xlfn.XLOOKUP(B4,OTS_HL4!$L:$L,OTS_HL4!$S:$S,"",0),"")="sem Falhas","NO ALARM",IF(IFERROR(_xlfn.XLOOKUP(B4,OTS_HL4!$L:$L,OTS_HL4!$S:$S,"",0),"")="LOS","CRITICAL","MAJOR"))</f>
        <v>NO ALARM</v>
      </c>
      <c r="E4" s="1" t="str">
        <f>IFERROR(_xlfn.XLOOKUP(A4,OTS_HL4!$B:$B,OTS_HL4!$W:$W),"")</f>
        <v>S/ PLC, S /GER</v>
      </c>
      <c r="F4" s="1">
        <f>IFERROR(_xlfn.XLOOKUP(A4,OTS_HL4!$B:$B,OTS_HL4!$J:$J),"")</f>
        <v>2</v>
      </c>
      <c r="G4" s="1">
        <f>IFERROR(_xlfn.XLOOKUP(A4,OTS_HL4!$B:$B,OTS_HL4!$T:$T),"")</f>
        <v>1</v>
      </c>
      <c r="H4" s="14" t="s">
        <v>149</v>
      </c>
    </row>
    <row r="5" spans="1:13" x14ac:dyDescent="0.25">
      <c r="A5" s="8" t="str">
        <f>OTS_HL4!B5</f>
        <v>CPOPIH68.05</v>
      </c>
      <c r="B5" s="8" t="str">
        <f>OTS_HL4!L5</f>
        <v>PIBPIH68.01</v>
      </c>
      <c r="C5" s="6" t="str">
        <f>IF(IFERROR(_xlfn.XLOOKUP(Geral!A5,OTS_HL4!$B:$B,OTS_HL4!$I:$I),"")="sem Falhas","NO ALARM",IF(IFERROR(_xlfn.XLOOKUP(Geral!A5,OTS_HL4!$B:$B,OTS_HL4!$I:$I),"")="LOS","CRITICAL","MAJOR"))</f>
        <v>NO ALARM</v>
      </c>
      <c r="D5" s="6" t="str">
        <f>IF(IFERROR(_xlfn.XLOOKUP(B5,OTS_HL4!$L:$L,OTS_HL4!$S:$S,"",0),"")="sem Falhas","NO ALARM",IF(IFERROR(_xlfn.XLOOKUP(B5,OTS_HL4!$L:$L,OTS_HL4!$S:$S,"",0),"")="LOS","CRITICAL","MAJOR"))</f>
        <v>NO ALARM</v>
      </c>
      <c r="E5" s="1" t="str">
        <f>IFERROR(_xlfn.XLOOKUP(A5,OTS_HL4!$B:$B,OTS_HL4!$W:$W),"")</f>
        <v>OK</v>
      </c>
      <c r="F5" s="1">
        <f>IFERROR(_xlfn.XLOOKUP(A5,OTS_HL4!$B:$B,OTS_HL4!$J:$J),"")</f>
        <v>2</v>
      </c>
      <c r="G5" s="1">
        <f>IFERROR(_xlfn.XLOOKUP(A5,OTS_HL4!$B:$B,OTS_HL4!$T:$T),"")</f>
        <v>2</v>
      </c>
    </row>
    <row r="6" spans="1:13" x14ac:dyDescent="0.25">
      <c r="A6" s="8" t="str">
        <f>OTS_HL4!B6</f>
        <v>SIMBAH68.01</v>
      </c>
      <c r="B6" s="8" t="str">
        <f>OTS_HL4!L6</f>
        <v>EMLBAH68.05</v>
      </c>
      <c r="C6" s="6" t="str">
        <f>IF(IFERROR(_xlfn.XLOOKUP(Geral!A6,OTS_HL4!$B:$B,OTS_HL4!$I:$I),"")="sem Falhas","NO ALARM",IF(IFERROR(_xlfn.XLOOKUP(Geral!A6,OTS_HL4!$B:$B,OTS_HL4!$I:$I),"")="LOS","CRITICAL","MAJOR"))</f>
        <v>NO ALARM</v>
      </c>
      <c r="D6" s="6" t="str">
        <f>IF(IFERROR(_xlfn.XLOOKUP(B6,OTS_HL4!$L:$L,OTS_HL4!$S:$S,"",0),"")="sem Falhas","NO ALARM",IF(IFERROR(_xlfn.XLOOKUP(B6,OTS_HL4!$L:$L,OTS_HL4!$S:$S,"",0),"")="LOS","CRITICAL","MAJOR"))</f>
        <v>NO ALARM</v>
      </c>
      <c r="E6" s="1" t="str">
        <f>IFERROR(_xlfn.XLOOKUP(A6,OTS_HL4!$B:$B,OTS_HL4!$W:$W),"")</f>
        <v>OK</v>
      </c>
      <c r="F6" s="1">
        <f>IFERROR(_xlfn.XLOOKUP(A6,OTS_HL4!$B:$B,OTS_HL4!$J:$J),"")</f>
        <v>2</v>
      </c>
      <c r="G6" s="1">
        <f>IFERROR(_xlfn.XLOOKUP(A6,OTS_HL4!$B:$B,OTS_HL4!$T:$T),"")</f>
        <v>2</v>
      </c>
    </row>
    <row r="7" spans="1:13" x14ac:dyDescent="0.25">
      <c r="A7" s="8" t="str">
        <f>OTS_HL4!B7</f>
        <v>ATSSPH68.01</v>
      </c>
      <c r="B7" s="8" t="str">
        <f>OTS_HL4!L7</f>
        <v>TTCSPH68.02</v>
      </c>
      <c r="C7" s="6" t="str">
        <f>IF(IFERROR(_xlfn.XLOOKUP(Geral!A7,OTS_HL4!$B:$B,OTS_HL4!$I:$I),"")="sem Falhas","NO ALARM",IF(IFERROR(_xlfn.XLOOKUP(Geral!A7,OTS_HL4!$B:$B,OTS_HL4!$I:$I),"")="LOS","CRITICAL","MAJOR"))</f>
        <v>NO ALARM</v>
      </c>
      <c r="D7" s="6" t="str">
        <f>IF(IFERROR(_xlfn.XLOOKUP(B7,OTS_HL4!$L:$L,OTS_HL4!$S:$S,"",0),"")="sem Falhas","NO ALARM",IF(IFERROR(_xlfn.XLOOKUP(B7,OTS_HL4!$L:$L,OTS_HL4!$S:$S,"",0),"")="LOS","CRITICAL","MAJOR"))</f>
        <v>NO ALARM</v>
      </c>
      <c r="E7" s="1" t="str">
        <f>IFERROR(_xlfn.XLOOKUP(A7,OTS_HL4!$B:$B,OTS_HL4!$W:$W),"")</f>
        <v>OK</v>
      </c>
      <c r="F7" s="1">
        <f>IFERROR(_xlfn.XLOOKUP(A7,OTS_HL4!$B:$B,OTS_HL4!$J:$J),"")</f>
        <v>1</v>
      </c>
      <c r="G7" s="1">
        <f>IFERROR(_xlfn.XLOOKUP(A7,OTS_HL4!$B:$B,OTS_HL4!$T:$T),"")</f>
        <v>1</v>
      </c>
    </row>
    <row r="8" spans="1:13" x14ac:dyDescent="0.25">
      <c r="A8" s="8" t="str">
        <f>OTS_HL4!B8</f>
        <v>ATSSPH68.02</v>
      </c>
      <c r="B8" s="8" t="str">
        <f>OTS_HL4!L8</f>
        <v>SEFSPH68.05</v>
      </c>
      <c r="C8" s="6" t="str">
        <f>IF(IFERROR(_xlfn.XLOOKUP(Geral!A8,OTS_HL4!$B:$B,OTS_HL4!$I:$I),"")="sem Falhas","NO ALARM",IF(IFERROR(_xlfn.XLOOKUP(Geral!A8,OTS_HL4!$B:$B,OTS_HL4!$I:$I),"")="LOS","CRITICAL","MAJOR"))</f>
        <v>MAJOR</v>
      </c>
      <c r="D8" s="6" t="str">
        <f>IF(IFERROR(_xlfn.XLOOKUP(B8,OTS_HL4!$L:$L,OTS_HL4!$S:$S,"",0),"")="sem Falhas","NO ALARM",IF(IFERROR(_xlfn.XLOOKUP(B8,OTS_HL4!$L:$L,OTS_HL4!$S:$S,"",0),"")="LOS","CRITICAL","MAJOR"))</f>
        <v>NO ALARM</v>
      </c>
      <c r="E8" s="1" t="str">
        <f>IFERROR(_xlfn.XLOOKUP(A8,OTS_HL4!$B:$B,OTS_HL4!$W:$W),"")</f>
        <v>S /GER</v>
      </c>
      <c r="F8" s="1">
        <f>IFERROR(_xlfn.XLOOKUP(A8,OTS_HL4!$B:$B,OTS_HL4!$J:$J),"")</f>
        <v>1</v>
      </c>
      <c r="G8" s="1">
        <f>IFERROR(_xlfn.XLOOKUP(A8,OTS_HL4!$B:$B,OTS_HL4!$T:$T),"")</f>
        <v>1</v>
      </c>
    </row>
    <row r="9" spans="1:13" x14ac:dyDescent="0.25">
      <c r="A9" s="8" t="str">
        <f>OTS_HL4!B9</f>
        <v>BRDBAH68.07</v>
      </c>
      <c r="B9" s="8" t="str">
        <f>OTS_HL4!L9</f>
        <v>MLDBAH68.01</v>
      </c>
      <c r="C9" s="6" t="str">
        <f>IF(IFERROR(_xlfn.XLOOKUP(Geral!A9,OTS_HL4!$B:$B,OTS_HL4!$I:$I),"")="sem Falhas","NO ALARM",IF(IFERROR(_xlfn.XLOOKUP(Geral!A9,OTS_HL4!$B:$B,OTS_HL4!$I:$I),"")="LOS","CRITICAL","MAJOR"))</f>
        <v>NO ALARM</v>
      </c>
      <c r="D9" s="6" t="str">
        <f>IF(IFERROR(_xlfn.XLOOKUP(B9,OTS_HL4!$L:$L,OTS_HL4!$S:$S,"",0),"")="sem Falhas","NO ALARM",IF(IFERROR(_xlfn.XLOOKUP(B9,OTS_HL4!$L:$L,OTS_HL4!$S:$S,"",0),"")="LOS","CRITICAL","MAJOR"))</f>
        <v>NO ALARM</v>
      </c>
      <c r="E9" s="1" t="str">
        <f>IFERROR(_xlfn.XLOOKUP(A9,OTS_HL4!$B:$B,OTS_HL4!$W:$W),"")</f>
        <v>OK</v>
      </c>
      <c r="F9" s="1">
        <f>IFERROR(_xlfn.XLOOKUP(A9,OTS_HL4!$B:$B,OTS_HL4!$J:$J),"")</f>
        <v>2</v>
      </c>
      <c r="G9" s="1">
        <f>IFERROR(_xlfn.XLOOKUP(A9,OTS_HL4!$B:$B,OTS_HL4!$T:$T),"")</f>
        <v>2</v>
      </c>
    </row>
    <row r="10" spans="1:13" x14ac:dyDescent="0.25">
      <c r="A10" s="8" t="str">
        <f>OTS_HL4!B10</f>
        <v>MLDBAH68.02</v>
      </c>
      <c r="B10" s="8" t="str">
        <f>OTS_HL4!L10</f>
        <v>CTRBAH68.01</v>
      </c>
      <c r="C10" s="6" t="str">
        <f>IF(IFERROR(_xlfn.XLOOKUP(Geral!A10,OTS_HL4!$B:$B,OTS_HL4!$I:$I),"")="sem Falhas","NO ALARM",IF(IFERROR(_xlfn.XLOOKUP(Geral!A10,OTS_HL4!$B:$B,OTS_HL4!$I:$I),"")="LOS","CRITICAL","MAJOR"))</f>
        <v>NO ALARM</v>
      </c>
      <c r="D10" s="6" t="str">
        <f>IF(IFERROR(_xlfn.XLOOKUP(B10,OTS_HL4!$L:$L,OTS_HL4!$S:$S,"",0),"")="sem Falhas","NO ALARM",IF(IFERROR(_xlfn.XLOOKUP(B10,OTS_HL4!$L:$L,OTS_HL4!$S:$S,"",0),"")="LOS","CRITICAL","MAJOR"))</f>
        <v>NO ALARM</v>
      </c>
      <c r="E10" s="1" t="str">
        <f>IFERROR(_xlfn.XLOOKUP(A10,OTS_HL4!$B:$B,OTS_HL4!$W:$W),"")</f>
        <v>OK</v>
      </c>
      <c r="F10" s="1">
        <f>IFERROR(_xlfn.XLOOKUP(A10,OTS_HL4!$B:$B,OTS_HL4!$J:$J),"")</f>
        <v>2</v>
      </c>
      <c r="G10" s="1">
        <f>IFERROR(_xlfn.XLOOKUP(A10,OTS_HL4!$B:$B,OTS_HL4!$T:$T),"")</f>
        <v>2</v>
      </c>
    </row>
    <row r="11" spans="1:13" x14ac:dyDescent="0.25">
      <c r="A11" s="8" t="str">
        <f>OTS_HL4!B11</f>
        <v>TGA_DC_DWDM-0002</v>
      </c>
      <c r="B11" s="8" t="str">
        <f>OTS_HL4!L11</f>
        <v>MOM_MO_DWDM-0001</v>
      </c>
      <c r="C11" s="6" t="str">
        <f>IF(IFERROR(_xlfn.XLOOKUP(Geral!A11,OTS_HL4!$B:$B,OTS_HL4!$I:$I),"")="sem Falhas","NO ALARM",IF(IFERROR(_xlfn.XLOOKUP(Geral!A11,OTS_HL4!$B:$B,OTS_HL4!$I:$I),"")="LOS","CRITICAL","MAJOR"))</f>
        <v>NO ALARM</v>
      </c>
      <c r="D11" s="6" t="str">
        <f>IF(IFERROR(_xlfn.XLOOKUP(B11,OTS_HL4!$L:$L,OTS_HL4!$S:$S,"",0),"")="sem Falhas","NO ALARM",IF(IFERROR(_xlfn.XLOOKUP(B11,OTS_HL4!$L:$L,OTS_HL4!$S:$S,"",0),"")="LOS","CRITICAL","MAJOR"))</f>
        <v>NO ALARM</v>
      </c>
      <c r="E11" s="1" t="str">
        <f>IFERROR(_xlfn.XLOOKUP(A11,OTS_HL4!$B:$B,OTS_HL4!$W:$W),"")</f>
        <v>OK</v>
      </c>
      <c r="F11" s="1">
        <f>IFERROR(_xlfn.XLOOKUP(A11,OTS_HL4!$B:$B,OTS_HL4!$J:$J),"")</f>
        <v>1</v>
      </c>
      <c r="G11" s="1">
        <f>IFERROR(_xlfn.XLOOKUP(A11,OTS_HL4!$B:$B,OTS_HL4!$T:$T),"")</f>
        <v>1</v>
      </c>
    </row>
    <row r="12" spans="1:13" x14ac:dyDescent="0.25">
      <c r="A12" s="8" t="str">
        <f>OTS_HL4!B12</f>
        <v>COA_GJT_DWDM-0001</v>
      </c>
      <c r="B12" s="8" t="str">
        <f>OTS_HL4!L12</f>
        <v>OCO_OS_DWDM-0001</v>
      </c>
      <c r="C12" s="6" t="str">
        <f>IF(IFERROR(_xlfn.XLOOKUP(Geral!A12,OTS_HL4!$B:$B,OTS_HL4!$I:$I),"")="sem Falhas","NO ALARM",IF(IFERROR(_xlfn.XLOOKUP(Geral!A12,OTS_HL4!$B:$B,OTS_HL4!$I:$I),"")="LOS","CRITICAL","MAJOR"))</f>
        <v>CRITICAL</v>
      </c>
      <c r="D12" s="6" t="str">
        <f>IF(IFERROR(_xlfn.XLOOKUP(B12,OTS_HL4!$L:$L,OTS_HL4!$S:$S,"",0),"")="sem Falhas","NO ALARM",IF(IFERROR(_xlfn.XLOOKUP(B12,OTS_HL4!$L:$L,OTS_HL4!$S:$S,"",0),"")="LOS","CRITICAL","MAJOR"))</f>
        <v>NO ALARM</v>
      </c>
      <c r="E12" s="1" t="str">
        <f>IFERROR(_xlfn.XLOOKUP(A12,OTS_HL4!$B:$B,OTS_HL4!$W:$W),"")</f>
        <v>LOS, LOS, LOS, LOS</v>
      </c>
      <c r="F12" s="1">
        <f>IFERROR(_xlfn.XLOOKUP(A12,OTS_HL4!$B:$B,OTS_HL4!$J:$J),"")</f>
        <v>0</v>
      </c>
      <c r="G12" s="1">
        <f>IFERROR(_xlfn.XLOOKUP(A12,OTS_HL4!$B:$B,OTS_HL4!$T:$T),"")</f>
        <v>0</v>
      </c>
    </row>
    <row r="13" spans="1:13" x14ac:dyDescent="0.25">
      <c r="A13" s="8" t="str">
        <f>OTS_HL4!B13</f>
        <v>JKBMGC65.01</v>
      </c>
      <c r="B13" s="8" t="str">
        <f>OTS_HL4!L13</f>
        <v>Q31MGC65.01</v>
      </c>
      <c r="C13" s="6" t="str">
        <f>IF(IFERROR(_xlfn.XLOOKUP(Geral!A13,OTS_HL4!$B:$B,OTS_HL4!$I:$I),"")="sem Falhas","NO ALARM",IF(IFERROR(_xlfn.XLOOKUP(Geral!A13,OTS_HL4!$B:$B,OTS_HL4!$I:$I),"")="LOS","CRITICAL","MAJOR"))</f>
        <v>MAJOR</v>
      </c>
      <c r="D13" s="6" t="str">
        <f>IF(IFERROR(_xlfn.XLOOKUP(B13,OTS_HL4!$L:$L,OTS_HL4!$S:$S,"",0),"")="sem Falhas","NO ALARM",IF(IFERROR(_xlfn.XLOOKUP(B13,OTS_HL4!$L:$L,OTS_HL4!$S:$S,"",0),"")="LOS","CRITICAL","MAJOR"))</f>
        <v>MAJOR</v>
      </c>
      <c r="E13" s="1" t="str">
        <f>IFERROR(_xlfn.XLOOKUP(A13,OTS_HL4!$B:$B,OTS_HL4!$W:$W),"")</f>
        <v>S/ GER, S/ GER, S/ GER, S/ GER</v>
      </c>
      <c r="F13" s="1">
        <f>IFERROR(_xlfn.XLOOKUP(A13,OTS_HL4!$B:$B,OTS_HL4!$J:$J),"")</f>
        <v>0</v>
      </c>
      <c r="G13" s="1">
        <f>IFERROR(_xlfn.XLOOKUP(A13,OTS_HL4!$B:$B,OTS_HL4!$T:$T),"")</f>
        <v>0</v>
      </c>
    </row>
    <row r="14" spans="1:13" x14ac:dyDescent="0.25">
      <c r="A14" s="8" t="str">
        <f>OTS_HL4!B14</f>
        <v>MPARJC65.01</v>
      </c>
      <c r="B14" s="8" t="str">
        <f>OTS_HL4!L14</f>
        <v>PRLRJC65.01</v>
      </c>
      <c r="C14" s="6" t="str">
        <f>IF(IFERROR(_xlfn.XLOOKUP(Geral!A14,OTS_HL4!$B:$B,OTS_HL4!$I:$I),"")="sem Falhas","NO ALARM",IF(IFERROR(_xlfn.XLOOKUP(Geral!A14,OTS_HL4!$B:$B,OTS_HL4!$I:$I),"")="LOS","CRITICAL","MAJOR"))</f>
        <v>MAJOR</v>
      </c>
      <c r="D14" s="6" t="str">
        <f>IF(IFERROR(_xlfn.XLOOKUP(B14,OTS_HL4!$L:$L,OTS_HL4!$S:$S,"",0),"")="sem Falhas","NO ALARM",IF(IFERROR(_xlfn.XLOOKUP(B14,OTS_HL4!$L:$L,OTS_HL4!$S:$S,"",0),"")="LOS","CRITICAL","MAJOR"))</f>
        <v>MAJOR</v>
      </c>
      <c r="E14" s="1" t="str">
        <f>IFERROR(_xlfn.XLOOKUP(A14,OTS_HL4!$B:$B,OTS_HL4!$W:$W),"")</f>
        <v>S/ PLC, S/ GER, S/ PLC, S/ PLC</v>
      </c>
      <c r="F14" s="1">
        <f>IFERROR(_xlfn.XLOOKUP(A14,OTS_HL4!$B:$B,OTS_HL4!$J:$J),"")</f>
        <v>1</v>
      </c>
      <c r="G14" s="1">
        <f>IFERROR(_xlfn.XLOOKUP(A14,OTS_HL4!$B:$B,OTS_HL4!$T:$T),"")</f>
        <v>1</v>
      </c>
    </row>
    <row r="15" spans="1:13" x14ac:dyDescent="0.25">
      <c r="A15" s="8" t="str">
        <f>OTS_HL4!B15</f>
        <v>HCIPRH12.02</v>
      </c>
      <c r="B15" s="8" t="str">
        <f>OTS_HL4!L15</f>
        <v>CTAPRH12.27</v>
      </c>
      <c r="C15" s="6" t="str">
        <f>IF(IFERROR(_xlfn.XLOOKUP(Geral!A15,OTS_HL4!$B:$B,OTS_HL4!$I:$I),"")="sem Falhas","NO ALARM",IF(IFERROR(_xlfn.XLOOKUP(Geral!A15,OTS_HL4!$B:$B,OTS_HL4!$I:$I),"")="LOS","CRITICAL","MAJOR"))</f>
        <v>NO ALARM</v>
      </c>
      <c r="D15" s="6" t="str">
        <f>IF(IFERROR(_xlfn.XLOOKUP(B15,OTS_HL4!$L:$L,OTS_HL4!$S:$S,"",0),"")="sem Falhas","NO ALARM",IF(IFERROR(_xlfn.XLOOKUP(B15,OTS_HL4!$L:$L,OTS_HL4!$S:$S,"",0),"")="LOS","CRITICAL","MAJOR"))</f>
        <v>NO ALARM</v>
      </c>
      <c r="E15" s="1" t="str">
        <f>IFERROR(_xlfn.XLOOKUP(A15,OTS_HL4!$B:$B,OTS_HL4!$W:$W),"")</f>
        <v>OK</v>
      </c>
      <c r="F15" s="1">
        <f>IFERROR(_xlfn.XLOOKUP(A15,OTS_HL4!$B:$B,OTS_HL4!$J:$J),"")</f>
        <v>2</v>
      </c>
      <c r="G15" s="1">
        <f>IFERROR(_xlfn.XLOOKUP(A15,OTS_HL4!$B:$B,OTS_HL4!$T:$T),"")</f>
        <v>2</v>
      </c>
    </row>
    <row r="16" spans="1:13" x14ac:dyDescent="0.25">
      <c r="A16" s="8">
        <f>OTS_HL4!B16</f>
        <v>0</v>
      </c>
      <c r="B16" s="8">
        <f>OTS_HL4!L16</f>
        <v>0</v>
      </c>
      <c r="C16" s="6" t="str">
        <f>IF(IFERROR(_xlfn.XLOOKUP(Geral!A16,OTS_HL4!$B:$B,OTS_HL4!$I:$I),"")="sem Falhas","NO ALARM",IF(IFERROR(_xlfn.XLOOKUP(Geral!A16,OTS_HL4!$B:$B,OTS_HL4!$I:$I),"")="LOS","CRITICAL","MAJOR"))</f>
        <v>MAJOR</v>
      </c>
      <c r="D16" s="6" t="str">
        <f>IF(IFERROR(_xlfn.XLOOKUP(B16,OTS_HL4!$L:$L,OTS_HL4!$S:$S,"",0),"")="sem Falhas","NO ALARM",IF(IFERROR(_xlfn.XLOOKUP(B16,OTS_HL4!$L:$L,OTS_HL4!$S:$S,"",0),"")="LOS","CRITICAL","MAJOR"))</f>
        <v>MAJOR</v>
      </c>
      <c r="E16" s="1" t="str">
        <f>IFERROR(_xlfn.XLOOKUP(A16,OTS_HL4!$B:$B,OTS_HL4!$W:$W),"")</f>
        <v/>
      </c>
      <c r="F16" s="1" t="str">
        <f>IFERROR(_xlfn.XLOOKUP(A16,OTS_HL4!$B:$B,OTS_HL4!$J:$J),"")</f>
        <v/>
      </c>
      <c r="G16" s="1" t="str">
        <f>IFERROR(_xlfn.XLOOKUP(A16,OTS_HL4!$B:$B,OTS_HL4!$T:$T),"")</f>
        <v/>
      </c>
    </row>
    <row r="17" spans="1:7" x14ac:dyDescent="0.25">
      <c r="A17" s="8">
        <f>OTS_HL4!B17</f>
        <v>0</v>
      </c>
      <c r="B17" s="8">
        <f>OTS_HL4!L17</f>
        <v>0</v>
      </c>
      <c r="C17" s="6" t="str">
        <f>IF(IFERROR(_xlfn.XLOOKUP(Geral!A17,OTS_HL4!$B:$B,OTS_HL4!$I:$I),"")="sem Falhas","NO ALARM",IF(IFERROR(_xlfn.XLOOKUP(Geral!A17,OTS_HL4!$B:$B,OTS_HL4!$I:$I),"")="LOS","CRITICAL","MAJOR"))</f>
        <v>MAJOR</v>
      </c>
      <c r="D17" s="6" t="str">
        <f>IF(IFERROR(_xlfn.XLOOKUP(B17,OTS_HL4!$L:$L,OTS_HL4!$S:$S,"",0),"")="sem Falhas","NO ALARM",IF(IFERROR(_xlfn.XLOOKUP(B17,OTS_HL4!$L:$L,OTS_HL4!$S:$S,"",0),"")="LOS","CRITICAL","MAJOR"))</f>
        <v>MAJOR</v>
      </c>
      <c r="E17" s="1" t="str">
        <f>IFERROR(_xlfn.XLOOKUP(A17,OTS_HL4!$B:$B,OTS_HL4!$W:$W),"")</f>
        <v/>
      </c>
      <c r="F17" s="1" t="str">
        <f>IFERROR(_xlfn.XLOOKUP(A17,OTS_HL4!$B:$B,OTS_HL4!$J:$J),"")</f>
        <v/>
      </c>
      <c r="G17" s="1" t="str">
        <f>IFERROR(_xlfn.XLOOKUP(A17,OTS_HL4!$B:$B,OTS_HL4!$T:$T),"")</f>
        <v/>
      </c>
    </row>
    <row r="18" spans="1:7" x14ac:dyDescent="0.25">
      <c r="A18" s="8">
        <f>OTS_HL4!B18</f>
        <v>0</v>
      </c>
      <c r="B18" s="8">
        <f>OTS_HL4!L18</f>
        <v>0</v>
      </c>
      <c r="C18" s="6" t="str">
        <f>IF(IFERROR(_xlfn.XLOOKUP(Geral!A18,OTS_HL4!$B:$B,OTS_HL4!$I:$I),"")="sem Falhas","NO ALARM",IF(IFERROR(_xlfn.XLOOKUP(Geral!A18,OTS_HL4!$B:$B,OTS_HL4!$I:$I),"")="LOS","CRITICAL","MAJOR"))</f>
        <v>MAJOR</v>
      </c>
      <c r="D18" s="6" t="str">
        <f>IF(IFERROR(_xlfn.XLOOKUP(B18,OTS_HL4!$L:$L,OTS_HL4!$S:$S,"",0),"")="sem Falhas","NO ALARM",IF(IFERROR(_xlfn.XLOOKUP(B18,OTS_HL4!$L:$L,OTS_HL4!$S:$S,"",0),"")="LOS","CRITICAL","MAJOR"))</f>
        <v>MAJOR</v>
      </c>
      <c r="E18" s="1" t="str">
        <f>IFERROR(_xlfn.XLOOKUP(A18,OTS_HL4!$B:$B,OTS_HL4!$W:$W),"")</f>
        <v/>
      </c>
      <c r="F18" s="1" t="str">
        <f>IFERROR(_xlfn.XLOOKUP(A18,OTS_HL4!$B:$B,OTS_HL4!$J:$J),"")</f>
        <v/>
      </c>
      <c r="G18" s="1" t="str">
        <f>IFERROR(_xlfn.XLOOKUP(A18,OTS_HL4!$B:$B,OTS_HL4!$T:$T),"")</f>
        <v/>
      </c>
    </row>
    <row r="19" spans="1:7" x14ac:dyDescent="0.25">
      <c r="A19" s="8">
        <f>OTS_HL4!B19</f>
        <v>0</v>
      </c>
      <c r="B19" s="8">
        <f>OTS_HL4!L19</f>
        <v>0</v>
      </c>
      <c r="C19" s="6" t="str">
        <f>IF(IFERROR(_xlfn.XLOOKUP(Geral!A19,OTS_HL4!$B:$B,OTS_HL4!$I:$I),"")="sem Falhas","NO ALARM",IF(IFERROR(_xlfn.XLOOKUP(Geral!A19,OTS_HL4!$B:$B,OTS_HL4!$I:$I),"")="LOS","CRITICAL","MAJOR"))</f>
        <v>MAJOR</v>
      </c>
      <c r="D19" s="6" t="str">
        <f>IF(IFERROR(_xlfn.XLOOKUP(B19,OTS_HL4!$L:$L,OTS_HL4!$S:$S,"",0),"")="sem Falhas","NO ALARM",IF(IFERROR(_xlfn.XLOOKUP(B19,OTS_HL4!$L:$L,OTS_HL4!$S:$S,"",0),"")="LOS","CRITICAL","MAJOR"))</f>
        <v>MAJOR</v>
      </c>
      <c r="E19" s="1" t="str">
        <f>IFERROR(_xlfn.XLOOKUP(A19,OTS_HL4!$B:$B,OTS_HL4!$W:$W),"")</f>
        <v/>
      </c>
      <c r="F19" s="1" t="str">
        <f>IFERROR(_xlfn.XLOOKUP(A19,OTS_HL4!$B:$B,OTS_HL4!$J:$J),"")</f>
        <v/>
      </c>
      <c r="G19" s="1" t="str">
        <f>IFERROR(_xlfn.XLOOKUP(A19,OTS_HL4!$B:$B,OTS_HL4!$T:$T),"")</f>
        <v/>
      </c>
    </row>
    <row r="20" spans="1:7" x14ac:dyDescent="0.25">
      <c r="A20" s="8">
        <f>OTS_HL4!B20</f>
        <v>0</v>
      </c>
      <c r="B20" s="8">
        <f>OTS_HL4!L20</f>
        <v>0</v>
      </c>
      <c r="C20" s="6" t="str">
        <f>IF(IFERROR(_xlfn.XLOOKUP(Geral!A20,OTS_HL4!$B:$B,OTS_HL4!$I:$I),"")="sem Falhas","NO ALARM",IF(IFERROR(_xlfn.XLOOKUP(Geral!A20,OTS_HL4!$B:$B,OTS_HL4!$I:$I),"")="LOS","CRITICAL","MAJOR"))</f>
        <v>MAJOR</v>
      </c>
      <c r="D20" s="6" t="str">
        <f>IF(IFERROR(_xlfn.XLOOKUP(B20,OTS_HL4!$L:$L,OTS_HL4!$S:$S,"",0),"")="sem Falhas","NO ALARM",IF(IFERROR(_xlfn.XLOOKUP(B20,OTS_HL4!$L:$L,OTS_HL4!$S:$S,"",0),"")="LOS","CRITICAL","MAJOR"))</f>
        <v>MAJOR</v>
      </c>
      <c r="E20" s="1" t="str">
        <f>IFERROR(_xlfn.XLOOKUP(A20,OTS_HL4!$B:$B,OTS_HL4!$W:$W),"")</f>
        <v/>
      </c>
      <c r="F20" s="1" t="str">
        <f>IFERROR(_xlfn.XLOOKUP(A20,OTS_HL4!$B:$B,OTS_HL4!$J:$J),"")</f>
        <v/>
      </c>
      <c r="G20" s="1" t="str">
        <f>IFERROR(_xlfn.XLOOKUP(A20,OTS_HL4!$B:$B,OTS_HL4!$T:$T),"")</f>
        <v/>
      </c>
    </row>
    <row r="21" spans="1:7" x14ac:dyDescent="0.25">
      <c r="A21" s="8">
        <f>OTS_HL4!B21</f>
        <v>0</v>
      </c>
      <c r="B21" s="8">
        <f>OTS_HL4!L21</f>
        <v>0</v>
      </c>
      <c r="C21" s="6" t="str">
        <f>IF(IFERROR(_xlfn.XLOOKUP(Geral!A21,OTS_HL4!$B:$B,OTS_HL4!$I:$I),"")="sem Falhas","NO ALARM",IF(IFERROR(_xlfn.XLOOKUP(Geral!A21,OTS_HL4!$B:$B,OTS_HL4!$I:$I),"")="LOS","CRITICAL","MAJOR"))</f>
        <v>MAJOR</v>
      </c>
      <c r="D21" s="6" t="str">
        <f>IF(IFERROR(_xlfn.XLOOKUP(B21,OTS_HL4!$L:$L,OTS_HL4!$S:$S,"",0),"")="sem Falhas","NO ALARM",IF(IFERROR(_xlfn.XLOOKUP(B21,OTS_HL4!$L:$L,OTS_HL4!$S:$S,"",0),"")="LOS","CRITICAL","MAJOR"))</f>
        <v>MAJOR</v>
      </c>
      <c r="E21" s="1" t="str">
        <f>IFERROR(_xlfn.XLOOKUP(A21,OTS_HL4!$B:$B,OTS_HL4!$W:$W),"")</f>
        <v/>
      </c>
      <c r="F21" s="1" t="str">
        <f>IFERROR(_xlfn.XLOOKUP(A21,OTS_HL4!$B:$B,OTS_HL4!$J:$J),"")</f>
        <v/>
      </c>
      <c r="G21" s="1" t="str">
        <f>IFERROR(_xlfn.XLOOKUP(A21,OTS_HL4!$B:$B,OTS_HL4!$T:$T),"")</f>
        <v/>
      </c>
    </row>
    <row r="22" spans="1:7" x14ac:dyDescent="0.25">
      <c r="A22" s="8">
        <f>OTS_HL4!B22</f>
        <v>0</v>
      </c>
      <c r="B22" s="8">
        <f>OTS_HL4!L22</f>
        <v>0</v>
      </c>
      <c r="C22" s="6" t="str">
        <f>IF(IFERROR(_xlfn.XLOOKUP(Geral!A22,OTS_HL4!$B:$B,OTS_HL4!$I:$I),"")="sem Falhas","NO ALARM",IF(IFERROR(_xlfn.XLOOKUP(Geral!A22,OTS_HL4!$B:$B,OTS_HL4!$I:$I),"")="LOS","CRITICAL","MAJOR"))</f>
        <v>MAJOR</v>
      </c>
      <c r="D22" s="6" t="str">
        <f>IF(IFERROR(_xlfn.XLOOKUP(B22,OTS_HL4!$L:$L,OTS_HL4!$S:$S,"",0),"")="sem Falhas","NO ALARM",IF(IFERROR(_xlfn.XLOOKUP(B22,OTS_HL4!$L:$L,OTS_HL4!$S:$S,"",0),"")="LOS","CRITICAL","MAJOR"))</f>
        <v>MAJOR</v>
      </c>
      <c r="E22" s="1" t="str">
        <f>IFERROR(_xlfn.XLOOKUP(A22,OTS_HL4!$B:$B,OTS_HL4!$W:$W),"")</f>
        <v/>
      </c>
      <c r="F22" s="1" t="str">
        <f>IFERROR(_xlfn.XLOOKUP(A22,OTS_HL4!$B:$B,OTS_HL4!$J:$J),"")</f>
        <v/>
      </c>
      <c r="G22" s="1" t="str">
        <f>IFERROR(_xlfn.XLOOKUP(A22,OTS_HL4!$B:$B,OTS_HL4!$T:$T),"")</f>
        <v/>
      </c>
    </row>
    <row r="23" spans="1:7" x14ac:dyDescent="0.25">
      <c r="A23" s="8">
        <f>OTS_HL4!B23</f>
        <v>0</v>
      </c>
      <c r="B23" s="8">
        <f>OTS_HL4!L23</f>
        <v>0</v>
      </c>
      <c r="C23" s="6" t="str">
        <f>IF(IFERROR(_xlfn.XLOOKUP(Geral!A23,OTS_HL4!$B:$B,OTS_HL4!$I:$I),"")="sem Falhas","NO ALARM",IF(IFERROR(_xlfn.XLOOKUP(Geral!A23,OTS_HL4!$B:$B,OTS_HL4!$I:$I),"")="LOS","CRITICAL","MAJOR"))</f>
        <v>MAJOR</v>
      </c>
      <c r="D23" s="6" t="str">
        <f>IF(IFERROR(_xlfn.XLOOKUP(B23,OTS_HL4!$L:$L,OTS_HL4!$S:$S,"",0),"")="sem Falhas","NO ALARM",IF(IFERROR(_xlfn.XLOOKUP(B23,OTS_HL4!$L:$L,OTS_HL4!$S:$S,"",0),"")="LOS","CRITICAL","MAJOR"))</f>
        <v>MAJOR</v>
      </c>
      <c r="E23" s="1" t="str">
        <f>IFERROR(_xlfn.XLOOKUP(A23,OTS_HL4!$B:$B,OTS_HL4!$W:$W),"")</f>
        <v/>
      </c>
      <c r="F23" s="1" t="str">
        <f>IFERROR(_xlfn.XLOOKUP(A23,OTS_HL4!$B:$B,OTS_HL4!$J:$J),"")</f>
        <v/>
      </c>
      <c r="G23" s="1" t="str">
        <f>IFERROR(_xlfn.XLOOKUP(A23,OTS_HL4!$B:$B,OTS_HL4!$T:$T),"")</f>
        <v/>
      </c>
    </row>
    <row r="24" spans="1:7" x14ac:dyDescent="0.25">
      <c r="A24" s="8">
        <f>OTS_HL4!B24</f>
        <v>0</v>
      </c>
      <c r="B24" s="8">
        <f>OTS_HL4!L24</f>
        <v>0</v>
      </c>
      <c r="C24" s="6" t="str">
        <f>IF(IFERROR(_xlfn.XLOOKUP(Geral!A24,OTS_HL4!$B:$B,OTS_HL4!$I:$I),"")="sem Falhas","NO ALARM",IF(IFERROR(_xlfn.XLOOKUP(Geral!A24,OTS_HL4!$B:$B,OTS_HL4!$I:$I),"")="LOS","CRITICAL","MAJOR"))</f>
        <v>MAJOR</v>
      </c>
      <c r="D24" s="6" t="str">
        <f>IF(IFERROR(_xlfn.XLOOKUP(B24,OTS_HL4!$L:$L,OTS_HL4!$S:$S,"",0),"")="sem Falhas","NO ALARM",IF(IFERROR(_xlfn.XLOOKUP(B24,OTS_HL4!$L:$L,OTS_HL4!$S:$S,"",0),"")="LOS","CRITICAL","MAJOR"))</f>
        <v>MAJOR</v>
      </c>
      <c r="E24" s="1" t="str">
        <f>IFERROR(_xlfn.XLOOKUP(A24,OTS_HL4!$B:$B,OTS_HL4!$W:$W),"")</f>
        <v/>
      </c>
      <c r="F24" s="1" t="str">
        <f>IFERROR(_xlfn.XLOOKUP(A24,OTS_HL4!$B:$B,OTS_HL4!$J:$J),"")</f>
        <v/>
      </c>
      <c r="G24" s="1" t="str">
        <f>IFERROR(_xlfn.XLOOKUP(A24,OTS_HL4!$B:$B,OTS_HL4!$T:$T),"")</f>
        <v/>
      </c>
    </row>
    <row r="25" spans="1:7" x14ac:dyDescent="0.25">
      <c r="A25" s="8">
        <f>OTS_HL4!B25</f>
        <v>0</v>
      </c>
      <c r="B25" s="8">
        <f>OTS_HL4!L25</f>
        <v>0</v>
      </c>
      <c r="C25" s="6" t="str">
        <f>IF(IFERROR(_xlfn.XLOOKUP(Geral!A25,OTS_HL4!$B:$B,OTS_HL4!$I:$I),"")="sem Falhas","NO ALARM",IF(IFERROR(_xlfn.XLOOKUP(Geral!A25,OTS_HL4!$B:$B,OTS_HL4!$I:$I),"")="LOS","CRITICAL","MAJOR"))</f>
        <v>MAJOR</v>
      </c>
      <c r="D25" s="6" t="str">
        <f>IF(IFERROR(_xlfn.XLOOKUP(B25,OTS_HL4!$L:$L,OTS_HL4!$S:$S,"",0),"")="sem Falhas","NO ALARM",IF(IFERROR(_xlfn.XLOOKUP(B25,OTS_HL4!$L:$L,OTS_HL4!$S:$S,"",0),"")="LOS","CRITICAL","MAJOR"))</f>
        <v>MAJOR</v>
      </c>
      <c r="E25" s="1" t="str">
        <f>IFERROR(_xlfn.XLOOKUP(A25,OTS_HL4!$B:$B,OTS_HL4!$W:$W),"")</f>
        <v/>
      </c>
      <c r="F25" s="1" t="str">
        <f>IFERROR(_xlfn.XLOOKUP(A25,OTS_HL4!$B:$B,OTS_HL4!$J:$J),"")</f>
        <v/>
      </c>
      <c r="G25" s="1" t="str">
        <f>IFERROR(_xlfn.XLOOKUP(A25,OTS_HL4!$B:$B,OTS_HL4!$T:$T),"")</f>
        <v/>
      </c>
    </row>
    <row r="26" spans="1:7" x14ac:dyDescent="0.25">
      <c r="A26" s="8">
        <f>OTS_HL4!B26</f>
        <v>0</v>
      </c>
      <c r="B26" s="8">
        <f>OTS_HL4!L26</f>
        <v>0</v>
      </c>
      <c r="C26" s="6" t="str">
        <f>IF(IFERROR(_xlfn.XLOOKUP(Geral!A26,OTS_HL4!$B:$B,OTS_HL4!$I:$I),"")="sem Falhas","NO ALARM",IF(IFERROR(_xlfn.XLOOKUP(Geral!A26,OTS_HL4!$B:$B,OTS_HL4!$I:$I),"")="LOS","CRITICAL","MAJOR"))</f>
        <v>MAJOR</v>
      </c>
      <c r="D26" s="6" t="str">
        <f>IF(IFERROR(_xlfn.XLOOKUP(B26,OTS_HL4!$L:$L,OTS_HL4!$S:$S,"",0),"")="sem Falhas","NO ALARM",IF(IFERROR(_xlfn.XLOOKUP(B26,OTS_HL4!$L:$L,OTS_HL4!$S:$S,"",0),"")="LOS","CRITICAL","MAJOR"))</f>
        <v>MAJOR</v>
      </c>
      <c r="E26" s="1" t="str">
        <f>IFERROR(_xlfn.XLOOKUP(A26,OTS_HL4!$B:$B,OTS_HL4!$W:$W),"")</f>
        <v/>
      </c>
      <c r="F26" s="1" t="str">
        <f>IFERROR(_xlfn.XLOOKUP(A26,OTS_HL4!$B:$B,OTS_HL4!$J:$J),"")</f>
        <v/>
      </c>
      <c r="G26" s="1" t="str">
        <f>IFERROR(_xlfn.XLOOKUP(A26,OTS_HL4!$B:$B,OTS_HL4!$T:$T),"")</f>
        <v/>
      </c>
    </row>
    <row r="27" spans="1:7" x14ac:dyDescent="0.25">
      <c r="A27" s="8">
        <f>OTS_HL4!B27</f>
        <v>0</v>
      </c>
      <c r="B27" s="8">
        <f>OTS_HL4!L27</f>
        <v>0</v>
      </c>
      <c r="C27" s="6" t="str">
        <f>IF(IFERROR(_xlfn.XLOOKUP(Geral!A27,OTS_HL4!$B:$B,OTS_HL4!$I:$I),"")="sem Falhas","NO ALARM",IF(IFERROR(_xlfn.XLOOKUP(Geral!A27,OTS_HL4!$B:$B,OTS_HL4!$I:$I),"")="LOS","CRITICAL","MAJOR"))</f>
        <v>MAJOR</v>
      </c>
      <c r="D27" s="6" t="str">
        <f>IF(IFERROR(_xlfn.XLOOKUP(B27,OTS_HL4!$L:$L,OTS_HL4!$S:$S,"",0),"")="sem Falhas","NO ALARM",IF(IFERROR(_xlfn.XLOOKUP(B27,OTS_HL4!$L:$L,OTS_HL4!$S:$S,"",0),"")="LOS","CRITICAL","MAJOR"))</f>
        <v>MAJOR</v>
      </c>
      <c r="E27" s="1" t="str">
        <f>IFERROR(_xlfn.XLOOKUP(A27,OTS_HL4!$B:$B,OTS_HL4!$W:$W),"")</f>
        <v/>
      </c>
      <c r="F27" s="1" t="str">
        <f>IFERROR(_xlfn.XLOOKUP(A27,OTS_HL4!$B:$B,OTS_HL4!$J:$J),"")</f>
        <v/>
      </c>
      <c r="G27" s="1" t="str">
        <f>IFERROR(_xlfn.XLOOKUP(A27,OTS_HL4!$B:$B,OTS_HL4!$T:$T),"")</f>
        <v/>
      </c>
    </row>
    <row r="28" spans="1:7" x14ac:dyDescent="0.25">
      <c r="A28" s="8">
        <f>OTS_HL4!B28</f>
        <v>0</v>
      </c>
      <c r="B28" s="8">
        <f>OTS_HL4!L28</f>
        <v>0</v>
      </c>
      <c r="C28" s="6" t="str">
        <f>IF(IFERROR(_xlfn.XLOOKUP(Geral!A28,OTS_HL4!$B:$B,OTS_HL4!$I:$I),"")="sem Falhas","NO ALARM",IF(IFERROR(_xlfn.XLOOKUP(Geral!A28,OTS_HL4!$B:$B,OTS_HL4!$I:$I),"")="LOS","CRITICAL","MAJOR"))</f>
        <v>MAJOR</v>
      </c>
      <c r="D28" s="6" t="str">
        <f>IF(IFERROR(_xlfn.XLOOKUP(B28,OTS_HL4!$L:$L,OTS_HL4!$S:$S,"",0),"")="sem Falhas","NO ALARM",IF(IFERROR(_xlfn.XLOOKUP(B28,OTS_HL4!$L:$L,OTS_HL4!$S:$S,"",0),"")="LOS","CRITICAL","MAJOR"))</f>
        <v>MAJOR</v>
      </c>
      <c r="E28" s="1" t="str">
        <f>IFERROR(_xlfn.XLOOKUP(A28,OTS_HL4!$B:$B,OTS_HL4!$W:$W),"")</f>
        <v/>
      </c>
      <c r="F28" s="1" t="str">
        <f>IFERROR(_xlfn.XLOOKUP(A28,OTS_HL4!$B:$B,OTS_HL4!$J:$J),"")</f>
        <v/>
      </c>
      <c r="G28" s="1" t="str">
        <f>IFERROR(_xlfn.XLOOKUP(A28,OTS_HL4!$B:$B,OTS_HL4!$T:$T),"")</f>
        <v/>
      </c>
    </row>
    <row r="29" spans="1:7" x14ac:dyDescent="0.25">
      <c r="A29" s="8">
        <f>OTS_HL4!B29</f>
        <v>0</v>
      </c>
      <c r="B29" s="8">
        <f>OTS_HL4!L29</f>
        <v>0</v>
      </c>
      <c r="C29" s="6" t="str">
        <f>IF(IFERROR(_xlfn.XLOOKUP(Geral!A29,OTS_HL4!$B:$B,OTS_HL4!$I:$I),"")="sem Falhas","NO ALARM",IF(IFERROR(_xlfn.XLOOKUP(Geral!A29,OTS_HL4!$B:$B,OTS_HL4!$I:$I),"")="LOS","CRITICAL","MAJOR"))</f>
        <v>MAJOR</v>
      </c>
      <c r="D29" s="6" t="str">
        <f>IF(IFERROR(_xlfn.XLOOKUP(B29,OTS_HL4!$L:$L,OTS_HL4!$S:$S,"",0),"")="sem Falhas","NO ALARM",IF(IFERROR(_xlfn.XLOOKUP(B29,OTS_HL4!$L:$L,OTS_HL4!$S:$S,"",0),"")="LOS","CRITICAL","MAJOR"))</f>
        <v>MAJOR</v>
      </c>
      <c r="E29" s="1" t="str">
        <f>IFERROR(_xlfn.XLOOKUP(A29,OTS_HL4!$B:$B,OTS_HL4!$W:$W),"")</f>
        <v/>
      </c>
      <c r="F29" s="1" t="str">
        <f>IFERROR(_xlfn.XLOOKUP(A29,OTS_HL4!$B:$B,OTS_HL4!$J:$J),"")</f>
        <v/>
      </c>
      <c r="G29" s="1" t="str">
        <f>IFERROR(_xlfn.XLOOKUP(A29,OTS_HL4!$B:$B,OTS_HL4!$T:$T),"")</f>
        <v/>
      </c>
    </row>
    <row r="30" spans="1:7" x14ac:dyDescent="0.25">
      <c r="A30" s="8">
        <f>OTS_HL4!B30</f>
        <v>0</v>
      </c>
      <c r="B30" s="8">
        <f>OTS_HL4!L30</f>
        <v>0</v>
      </c>
      <c r="C30" s="6" t="str">
        <f>IF(IFERROR(_xlfn.XLOOKUP(Geral!A30,OTS_HL4!$B:$B,OTS_HL4!$I:$I),"")="sem Falhas","NO ALARM",IF(IFERROR(_xlfn.XLOOKUP(Geral!A30,OTS_HL4!$B:$B,OTS_HL4!$I:$I),"")="LOS","CRITICAL","MAJOR"))</f>
        <v>MAJOR</v>
      </c>
      <c r="D30" s="6" t="str">
        <f>IF(IFERROR(_xlfn.XLOOKUP(B30,OTS_HL4!$L:$L,OTS_HL4!$S:$S,"",0),"")="sem Falhas","NO ALARM",IF(IFERROR(_xlfn.XLOOKUP(B30,OTS_HL4!$L:$L,OTS_HL4!$S:$S,"",0),"")="LOS","CRITICAL","MAJOR"))</f>
        <v>MAJOR</v>
      </c>
      <c r="E30" s="1" t="str">
        <f>IFERROR(_xlfn.XLOOKUP(A30,OTS_HL4!$B:$B,OTS_HL4!$W:$W),"")</f>
        <v/>
      </c>
      <c r="F30" s="1" t="str">
        <f>IFERROR(_xlfn.XLOOKUP(A30,OTS_HL4!$B:$B,OTS_HL4!$J:$J),"")</f>
        <v/>
      </c>
      <c r="G30" s="1" t="str">
        <f>IFERROR(_xlfn.XLOOKUP(A30,OTS_HL4!$B:$B,OTS_HL4!$T:$T),"")</f>
        <v/>
      </c>
    </row>
    <row r="31" spans="1:7" x14ac:dyDescent="0.25">
      <c r="A31" s="8">
        <f>OTS_HL4!B31</f>
        <v>0</v>
      </c>
      <c r="B31" s="8">
        <f>OTS_HL4!L31</f>
        <v>0</v>
      </c>
      <c r="C31" s="6" t="str">
        <f>IFERROR(_xlfn.XLOOKUP(Geral!A31,OTS_HL4!$B:$B,OTS_HL4!$I:$I),"")</f>
        <v/>
      </c>
      <c r="D31" s="6" t="str">
        <f>IFERROR(_xlfn.XLOOKUP(B31,OTS_HL4!$L:$L,OTS_HL4!$S:$S,"",0),"")</f>
        <v/>
      </c>
      <c r="E31" s="1" t="str">
        <f>IFERROR(_xlfn.XLOOKUP(A31,OTS_HL4!$B:$B,OTS_HL4!$W:$W),"")</f>
        <v/>
      </c>
      <c r="F31" s="1" t="str">
        <f>IFERROR(_xlfn.XLOOKUP(A31,OTS_HL4!$B:$B,OTS_HL4!$J:$J),"")</f>
        <v/>
      </c>
    </row>
    <row r="32" spans="1:7" x14ac:dyDescent="0.25">
      <c r="A32" s="8">
        <f>OTS_HL4!B32</f>
        <v>0</v>
      </c>
      <c r="B32" s="8">
        <f>OTS_HL4!L32</f>
        <v>0</v>
      </c>
      <c r="E32" s="1" t="str">
        <f>IFERROR(_xlfn.XLOOKUP(A32,OTS_HL4!$B:$B,OTS_HL4!$W:$W),"")</f>
        <v/>
      </c>
    </row>
    <row r="33" spans="1:5" x14ac:dyDescent="0.25">
      <c r="A33" s="8">
        <f>OTS_HL4!B33</f>
        <v>0</v>
      </c>
      <c r="B33" s="8">
        <f>OTS_HL4!L33</f>
        <v>0</v>
      </c>
      <c r="E33" s="1" t="str">
        <f>IFERROR(_xlfn.XLOOKUP(A33,OTS_HL4!$B:$B,OTS_HL4!$W:$W),"")</f>
        <v/>
      </c>
    </row>
    <row r="34" spans="1:5" x14ac:dyDescent="0.25">
      <c r="A34" s="8">
        <f>OTS_HL4!B34</f>
        <v>0</v>
      </c>
      <c r="B34" s="8">
        <f>OTS_HL4!L34</f>
        <v>0</v>
      </c>
      <c r="E34" s="1" t="str">
        <f>IFERROR(_xlfn.XLOOKUP(A34,OTS_HL4!$B:$B,OTS_HL4!$W:$W),"")</f>
        <v/>
      </c>
    </row>
    <row r="35" spans="1:5" x14ac:dyDescent="0.25">
      <c r="A35" s="8">
        <f>OTS_HL4!B35</f>
        <v>0</v>
      </c>
      <c r="B35" s="8">
        <f>OTS_HL4!L35</f>
        <v>0</v>
      </c>
      <c r="E35" s="1" t="str">
        <f>IFERROR(_xlfn.XLOOKUP(A35,OTS_HL4!$B:$B,OTS_HL4!$W:$W),"")</f>
        <v/>
      </c>
    </row>
    <row r="36" spans="1:5" x14ac:dyDescent="0.25">
      <c r="A36" s="8">
        <f>OTS_HL4!B36</f>
        <v>0</v>
      </c>
      <c r="B36" s="8">
        <f>OTS_HL4!L36</f>
        <v>0</v>
      </c>
      <c r="E36" s="1" t="str">
        <f>IFERROR(_xlfn.XLOOKUP(A36,OTS_HL4!$B:$B,OTS_HL4!$W:$W),"")</f>
        <v/>
      </c>
    </row>
    <row r="37" spans="1:5" x14ac:dyDescent="0.25">
      <c r="A37" s="8">
        <f>OTS_HL4!B37</f>
        <v>0</v>
      </c>
      <c r="B37" s="8">
        <f>OTS_HL4!L37</f>
        <v>0</v>
      </c>
      <c r="E37" s="1" t="str">
        <f>IFERROR(_xlfn.XLOOKUP(A37,OTS_HL4!$B:$B,OTS_HL4!$W:$W),"")</f>
        <v/>
      </c>
    </row>
    <row r="38" spans="1:5" x14ac:dyDescent="0.25">
      <c r="A38" s="8">
        <f>OTS_HL4!B38</f>
        <v>0</v>
      </c>
      <c r="B38" s="8">
        <f>OTS_HL4!L38</f>
        <v>0</v>
      </c>
      <c r="E38" s="1" t="str">
        <f>IFERROR(_xlfn.XLOOKUP(A38,OTS_HL4!$B:$B,OTS_HL4!$W:$W),"")</f>
        <v/>
      </c>
    </row>
  </sheetData>
  <autoFilter ref="A1:G38" xr:uid="{00000000-0009-0000-0000-000001000000}"/>
  <conditionalFormatting sqref="E40">
    <cfRule type="containsText" dxfId="1" priority="11" operator="containsText" text="LOS">
      <formula>NOT(ISERROR(SEARCH("LOS",E40)))</formula>
    </cfRule>
  </conditionalFormatting>
  <conditionalFormatting sqref="F2:F12">
    <cfRule type="expression" dxfId="0" priority="1" stopIfTrue="1">
      <formula>F2=0</formula>
    </cfRule>
  </conditionalFormatting>
  <conditionalFormatting sqref="F1:G1048576">
    <cfRule type="colorScale" priority="18">
      <colorScale>
        <cfvo type="num" val="0"/>
        <cfvo type="num" val="1"/>
        <cfvo type="num" val="2"/>
        <color rgb="FFFF0000"/>
        <color rgb="FF00B050"/>
        <color theme="7" tint="0.39997558519241921"/>
      </colorScale>
    </cfRule>
  </conditionalFormatting>
  <pageMargins left="0.511811024" right="0.511811024" top="0.78740157499999996" bottom="0.78740157499999996" header="0.31496062000000002" footer="0.31496062000000002"/>
  <headerFooter>
    <oddFooter>&amp;L&amp;"Calibri"&amp;7 &amp;K000000_x000D_# ***Este documento está clasificado como PUBLICO por TELEFÓNICA.
***This document is classified as PUBLIC by TELEFÓNICA._x000D_# ***Este documento está clasificado como USO INTERNO por TELEFÓNICA.
***This document is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OTS_HL4</vt:lpstr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Andre Pedra Paixao</dc:creator>
  <cp:lastModifiedBy>Filipe Andre Pedra Paixao</cp:lastModifiedBy>
  <dcterms:created xsi:type="dcterms:W3CDTF">2015-06-05T18:19:34Z</dcterms:created>
  <dcterms:modified xsi:type="dcterms:W3CDTF">2024-08-05T16:35:09Z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0x010100325AE87D4612E142BD0586CC49A7E510</vt:lpwstr>
  </property>
</Properties>
</file>