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tables/table13.xml" ContentType="application/vnd.openxmlformats-officedocument.spreadsheetml.table+xml"/>
  <Override PartName="/xl/queryTables/queryTable7.xml" ContentType="application/vnd.openxmlformats-officedocument.spreadsheetml.queryTable+xml"/>
  <Override PartName="/xl/tables/table14.xml" ContentType="application/vnd.openxmlformats-officedocument.spreadsheetml.table+xml"/>
  <Override PartName="/xl/queryTables/queryTable8.xml" ContentType="application/vnd.openxmlformats-officedocument.spreadsheetml.queryTable+xml"/>
  <Override PartName="/xl/tables/table15.xml" ContentType="application/vnd.openxmlformats-officedocument.spreadsheetml.table+xml"/>
  <Override PartName="/xl/queryTables/queryTable9.xml" ContentType="application/vnd.openxmlformats-officedocument.spreadsheetml.queryTable+xml"/>
  <Override PartName="/xl/tables/table16.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66925"/>
  <xr:revisionPtr revIDLastSave="0" documentId="13_ncr:1_{2633BD15-7B54-4970-B6E9-0A49E5063E2E}" xr6:coauthVersionLast="47" xr6:coauthVersionMax="47" xr10:uidLastSave="{00000000-0000-0000-0000-000000000000}"/>
  <bookViews>
    <workbookView xWindow="-108" yWindow="-108" windowWidth="23256" windowHeight="12456" firstSheet="1" activeTab="8" xr2:uid="{E123DFDF-41E7-4503-B4AC-A725FA0C5974}"/>
  </bookViews>
  <sheets>
    <sheet name="anagrafica_aziendale" sheetId="1" r:id="rId1"/>
    <sheet name="date" sheetId="2" r:id="rId2"/>
    <sheet name="sfida" sheetId="3" r:id="rId3"/>
    <sheet name="orario_lavoro" sheetId="4" r:id="rId4"/>
    <sheet name="Extra_Sede_Princ" sheetId="7" r:id="rId5"/>
    <sheet name="Extra_Filiale1" sheetId="13" r:id="rId6"/>
    <sheet name="Extra_Filiale2" sheetId="22" r:id="rId7"/>
    <sheet name="Pivot Worksheet" sheetId="16" r:id="rId8"/>
    <sheet name="Dashboard" sheetId="6" r:id="rId9"/>
  </sheets>
  <definedNames>
    <definedName name="_xlnm._FilterDatabase" localSheetId="4" hidden="1">Extra_Sede_Princ!$A$1:$C$29</definedName>
    <definedName name="_xlchart.v1.4" hidden="1">Extra_Filiale1!$J$2:$J$16</definedName>
    <definedName name="_xlchart.v1.5" hidden="1">Extra_Filiale1!$K$2:$K$16</definedName>
    <definedName name="_xlchart.v1.6" hidden="1">Extra_Filiale2!$J$2:$J$16</definedName>
    <definedName name="_xlchart.v1.7" hidden="1">Extra_Filiale2!$K$2:$K$16</definedName>
    <definedName name="_xlchart.v1.8" hidden="1">Extra_Sede_Princ!$K$2:$K$29</definedName>
    <definedName name="_xlchart.v1.9" hidden="1">Extra_Sede_Princ!$L$2:$L$29</definedName>
    <definedName name="_xlchart.v5.0" hidden="1">'Pivot Worksheet'!$B$96</definedName>
    <definedName name="_xlchart.v5.1" hidden="1">'Pivot Worksheet'!$B$97:$B$108</definedName>
    <definedName name="_xlchart.v5.10" hidden="1">'Pivot Worksheet'!$B$96</definedName>
    <definedName name="_xlchart.v5.11" hidden="1">'Pivot Worksheet'!$B$97:$B$108</definedName>
    <definedName name="_xlchart.v5.12" hidden="1">'Pivot Worksheet'!$C$96</definedName>
    <definedName name="_xlchart.v5.13" hidden="1">'Pivot Worksheet'!$C$97:$C$108</definedName>
    <definedName name="_xlchart.v5.2" hidden="1">'Pivot Worksheet'!$C$96</definedName>
    <definedName name="_xlchart.v5.3" hidden="1">'Pivot Worksheet'!$C$97:$C$108</definedName>
    <definedName name="_xlcn.WorksheetConnection_Progetto_finale.xlsxfiliale1_dipendente1" hidden="1">filiale1_dipendente[]</definedName>
    <definedName name="_xlcn.WorksheetConnection_Progetto_finale.xlsxfiliale1_fatturato1" hidden="1">filiale1_fatturato[]</definedName>
    <definedName name="_xlcn.WorksheetConnection_Progetto_finale.xlsxfiliale1_prodotto1" hidden="1">filiale1_prodotto[]</definedName>
    <definedName name="_xlcn.WorksheetConnection_Progetto_finale.xlsxfiliale1_regione1" hidden="1">filiale1_regione[]</definedName>
    <definedName name="_xlcn.WorksheetConnection_Progetto_finale.xlsxfiliale1_stipendio1" hidden="1">filiale1_stipendio[]</definedName>
    <definedName name="_xlcn.WorksheetConnection_Progetto_finale.xlsxTable101" hidden="1">Table10[]</definedName>
    <definedName name="_xlcn.WorksheetConnection_Progetto_finale.xlsxTable111" hidden="1">Table11[]</definedName>
    <definedName name="_xlcn.WorksheetConnection_Progetto_finale.xlsxTable61" hidden="1">Table6[]</definedName>
    <definedName name="_xlcn.WorksheetConnection_Progetto_finale.xlsxTable71" hidden="1">Table7[]</definedName>
    <definedName name="_xlcn.WorksheetConnection_Progetto_finale.xlsxTable81" hidden="1">Table8[]</definedName>
    <definedName name="_xlcn.WorksheetConnection_Progetto_finale.xlsxTable91" hidden="1">Table9[]</definedName>
    <definedName name="_xlcn.WorksheetConnection_Progetto_finaleRecovered.xlsxExtra_Filiale2_Dipendente181" hidden="1">Extra_Filiale2_Dipendente18[]</definedName>
    <definedName name="_xlcn.WorksheetConnection_Progetto_finaleRecovered.xlsxExtra_Filiale2_Fatturato1" hidden="1">Extra_Filiale2_Fatturato[]</definedName>
    <definedName name="_xlcn.WorksheetConnection_Progetto_finaleRecovered.xlsxExtra_Filiale2_Prodotto1" hidden="1">Extra_Filiale2_Prodotto[]</definedName>
    <definedName name="_xlcn.WorksheetConnection_Progetto_finaleRecovered.xlsxExtra_Filiale2_Regione1" hidden="1">Extra_Filiale2_Regione[]</definedName>
    <definedName name="_xlcn.WorksheetConnection_Progetto_finaleRecovered.xlsxExtra_Filiale2_Stipendio1" hidden="1">Extra_Filiale2_Stipendio[]</definedName>
    <definedName name="ExternalData_1" localSheetId="5" hidden="1">Extra_Filiale1!$E$1:$L$16</definedName>
    <definedName name="ExternalData_1" localSheetId="6" hidden="1">Extra_Filiale2!$E$1:$K$16</definedName>
    <definedName name="ExternalData_2" localSheetId="5" hidden="1">Extra_Filiale1!$T$1:$Y$100</definedName>
    <definedName name="ExternalData_2" localSheetId="6" hidden="1">Extra_Filiale2!$S$1:$W$158</definedName>
    <definedName name="ExternalData_3" localSheetId="5" hidden="1">Extra_Filiale1!$O$19:$Q$24</definedName>
    <definedName name="ExternalData_3" localSheetId="6" hidden="1">Extra_Filiale2!$N$19:$P$24</definedName>
    <definedName name="ExternalData_4" localSheetId="5" hidden="1">Extra_Filiale1!$O$1:$Q$16</definedName>
    <definedName name="ExternalData_4" localSheetId="6" hidden="1">Extra_Filiale2!$N$1:$P$16</definedName>
    <definedName name="ExternalData_5" localSheetId="5" hidden="1">Extra_Filiale1!$A$1:$B$16</definedName>
    <definedName name="ExternalData_5" localSheetId="6" hidden="1">Extra_Filiale2!$A$1:$B$16</definedName>
    <definedName name="Slicer_id_prodotto">#N/A</definedName>
    <definedName name="Slicer_mese">#N/A</definedName>
    <definedName name="Timeline_Data">#N/A</definedName>
    <definedName name="Timeline_data2">#N/A</definedName>
  </definedNames>
  <calcPr calcId="191029"/>
  <pivotCaches>
    <pivotCache cacheId="1" r:id="rId10"/>
    <pivotCache cacheId="3" r:id="rId11"/>
    <pivotCache cacheId="17" r:id="rId12"/>
    <pivotCache cacheId="23"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princ_regione" connection="WorksheetConnection_Progetto_finale.xlsx!Table9"/>
          <x15:modelTable id="Table8" name="princ_prodotto" connection="WorksheetConnection_Progetto_finale.xlsx!Table8"/>
          <x15:modelTable id="Table7" name="princ_settore" connection="WorksheetConnection_Progetto_finale.xlsx!Table7"/>
          <x15:modelTable id="Table6" name="princ_fatturato" connection="WorksheetConnection_Progetto_finale.xlsx!Table6"/>
          <x15:modelTable id="Table11" name="princ_stipendio" connection="WorksheetConnection_Progetto_finale.xlsx!Table11"/>
          <x15:modelTable id="Table10" name="princ_dipendente" connection="WorksheetConnection_Progetto_finale.xlsx!Table10"/>
          <x15:modelTable id="filiale1_stipendio" name="filiale1_stipendio" connection="WorksheetConnection_Progetto_finale.xlsx!filiale1_stipendio"/>
          <x15:modelTable id="filiale1_regione" name="filiale1_regione" connection="WorksheetConnection_Progetto_finale.xlsx!filiale1_regione"/>
          <x15:modelTable id="filiale1_prodotto" name="filiale1_prodotto" connection="WorksheetConnection_Progetto_finale.xlsx!filiale1_prodotto"/>
          <x15:modelTable id="filiale1_fatturato" name="filiale1_fatturato" connection="WorksheetConnection_Progetto_finale.xlsx!filiale1_fatturato"/>
          <x15:modelTable id="filiale1_dipendente" name="filiale1_dipendente" connection="WorksheetConnection_Progetto_finale.xlsx!filiale1_dipendente"/>
          <x15:modelTable id="Extra_Filiale2_Stipendio" name="filiale2_Stipendio" connection="WorksheetConnection_Progetto_finale (Recovered).xlsx!Extra_Filiale2_Stipendio"/>
          <x15:modelTable id="Extra_Filiale2_Regione" name="filiale2_regione" connection="WorksheetConnection_Progetto_finale (Recovered).xlsx!Extra_Filiale2_Regione"/>
          <x15:modelTable id="Extra_Filiale2_Prodotto" name="filiale2_prodotto" connection="WorksheetConnection_Progetto_finale (Recovered).xlsx!Extra_Filiale2_Prodotto"/>
          <x15:modelTable id="Extra_Filiale2_Fatturato" name="filiale2_fatturato" connection="WorksheetConnection_Progetto_finale (Recovered).xlsx!Extra_Filiale2_Fatturato"/>
          <x15:modelTable id="Extra_Filiale2_Dipendente18" name="filiale2_dipendente" connection="WorksheetConnection_Progetto_finale (Recovered).xlsx!Extra_Filiale2_Dipendente18"/>
        </x15:modelTables>
        <x15:modelRelationships>
          <x15:modelRelationship fromTable="princ_fatturato" fromColumn="m_venditore" toTable="princ_dipendente" toColumn="matricola"/>
          <x15:modelRelationship fromTable="princ_fatturato" fromColumn="id_prodotto" toTable="princ_prodotto" toColumn="id_prodotto"/>
          <x15:modelRelationship fromTable="princ_dipendente" fromColumn="matricola" toTable="princ_regione" toColumn="matricola"/>
          <x15:modelRelationship fromTable="princ_dipendente" fromColumn="matricola" toTable="princ_stipendio" toColumn="matricola"/>
          <x15:modelRelationship fromTable="princ_stipendio" fromColumn="id_settore" toTable="princ_settore" toColumn="id_settore"/>
          <x15:modelRelationship fromTable="filiale1_dipendente" fromColumn="matricola" toTable="filiale1_stipendio" toColumn="matricola"/>
          <x15:modelRelationship fromTable="filiale1_dipendente" fromColumn="matricola" toTable="filiale1_regione" toColumn="matricola"/>
          <x15:modelRelationship fromTable="filiale1_prodotto" fromColumn="id_prodotto" toTable="princ_prodotto" toColumn="id_prodotto"/>
          <x15:modelRelationship fromTable="filiale1_fatturato" fromColumn="id_prodotto" toTable="filiale1_prodotto" toColumn="id_prodotto"/>
          <x15:modelRelationship fromTable="filiale1_fatturato" fromColumn="m_venditore" toTable="filiale1_dipendente" toColumn="matricola"/>
          <x15:modelRelationship fromTable="filiale2_dipendente" fromColumn="Matricola" toTable="filiale2_Stipendio" toColumn="Matricola"/>
          <x15:modelRelationship fromTable="filiale2_dipendente" fromColumn="Matricola" toTable="filiale2_regione" toColumn="Matricola"/>
          <x15:modelRelationship fromTable="filiale2_prodotto" fromColumn="Id_Prodotto" toTable="filiale1_prodotto" toColumn="id_prodotto"/>
          <x15:modelRelationship fromTable="filiale2_fatturato" fromColumn="M_Venditore" toTable="filiale2_dipendente" toColumn="Matricola"/>
          <x15:modelRelationship fromTable="filiale2_fatturato" fromColumn="Id_Prodotto" toTable="filiale2_prodotto" toColumn="Id_Prodotto"/>
        </x15:modelRelationships>
        <x15:extLst>
          <ext xmlns:x16="http://schemas.microsoft.com/office/spreadsheetml/2014/11/main" uri="{9835A34E-60A6-4A7C-AAB8-D5F71C897F49}">
            <x16:modelTimeGroupings>
              <x16:modelTimeGrouping tableName="filiale1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princ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filiale2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58" i="7" l="1"/>
  <c r="U157" i="7"/>
  <c r="U156"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9" i="7"/>
  <c r="U118" i="7"/>
  <c r="U117" i="7"/>
  <c r="U116" i="7"/>
  <c r="U115" i="7"/>
  <c r="U114" i="7"/>
  <c r="U113" i="7"/>
  <c r="U112" i="7"/>
  <c r="U111" i="7"/>
  <c r="U110" i="7"/>
  <c r="U109" i="7"/>
  <c r="U108" i="7"/>
  <c r="U107" i="7"/>
  <c r="U106" i="7"/>
  <c r="U105" i="7"/>
  <c r="U104" i="7"/>
  <c r="U103" i="7"/>
  <c r="U102" i="7"/>
  <c r="U101" i="7"/>
  <c r="U100" i="7"/>
  <c r="U99" i="7"/>
  <c r="U98" i="7"/>
  <c r="U97" i="7"/>
  <c r="U96" i="7"/>
  <c r="U95" i="7"/>
  <c r="U94" i="7"/>
  <c r="U93" i="7"/>
  <c r="U92" i="7"/>
  <c r="U91" i="7"/>
  <c r="U90" i="7"/>
  <c r="U89" i="7"/>
  <c r="U88" i="7"/>
  <c r="U87" i="7"/>
  <c r="U86" i="7"/>
  <c r="U85" i="7"/>
  <c r="U84" i="7"/>
  <c r="U83" i="7"/>
  <c r="U82" i="7"/>
  <c r="U81" i="7"/>
  <c r="U80" i="7"/>
  <c r="U79" i="7"/>
  <c r="U78" i="7"/>
  <c r="U77" i="7"/>
  <c r="U76" i="7"/>
  <c r="U75" i="7"/>
  <c r="U74" i="7"/>
  <c r="U73" i="7"/>
  <c r="U72" i="7"/>
  <c r="U71" i="7"/>
  <c r="U70" i="7"/>
  <c r="U69" i="7"/>
  <c r="U68" i="7"/>
  <c r="U67" i="7"/>
  <c r="U66" i="7"/>
  <c r="U65" i="7"/>
  <c r="U64" i="7"/>
  <c r="U63" i="7"/>
  <c r="U62" i="7"/>
  <c r="U61" i="7"/>
  <c r="U60" i="7"/>
  <c r="U59" i="7"/>
  <c r="U58" i="7"/>
  <c r="U57" i="7"/>
  <c r="U56" i="7"/>
  <c r="U55" i="7"/>
  <c r="U54" i="7"/>
  <c r="U53" i="7"/>
  <c r="U52" i="7"/>
  <c r="U51" i="7"/>
  <c r="U50" i="7"/>
  <c r="U49" i="7"/>
  <c r="U48" i="7"/>
  <c r="U47" i="7"/>
  <c r="U46" i="7"/>
  <c r="U45" i="7"/>
  <c r="U44" i="7"/>
  <c r="U43" i="7"/>
  <c r="U42" i="7"/>
  <c r="U41" i="7"/>
  <c r="U40" i="7"/>
  <c r="U39" i="7"/>
  <c r="U38" i="7"/>
  <c r="U37" i="7"/>
  <c r="U36" i="7"/>
  <c r="U35" i="7"/>
  <c r="U34" i="7"/>
  <c r="U33" i="7"/>
  <c r="U32" i="7"/>
  <c r="U31" i="7"/>
  <c r="U30" i="7"/>
  <c r="U29" i="7"/>
  <c r="L29" i="7"/>
  <c r="K29" i="7"/>
  <c r="U28" i="7"/>
  <c r="L28" i="7"/>
  <c r="K28" i="7"/>
  <c r="U27" i="7"/>
  <c r="L27" i="7"/>
  <c r="K27" i="7"/>
  <c r="U26" i="7"/>
  <c r="L26" i="7"/>
  <c r="K26" i="7"/>
  <c r="U25" i="7"/>
  <c r="L25" i="7"/>
  <c r="K25" i="7"/>
  <c r="U24" i="7"/>
  <c r="L24" i="7"/>
  <c r="K24" i="7"/>
  <c r="U23" i="7"/>
  <c r="L23" i="7"/>
  <c r="K23" i="7"/>
  <c r="U22" i="7"/>
  <c r="L22" i="7"/>
  <c r="K22" i="7"/>
  <c r="U21" i="7"/>
  <c r="L21" i="7"/>
  <c r="K21" i="7"/>
  <c r="U20" i="7"/>
  <c r="L20" i="7"/>
  <c r="K20" i="7"/>
  <c r="U19" i="7"/>
  <c r="L19" i="7"/>
  <c r="K19" i="7"/>
  <c r="U18" i="7"/>
  <c r="L18" i="7"/>
  <c r="K18" i="7"/>
  <c r="U17" i="7"/>
  <c r="L17" i="7"/>
  <c r="K17" i="7"/>
  <c r="U16" i="7"/>
  <c r="L16" i="7"/>
  <c r="K16" i="7"/>
  <c r="U15" i="7"/>
  <c r="L15" i="7"/>
  <c r="K15" i="7"/>
  <c r="U14" i="7"/>
  <c r="L14" i="7"/>
  <c r="K14" i="7"/>
  <c r="U13" i="7"/>
  <c r="L13" i="7"/>
  <c r="K13" i="7"/>
  <c r="U12" i="7"/>
  <c r="L12" i="7"/>
  <c r="K12" i="7"/>
  <c r="U11" i="7"/>
  <c r="L11" i="7"/>
  <c r="K11" i="7"/>
  <c r="U10" i="7"/>
  <c r="L10" i="7"/>
  <c r="K10" i="7"/>
  <c r="U9" i="7"/>
  <c r="L9" i="7"/>
  <c r="K9" i="7"/>
  <c r="U8" i="7"/>
  <c r="L8" i="7"/>
  <c r="K8" i="7"/>
  <c r="U7" i="7"/>
  <c r="L7" i="7"/>
  <c r="K7" i="7"/>
  <c r="U6" i="7"/>
  <c r="L6" i="7"/>
  <c r="K6" i="7"/>
  <c r="U5" i="7"/>
  <c r="L5" i="7"/>
  <c r="K5" i="7"/>
  <c r="U4" i="7"/>
  <c r="L4" i="7"/>
  <c r="K4" i="7"/>
  <c r="U3" i="7"/>
  <c r="L3" i="7"/>
  <c r="K3" i="7"/>
  <c r="U2" i="7"/>
  <c r="L2" i="7"/>
  <c r="K2" i="7"/>
  <c r="H18" i="4"/>
  <c r="H15" i="4"/>
  <c r="H14" i="4"/>
  <c r="H11" i="4"/>
  <c r="H9" i="4"/>
  <c r="H8" i="4"/>
  <c r="H7" i="4"/>
  <c r="H6" i="4"/>
  <c r="H5" i="4"/>
  <c r="H4" i="4"/>
  <c r="H3" i="4"/>
  <c r="D20" i="3"/>
  <c r="D15" i="3"/>
  <c r="D9" i="3"/>
  <c r="B20" i="2"/>
  <c r="B17" i="2"/>
  <c r="B14" i="2"/>
  <c r="B11" i="2"/>
  <c r="C8" i="2"/>
  <c r="I29" i="1"/>
  <c r="H29" i="1"/>
  <c r="G29" i="1"/>
  <c r="F29" i="1"/>
  <c r="I28" i="1"/>
  <c r="H28" i="1"/>
  <c r="G28" i="1"/>
  <c r="F28" i="1"/>
  <c r="I27" i="1"/>
  <c r="H27" i="1"/>
  <c r="G27" i="1"/>
  <c r="F27" i="1"/>
  <c r="I26" i="1"/>
  <c r="H26" i="1"/>
  <c r="G26" i="1"/>
  <c r="F26" i="1"/>
  <c r="I25" i="1"/>
  <c r="H25" i="1"/>
  <c r="G25" i="1"/>
  <c r="F25" i="1"/>
  <c r="I24" i="1"/>
  <c r="H24" i="1"/>
  <c r="G24" i="1"/>
  <c r="F24" i="1"/>
  <c r="I23" i="1"/>
  <c r="H23" i="1"/>
  <c r="G23" i="1"/>
  <c r="F23" i="1"/>
  <c r="I22" i="1"/>
  <c r="H22" i="1"/>
  <c r="G22" i="1"/>
  <c r="F22" i="1"/>
  <c r="I21" i="1"/>
  <c r="H21" i="1"/>
  <c r="G21" i="1"/>
  <c r="F21" i="1"/>
  <c r="I20" i="1"/>
  <c r="H20" i="1"/>
  <c r="G20" i="1"/>
  <c r="F20" i="1"/>
  <c r="I19" i="1"/>
  <c r="H19" i="1"/>
  <c r="G19" i="1"/>
  <c r="F19" i="1"/>
  <c r="I18" i="1"/>
  <c r="H18" i="1"/>
  <c r="G18" i="1"/>
  <c r="F18" i="1"/>
  <c r="I17" i="1"/>
  <c r="H17" i="1"/>
  <c r="G17" i="1"/>
  <c r="F17" i="1"/>
  <c r="I16" i="1"/>
  <c r="H16" i="1"/>
  <c r="G16" i="1"/>
  <c r="F16" i="1"/>
  <c r="I15" i="1"/>
  <c r="H15" i="1"/>
  <c r="G15" i="1"/>
  <c r="F15" i="1"/>
  <c r="I14" i="1"/>
  <c r="H14" i="1"/>
  <c r="G14" i="1"/>
  <c r="F14" i="1"/>
  <c r="I13" i="1"/>
  <c r="H13" i="1"/>
  <c r="G13" i="1"/>
  <c r="F13" i="1"/>
  <c r="I12" i="1"/>
  <c r="H12" i="1"/>
  <c r="G12" i="1"/>
  <c r="F12" i="1"/>
  <c r="I11" i="1"/>
  <c r="H11" i="1"/>
  <c r="G11" i="1"/>
  <c r="F11" i="1"/>
  <c r="I10" i="1"/>
  <c r="H10" i="1"/>
  <c r="G10" i="1"/>
  <c r="F10" i="1"/>
  <c r="I9" i="1"/>
  <c r="H9" i="1"/>
  <c r="G9" i="1"/>
  <c r="F9" i="1"/>
  <c r="I8" i="1"/>
  <c r="H8" i="1"/>
  <c r="G8" i="1"/>
  <c r="F8" i="1"/>
  <c r="I7" i="1"/>
  <c r="H7" i="1"/>
  <c r="G7" i="1"/>
  <c r="F7" i="1"/>
  <c r="I6" i="1"/>
  <c r="H6" i="1"/>
  <c r="G6" i="1"/>
  <c r="F6" i="1"/>
  <c r="I5" i="1"/>
  <c r="H5" i="1"/>
  <c r="G5" i="1"/>
  <c r="F5" i="1"/>
  <c r="I4" i="1"/>
  <c r="H4" i="1"/>
  <c r="G4" i="1"/>
  <c r="F4" i="1"/>
  <c r="I3" i="1"/>
  <c r="H3" i="1"/>
  <c r="G3" i="1"/>
  <c r="F3" i="1"/>
  <c r="I2" i="1"/>
  <c r="H2" i="1"/>
  <c r="G2"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238018-7DF6-4297-97C0-276899C7BA7B}" keepAlive="1" name="Query - Extra_Filiale2_Dipendente" description="Connection to the 'Extra_Filiale2_Dipendente' query in the workbook." type="5" refreshedVersion="8" background="1" saveData="1">
    <dbPr connection="Provider=Microsoft.Mashup.OleDb.1;Data Source=$Workbook$;Location=Extra_Filiale2_Dipendente;Extended Properties=&quot;&quot;" command="SELECT * FROM [Extra_Filiale2_Dipendente]"/>
  </connection>
  <connection id="2" xr16:uid="{052D343A-FD63-41CD-91A4-6A4B00867A74}" keepAlive="1" name="Query - Extra_Filiale2_Dipendente (2)" description="Connection to the 'Extra_Filiale2_Dipendente (2)' query in the workbook." type="5" refreshedVersion="8" background="1" saveData="1">
    <dbPr connection="Provider=Microsoft.Mashup.OleDb.1;Data Source=$Workbook$;Location=&quot;Extra_Filiale2_Dipendente (2)&quot;;Extended Properties=&quot;&quot;" command="SELECT * FROM [Extra_Filiale2_Dipendente (2)]"/>
  </connection>
  <connection id="3" xr16:uid="{238D0099-5089-4E2E-8FA1-28CD7D1B0A4B}" keepAlive="1" name="Query - Extra_Filiale2_Fatturato" description="Connection to the 'Extra_Filiale2_Fatturato' query in the workbook." type="5" refreshedVersion="8" background="1" saveData="1">
    <dbPr connection="Provider=Microsoft.Mashup.OleDb.1;Data Source=$Workbook$;Location=Extra_Filiale2_Fatturato;Extended Properties=&quot;&quot;" command="SELECT * FROM [Extra_Filiale2_Fatturato]"/>
  </connection>
  <connection id="4" xr16:uid="{FC2F3851-D7AF-4161-8121-E38E9FC5A56C}" keepAlive="1" name="Query - Extra_Filiale2_Prodotto" description="Connection to the 'Extra_Filiale2_Prodotto' query in the workbook." type="5" refreshedVersion="8" background="1" saveData="1">
    <dbPr connection="Provider=Microsoft.Mashup.OleDb.1;Data Source=$Workbook$;Location=Extra_Filiale2_Prodotto;Extended Properties=&quot;&quot;" command="SELECT * FROM [Extra_Filiale2_Prodotto]"/>
  </connection>
  <connection id="5" xr16:uid="{D55AD7F3-2D55-4E17-818C-F1CC1018DE29}" keepAlive="1" name="Query - Extra_Filiale2_Regione" description="Connection to the 'Extra_Filiale2_Regione' query in the workbook." type="5" refreshedVersion="8" background="1" saveData="1">
    <dbPr connection="Provider=Microsoft.Mashup.OleDb.1;Data Source=$Workbook$;Location=Extra_Filiale2_Regione;Extended Properties=&quot;&quot;" command="SELECT * FROM [Extra_Filiale2_Regione]"/>
  </connection>
  <connection id="6" xr16:uid="{96D8FDB3-528E-4EA0-B20A-7101C2DD49CE}" keepAlive="1" name="Query - Extra_Filiale2_Stipendio" description="Connection to the 'Extra_Filiale2_Stipendio' query in the workbook." type="5" refreshedVersion="8" background="1" saveData="1">
    <dbPr connection="Provider=Microsoft.Mashup.OleDb.1;Data Source=$Workbook$;Location=Extra_Filiale2_Stipendio;Extended Properties=&quot;&quot;" command="SELECT * FROM [Extra_Filiale2_Stipendio]"/>
  </connection>
  <connection id="7" xr16:uid="{29E91618-AA77-4D6D-9261-73D762BA2E82}" keepAlive="1" name="Query - filiale1 dipendente" description="Connection to the 'filiale1 dipendente' query in the workbook." type="5" refreshedVersion="8" background="1" saveData="1">
    <dbPr connection="Provider=Microsoft.Mashup.OleDb.1;Data Source=$Workbook$;Location=&quot;filiale1 dipendente&quot;;Extended Properties=&quot;&quot;" command="SELECT * FROM [filiale1 dipendente]"/>
  </connection>
  <connection id="8" xr16:uid="{BD78972E-84FB-4027-9A8F-FE852A22EEEC}" keepAlive="1" name="Query - filiale1 fatturato" description="Connection to the 'filiale1 fatturato' query in the workbook." type="5" refreshedVersion="8" background="1" saveData="1">
    <dbPr connection="Provider=Microsoft.Mashup.OleDb.1;Data Source=$Workbook$;Location=&quot;filiale1 fatturato&quot;;Extended Properties=&quot;&quot;" command="SELECT * FROM [filiale1 fatturato]"/>
  </connection>
  <connection id="9" xr16:uid="{8B9F1C52-6EEF-4E7B-AFE9-0B2FEABC5EBB}" keepAlive="1" name="Query - filiale1 prodotto" description="Connection to the 'filiale1 prodotto' query in the workbook." type="5" refreshedVersion="8" background="1" saveData="1">
    <dbPr connection="Provider=Microsoft.Mashup.OleDb.1;Data Source=$Workbook$;Location=&quot;filiale1 prodotto&quot;;Extended Properties=&quot;&quot;" command="SELECT * FROM [filiale1 prodotto]"/>
  </connection>
  <connection id="10" xr16:uid="{E8355FB6-54F2-49B4-822A-26FD5F4C5DE7}" keepAlive="1" name="Query - filiale1 regione" description="Connection to the 'filiale1 regione' query in the workbook." type="5" refreshedVersion="8" background="1" saveData="1">
    <dbPr connection="Provider=Microsoft.Mashup.OleDb.1;Data Source=$Workbook$;Location=&quot;filiale1 regione&quot;;Extended Properties=&quot;&quot;" command="SELECT * FROM [filiale1 regione]"/>
  </connection>
  <connection id="11" xr16:uid="{13917D42-EDE5-4A55-AD8C-07CBFE43658B}" keepAlive="1" name="Query - filiale1 stipendio" description="Connection to the 'filiale1 stipendio' query in the workbook." type="5" refreshedVersion="8" background="1" saveData="1">
    <dbPr connection="Provider=Microsoft.Mashup.OleDb.1;Data Source=$Workbook$;Location=&quot;filiale1 stipendio&quot;;Extended Properties=&quot;&quot;" command="SELECT * FROM [filiale1 stipendio]"/>
  </connection>
  <connection id="12" xr16:uid="{41DFDE13-F03A-463C-A056-E24025BA48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A0BF6829-8E90-4D80-A73A-BBC235C73D70}" name="WorksheetConnection_Progetto_finale (Recovered).xlsx!Extra_Filiale2_Dipendente18" type="102" refreshedVersion="8" minRefreshableVersion="5">
    <extLst>
      <ext xmlns:x15="http://schemas.microsoft.com/office/spreadsheetml/2010/11/main" uri="{DE250136-89BD-433C-8126-D09CA5730AF9}">
        <x15:connection id="Extra_Filiale2_Dipendente18">
          <x15:rangePr sourceName="_xlcn.WorksheetConnection_Progetto_finaleRecovered.xlsxExtra_Filiale2_Dipendente181"/>
        </x15:connection>
      </ext>
    </extLst>
  </connection>
  <connection id="14" xr16:uid="{B46E1E9A-E44F-4F53-B9FC-DD8D4853F44A}" name="WorksheetConnection_Progetto_finale (Recovered).xlsx!Extra_Filiale2_Fatturato" type="102" refreshedVersion="8" minRefreshableVersion="5">
    <extLst>
      <ext xmlns:x15="http://schemas.microsoft.com/office/spreadsheetml/2010/11/main" uri="{DE250136-89BD-433C-8126-D09CA5730AF9}">
        <x15:connection id="Extra_Filiale2_Fatturato">
          <x15:rangePr sourceName="_xlcn.WorksheetConnection_Progetto_finaleRecovered.xlsxExtra_Filiale2_Fatturato1"/>
        </x15:connection>
      </ext>
    </extLst>
  </connection>
  <connection id="15" xr16:uid="{B0793343-09C0-4D88-AD82-C49B39BC9295}" name="WorksheetConnection_Progetto_finale (Recovered).xlsx!Extra_Filiale2_Prodotto" type="102" refreshedVersion="8" minRefreshableVersion="5">
    <extLst>
      <ext xmlns:x15="http://schemas.microsoft.com/office/spreadsheetml/2010/11/main" uri="{DE250136-89BD-433C-8126-D09CA5730AF9}">
        <x15:connection id="Extra_Filiale2_Prodotto">
          <x15:rangePr sourceName="_xlcn.WorksheetConnection_Progetto_finaleRecovered.xlsxExtra_Filiale2_Prodotto1"/>
        </x15:connection>
      </ext>
    </extLst>
  </connection>
  <connection id="16" xr16:uid="{F9D91D37-E54F-4F01-A810-935CAE1E139F}" name="WorksheetConnection_Progetto_finale (Recovered).xlsx!Extra_Filiale2_Regione" type="102" refreshedVersion="8" minRefreshableVersion="5">
    <extLst>
      <ext xmlns:x15="http://schemas.microsoft.com/office/spreadsheetml/2010/11/main" uri="{DE250136-89BD-433C-8126-D09CA5730AF9}">
        <x15:connection id="Extra_Filiale2_Regione">
          <x15:rangePr sourceName="_xlcn.WorksheetConnection_Progetto_finaleRecovered.xlsxExtra_Filiale2_Regione1"/>
        </x15:connection>
      </ext>
    </extLst>
  </connection>
  <connection id="17" xr16:uid="{3819A70D-0E5C-4ED0-97AE-FEBCC04BFC51}" name="WorksheetConnection_Progetto_finale (Recovered).xlsx!Extra_Filiale2_Stipendio" type="102" refreshedVersion="8" minRefreshableVersion="5">
    <extLst>
      <ext xmlns:x15="http://schemas.microsoft.com/office/spreadsheetml/2010/11/main" uri="{DE250136-89BD-433C-8126-D09CA5730AF9}">
        <x15:connection id="Extra_Filiale2_Stipendio">
          <x15:rangePr sourceName="_xlcn.WorksheetConnection_Progetto_finaleRecovered.xlsxExtra_Filiale2_Stipendio1"/>
        </x15:connection>
      </ext>
    </extLst>
  </connection>
  <connection id="18" xr16:uid="{DFBBB59D-055B-4439-8A05-AB1F871C0AC3}" name="WorksheetConnection_Progetto_finale.xlsx!filiale1_dipendente" type="102" refreshedVersion="8" minRefreshableVersion="5">
    <extLst>
      <ext xmlns:x15="http://schemas.microsoft.com/office/spreadsheetml/2010/11/main" uri="{DE250136-89BD-433C-8126-D09CA5730AF9}">
        <x15:connection id="filiale1_dipendente">
          <x15:rangePr sourceName="_xlcn.WorksheetConnection_Progetto_finale.xlsxfiliale1_dipendente1"/>
        </x15:connection>
      </ext>
    </extLst>
  </connection>
  <connection id="19" xr16:uid="{B15A5B95-C68C-49BA-A80A-E78F47C1C2FC}" name="WorksheetConnection_Progetto_finale.xlsx!filiale1_fatturato" type="102" refreshedVersion="8" minRefreshableVersion="5">
    <extLst>
      <ext xmlns:x15="http://schemas.microsoft.com/office/spreadsheetml/2010/11/main" uri="{DE250136-89BD-433C-8126-D09CA5730AF9}">
        <x15:connection id="filiale1_fatturato">
          <x15:rangePr sourceName="_xlcn.WorksheetConnection_Progetto_finale.xlsxfiliale1_fatturato1"/>
        </x15:connection>
      </ext>
    </extLst>
  </connection>
  <connection id="20" xr16:uid="{60164CBE-6C56-4FF2-8B23-B2699BF99E50}" name="WorksheetConnection_Progetto_finale.xlsx!filiale1_prodotto" type="102" refreshedVersion="8" minRefreshableVersion="5">
    <extLst>
      <ext xmlns:x15="http://schemas.microsoft.com/office/spreadsheetml/2010/11/main" uri="{DE250136-89BD-433C-8126-D09CA5730AF9}">
        <x15:connection id="filiale1_prodotto">
          <x15:rangePr sourceName="_xlcn.WorksheetConnection_Progetto_finale.xlsxfiliale1_prodotto1"/>
        </x15:connection>
      </ext>
    </extLst>
  </connection>
  <connection id="21" xr16:uid="{10678FB5-F7A1-4BED-B3EB-DB89421D7EDF}" name="WorksheetConnection_Progetto_finale.xlsx!filiale1_regione" type="102" refreshedVersion="8" minRefreshableVersion="5">
    <extLst>
      <ext xmlns:x15="http://schemas.microsoft.com/office/spreadsheetml/2010/11/main" uri="{DE250136-89BD-433C-8126-D09CA5730AF9}">
        <x15:connection id="filiale1_regione">
          <x15:rangePr sourceName="_xlcn.WorksheetConnection_Progetto_finale.xlsxfiliale1_regione1"/>
        </x15:connection>
      </ext>
    </extLst>
  </connection>
  <connection id="22" xr16:uid="{E25FFB0A-09FA-43F3-9387-F62705704F6E}" name="WorksheetConnection_Progetto_finale.xlsx!filiale1_stipendio" type="102" refreshedVersion="8" minRefreshableVersion="5">
    <extLst>
      <ext xmlns:x15="http://schemas.microsoft.com/office/spreadsheetml/2010/11/main" uri="{DE250136-89BD-433C-8126-D09CA5730AF9}">
        <x15:connection id="filiale1_stipendio">
          <x15:rangePr sourceName="_xlcn.WorksheetConnection_Progetto_finale.xlsxfiliale1_stipendio1"/>
        </x15:connection>
      </ext>
    </extLst>
  </connection>
  <connection id="23" xr16:uid="{346EC153-F115-41A7-A9DE-76C86B9E50C3}" name="WorksheetConnection_Progetto_finale.xlsx!Table10" type="102" refreshedVersion="8" minRefreshableVersion="5">
    <extLst>
      <ext xmlns:x15="http://schemas.microsoft.com/office/spreadsheetml/2010/11/main" uri="{DE250136-89BD-433C-8126-D09CA5730AF9}">
        <x15:connection id="Table10">
          <x15:rangePr sourceName="_xlcn.WorksheetConnection_Progetto_finale.xlsxTable101"/>
        </x15:connection>
      </ext>
    </extLst>
  </connection>
  <connection id="24" xr16:uid="{D6484F09-6A96-49E7-A78D-2D1F18CDC508}" name="WorksheetConnection_Progetto_finale.xlsx!Table11" type="102" refreshedVersion="8" minRefreshableVersion="5">
    <extLst>
      <ext xmlns:x15="http://schemas.microsoft.com/office/spreadsheetml/2010/11/main" uri="{DE250136-89BD-433C-8126-D09CA5730AF9}">
        <x15:connection id="Table11">
          <x15:rangePr sourceName="_xlcn.WorksheetConnection_Progetto_finale.xlsxTable111"/>
        </x15:connection>
      </ext>
    </extLst>
  </connection>
  <connection id="25" xr16:uid="{779DC94A-7398-4B29-A3E0-2438E12C2582}" name="WorksheetConnection_Progetto_finale.xlsx!Table6" type="102" refreshedVersion="8" minRefreshableVersion="5">
    <extLst>
      <ext xmlns:x15="http://schemas.microsoft.com/office/spreadsheetml/2010/11/main" uri="{DE250136-89BD-433C-8126-D09CA5730AF9}">
        <x15:connection id="Table6">
          <x15:rangePr sourceName="_xlcn.WorksheetConnection_Progetto_finale.xlsxTable61"/>
        </x15:connection>
      </ext>
    </extLst>
  </connection>
  <connection id="26" xr16:uid="{B2FCD3D2-C1B6-43C0-B63F-37D118A68A3B}" name="WorksheetConnection_Progetto_finale.xlsx!Table7" type="102" refreshedVersion="8" minRefreshableVersion="5">
    <extLst>
      <ext xmlns:x15="http://schemas.microsoft.com/office/spreadsheetml/2010/11/main" uri="{DE250136-89BD-433C-8126-D09CA5730AF9}">
        <x15:connection id="Table7">
          <x15:rangePr sourceName="_xlcn.WorksheetConnection_Progetto_finale.xlsxTable71"/>
        </x15:connection>
      </ext>
    </extLst>
  </connection>
  <connection id="27" xr16:uid="{D7594ED7-93DB-41AF-8DA6-EC20944CF6D2}" name="WorksheetConnection_Progetto_finale.xlsx!Table8" type="102" refreshedVersion="8" minRefreshableVersion="5">
    <extLst>
      <ext xmlns:x15="http://schemas.microsoft.com/office/spreadsheetml/2010/11/main" uri="{DE250136-89BD-433C-8126-D09CA5730AF9}">
        <x15:connection id="Table8">
          <x15:rangePr sourceName="_xlcn.WorksheetConnection_Progetto_finale.xlsxTable81"/>
        </x15:connection>
      </ext>
    </extLst>
  </connection>
  <connection id="28" xr16:uid="{8FC85780-5523-4C05-9D3C-005F51DB6FA4}" name="WorksheetConnection_Progetto_finale.xlsx!Table9" type="102" refreshedVersion="8" minRefreshableVersion="5">
    <extLst>
      <ext xmlns:x15="http://schemas.microsoft.com/office/spreadsheetml/2010/11/main" uri="{DE250136-89BD-433C-8126-D09CA5730AF9}">
        <x15:connection id="Table9">
          <x15:rangePr sourceName="_xlcn.WorksheetConnection_Progetto_finale.xlsxTable91"/>
        </x15:connection>
      </ext>
    </extLst>
  </connection>
</connections>
</file>

<file path=xl/sharedStrings.xml><?xml version="1.0" encoding="utf-8"?>
<sst xmlns="http://schemas.openxmlformats.org/spreadsheetml/2006/main" count="1457" uniqueCount="307">
  <si>
    <t>Amministrazione</t>
  </si>
  <si>
    <t>Direzione</t>
  </si>
  <si>
    <t>Produzione</t>
  </si>
  <si>
    <t>Cognome</t>
  </si>
  <si>
    <t>Settore</t>
  </si>
  <si>
    <t>Stipendio</t>
  </si>
  <si>
    <t>Età</t>
  </si>
  <si>
    <t>Anz_lavoro</t>
  </si>
  <si>
    <t>Dt_assunzione</t>
  </si>
  <si>
    <t>Dt_nascita</t>
  </si>
  <si>
    <t>Commerciale</t>
  </si>
  <si>
    <t>Dipendende 1</t>
  </si>
  <si>
    <t>Dipendende 2</t>
  </si>
  <si>
    <t>Dipendende 3</t>
  </si>
  <si>
    <t>Dipendende 4</t>
  </si>
  <si>
    <t>Dipendende 5</t>
  </si>
  <si>
    <t>Dipendende 6</t>
  </si>
  <si>
    <t>Dipendende 7</t>
  </si>
  <si>
    <t>Dipendende 8</t>
  </si>
  <si>
    <t>Dipendende 9</t>
  </si>
  <si>
    <t>Dipendende 10</t>
  </si>
  <si>
    <t>Dipendende 11</t>
  </si>
  <si>
    <t>Dipendende 12</t>
  </si>
  <si>
    <t>Dipendende 13</t>
  </si>
  <si>
    <t>Dipendende 14</t>
  </si>
  <si>
    <t>Dipendende 15</t>
  </si>
  <si>
    <t>Dipendende 16</t>
  </si>
  <si>
    <t>Dipendende 17</t>
  </si>
  <si>
    <t>Dipendende 18</t>
  </si>
  <si>
    <t>Dipendende 19</t>
  </si>
  <si>
    <t>Dipendende 20</t>
  </si>
  <si>
    <t>Dipendende 21</t>
  </si>
  <si>
    <t>Dipendende 22</t>
  </si>
  <si>
    <t>Dipendende 23</t>
  </si>
  <si>
    <t>Dipendende 24</t>
  </si>
  <si>
    <t>Dipendende 25</t>
  </si>
  <si>
    <t>Dipendende 26</t>
  </si>
  <si>
    <t>Dipendende 27</t>
  </si>
  <si>
    <t>Dipendende 28</t>
  </si>
  <si>
    <t>Festività 2020</t>
  </si>
  <si>
    <t>Capodanno</t>
  </si>
  <si>
    <t>data iniziale</t>
  </si>
  <si>
    <t>Epifania</t>
  </si>
  <si>
    <t>Lunedì di pasqua</t>
  </si>
  <si>
    <t>Liberazione</t>
  </si>
  <si>
    <t>data finale</t>
  </si>
  <si>
    <t>numero settimana</t>
  </si>
  <si>
    <t>Festa del lavoro</t>
  </si>
  <si>
    <t>Festa della Repubblica</t>
  </si>
  <si>
    <t>Ferragosto assunzione</t>
  </si>
  <si>
    <t>differenza giorni</t>
  </si>
  <si>
    <t>Natale</t>
  </si>
  <si>
    <t>S. Stefano</t>
  </si>
  <si>
    <t xml:space="preserve">differenza mesi </t>
  </si>
  <si>
    <t>Giorni lavorativi fra due date</t>
  </si>
  <si>
    <t>100 giorni lavorativi a partire dal 20/4/20</t>
  </si>
  <si>
    <t>entrata</t>
  </si>
  <si>
    <t>uscita</t>
  </si>
  <si>
    <t>totale</t>
  </si>
  <si>
    <t>Lunedì</t>
  </si>
  <si>
    <t>Martedì</t>
  </si>
  <si>
    <t>Mercoledì</t>
  </si>
  <si>
    <t>Giovedì</t>
  </si>
  <si>
    <t>Venerdì</t>
  </si>
  <si>
    <t>Sabato</t>
  </si>
  <si>
    <t>Domenica</t>
  </si>
  <si>
    <t>totale ore</t>
  </si>
  <si>
    <t>Età_2</t>
  </si>
  <si>
    <t>Età_3</t>
  </si>
  <si>
    <t>Retrib. Ord.</t>
  </si>
  <si>
    <t>Retr. Straord.</t>
  </si>
  <si>
    <t>A01755800</t>
  </si>
  <si>
    <t>A01755801</t>
  </si>
  <si>
    <t>A01755802</t>
  </si>
  <si>
    <t>A01755803</t>
  </si>
  <si>
    <t>A01755804</t>
  </si>
  <si>
    <t>A01755805</t>
  </si>
  <si>
    <t>A01755806</t>
  </si>
  <si>
    <t>A01755807</t>
  </si>
  <si>
    <t>A01755808</t>
  </si>
  <si>
    <t>A01755809</t>
  </si>
  <si>
    <t>A01755810</t>
  </si>
  <si>
    <t>A01755811</t>
  </si>
  <si>
    <t>A01755812</t>
  </si>
  <si>
    <t>A01755813</t>
  </si>
  <si>
    <t>A01755814</t>
  </si>
  <si>
    <t>A01755815</t>
  </si>
  <si>
    <t>A01755816</t>
  </si>
  <si>
    <t>A01755817</t>
  </si>
  <si>
    <t>A01755818</t>
  </si>
  <si>
    <t>A01755819</t>
  </si>
  <si>
    <t>A01755820</t>
  </si>
  <si>
    <t>A01755821</t>
  </si>
  <si>
    <t>A01755822</t>
  </si>
  <si>
    <t>A01755823</t>
  </si>
  <si>
    <t>A01755824</t>
  </si>
  <si>
    <t>A01755825</t>
  </si>
  <si>
    <t>A01755826</t>
  </si>
  <si>
    <t>A01755827</t>
  </si>
  <si>
    <t>Filippo</t>
  </si>
  <si>
    <t>Testa</t>
  </si>
  <si>
    <t>Mario</t>
  </si>
  <si>
    <t>Ninotta</t>
  </si>
  <si>
    <t>Raffaele</t>
  </si>
  <si>
    <t>Fiordoro</t>
  </si>
  <si>
    <t>Antonio</t>
  </si>
  <si>
    <t>Colavito</t>
  </si>
  <si>
    <t>Francesca</t>
  </si>
  <si>
    <t>Micheletti</t>
  </si>
  <si>
    <t>De Matteis</t>
  </si>
  <si>
    <t>Chiara</t>
  </si>
  <si>
    <t xml:space="preserve">Giuseppe </t>
  </si>
  <si>
    <t>Schillaci</t>
  </si>
  <si>
    <t>Guglielmo</t>
  </si>
  <si>
    <t>Benedetto</t>
  </si>
  <si>
    <t>Kevin</t>
  </si>
  <si>
    <t>Romero</t>
  </si>
  <si>
    <t>Marco</t>
  </si>
  <si>
    <t>Foscherini</t>
  </si>
  <si>
    <t>Neli</t>
  </si>
  <si>
    <t>Staykova</t>
  </si>
  <si>
    <t>Paolo</t>
  </si>
  <si>
    <t>Casciaro</t>
  </si>
  <si>
    <t>Roffer</t>
  </si>
  <si>
    <t>Torres</t>
  </si>
  <si>
    <t>Cristiano</t>
  </si>
  <si>
    <t>Sergio</t>
  </si>
  <si>
    <t>Fusar</t>
  </si>
  <si>
    <t>Stefano</t>
  </si>
  <si>
    <t>Grillo</t>
  </si>
  <si>
    <t>Nardelli</t>
  </si>
  <si>
    <t>Federico</t>
  </si>
  <si>
    <t>Bomelli</t>
  </si>
  <si>
    <t>Carlotta</t>
  </si>
  <si>
    <t>Pace</t>
  </si>
  <si>
    <t>Luca</t>
  </si>
  <si>
    <t>Piastra</t>
  </si>
  <si>
    <t>Ilaria</t>
  </si>
  <si>
    <t>Sgavicchia</t>
  </si>
  <si>
    <t>Piera</t>
  </si>
  <si>
    <t>Lo Giudice</t>
  </si>
  <si>
    <t>Alessandro</t>
  </si>
  <si>
    <t>Cambone</t>
  </si>
  <si>
    <t>Mattia</t>
  </si>
  <si>
    <t>Ziosi</t>
  </si>
  <si>
    <t>Dylan</t>
  </si>
  <si>
    <t>D'Ercole</t>
  </si>
  <si>
    <t>Prisco</t>
  </si>
  <si>
    <t>Elena</t>
  </si>
  <si>
    <t>Cherubini</t>
  </si>
  <si>
    <t>Rossana</t>
  </si>
  <si>
    <t>D'Amico</t>
  </si>
  <si>
    <t>Lazio</t>
  </si>
  <si>
    <t>Friuli</t>
  </si>
  <si>
    <t>Veneto</t>
  </si>
  <si>
    <t>Lombardia</t>
  </si>
  <si>
    <t>Trentino</t>
  </si>
  <si>
    <t>id_settore</t>
  </si>
  <si>
    <t>matricola</t>
  </si>
  <si>
    <t>stipendio</t>
  </si>
  <si>
    <t>nome</t>
  </si>
  <si>
    <t>cognome</t>
  </si>
  <si>
    <t>dt_nascita</t>
  </si>
  <si>
    <t>dt_assunzione</t>
  </si>
  <si>
    <t>eta</t>
  </si>
  <si>
    <t>anz_lavoro</t>
  </si>
  <si>
    <t>nome_settore</t>
  </si>
  <si>
    <t>Cancelleria</t>
  </si>
  <si>
    <t>Informatica</t>
  </si>
  <si>
    <t>data</t>
  </si>
  <si>
    <t>mese</t>
  </si>
  <si>
    <t>id_prodotto</t>
  </si>
  <si>
    <t>fatturato</t>
  </si>
  <si>
    <t>nome_prodotto</t>
  </si>
  <si>
    <t>MOUSE LOGITECH MX MASTER 3</t>
  </si>
  <si>
    <t>accessori_pc</t>
  </si>
  <si>
    <t>pennelli</t>
  </si>
  <si>
    <t>nastri</t>
  </si>
  <si>
    <t>TAPPETINO PER MOUSE COLORE ROSSO CON POGGIAPOLSI IN GEL</t>
  </si>
  <si>
    <t>evidenziatori</t>
  </si>
  <si>
    <t>STABILO BOSS ORIGINAL Desk-Set</t>
  </si>
  <si>
    <t>Apolo Arte Set Pennelli Per Dipingere</t>
  </si>
  <si>
    <t>Pattex Nastro Adesivo Americano Rotolo 50x25mm</t>
  </si>
  <si>
    <t>categoria_prodotto</t>
  </si>
  <si>
    <t>categoria_merce</t>
  </si>
  <si>
    <t>m_venditore</t>
  </si>
  <si>
    <t>nome_regione</t>
  </si>
  <si>
    <t>Error Code: 1452. Cannot add or update a child row: a foreign key constraint fails (`filiale1`.`dipendente`, CONSTRAINT `dipendente_ibfk_1` FOREIGN KEY (`id_regione`) REFERENCES `regione` (`id_regione`) ON DELETE CASCADE ON UPDATE CASCADE)</t>
  </si>
  <si>
    <t>id_regione</t>
  </si>
  <si>
    <t>B01755800</t>
  </si>
  <si>
    <t>Paninucci</t>
  </si>
  <si>
    <t>B01755801</t>
  </si>
  <si>
    <t>Iole</t>
  </si>
  <si>
    <t>Lombardo</t>
  </si>
  <si>
    <t>B01755802</t>
  </si>
  <si>
    <t>Valter</t>
  </si>
  <si>
    <t>Colombo</t>
  </si>
  <si>
    <t>B01755803</t>
  </si>
  <si>
    <t>Benvenuto</t>
  </si>
  <si>
    <t>Napolitano</t>
  </si>
  <si>
    <t>B01755804</t>
  </si>
  <si>
    <t>Ciro</t>
  </si>
  <si>
    <t>B01755805</t>
  </si>
  <si>
    <t>Anna</t>
  </si>
  <si>
    <t>Trentini</t>
  </si>
  <si>
    <t>B01755806</t>
  </si>
  <si>
    <t>Beata</t>
  </si>
  <si>
    <t>Ricci</t>
  </si>
  <si>
    <t>B01755807</t>
  </si>
  <si>
    <t>Gennaro</t>
  </si>
  <si>
    <t>Licata</t>
  </si>
  <si>
    <t>B01755808</t>
  </si>
  <si>
    <t>Isabella</t>
  </si>
  <si>
    <t>Fiorentini</t>
  </si>
  <si>
    <t>B01755809</t>
  </si>
  <si>
    <t>Serena</t>
  </si>
  <si>
    <t>Gallo</t>
  </si>
  <si>
    <t>B01755810</t>
  </si>
  <si>
    <t>Cremonesi</t>
  </si>
  <si>
    <t>B01755811</t>
  </si>
  <si>
    <t>Debora</t>
  </si>
  <si>
    <t>Serpico</t>
  </si>
  <si>
    <t>B01755812</t>
  </si>
  <si>
    <t>Claudio</t>
  </si>
  <si>
    <t>Russo</t>
  </si>
  <si>
    <t>B01755813</t>
  </si>
  <si>
    <t>Davide</t>
  </si>
  <si>
    <t>Isauro</t>
  </si>
  <si>
    <t>B01755814</t>
  </si>
  <si>
    <t>Enrico</t>
  </si>
  <si>
    <t>Selrizzi</t>
  </si>
  <si>
    <t>fid</t>
  </si>
  <si>
    <t>Abruzzo</t>
  </si>
  <si>
    <t>Toscana</t>
  </si>
  <si>
    <t>Campania</t>
  </si>
  <si>
    <t>Row Labels</t>
  </si>
  <si>
    <t>Column Labels</t>
  </si>
  <si>
    <t>Tot.</t>
  </si>
  <si>
    <t>Fatturato Tot F.1</t>
  </si>
  <si>
    <t>Fatturato Tot. Sede Principale</t>
  </si>
  <si>
    <t>Matricola</t>
  </si>
  <si>
    <t>Nome</t>
  </si>
  <si>
    <t>Anz_Lavoro</t>
  </si>
  <si>
    <t>C01755800</t>
  </si>
  <si>
    <t>Manuela</t>
  </si>
  <si>
    <t>Giordano</t>
  </si>
  <si>
    <t>C01755801</t>
  </si>
  <si>
    <t>Nino</t>
  </si>
  <si>
    <t>Romani</t>
  </si>
  <si>
    <t>C01755802</t>
  </si>
  <si>
    <t>Dino</t>
  </si>
  <si>
    <t>Capon</t>
  </si>
  <si>
    <t>C01755803</t>
  </si>
  <si>
    <t>Silvia</t>
  </si>
  <si>
    <t>Ferri</t>
  </si>
  <si>
    <t>C01755804</t>
  </si>
  <si>
    <t>Giancarlo</t>
  </si>
  <si>
    <t>Lucchesi</t>
  </si>
  <si>
    <t>C01755805</t>
  </si>
  <si>
    <t>Martina</t>
  </si>
  <si>
    <t>Cattaneo</t>
  </si>
  <si>
    <t>C01755806</t>
  </si>
  <si>
    <t>Simone</t>
  </si>
  <si>
    <t>Trevisan</t>
  </si>
  <si>
    <t>C01755807</t>
  </si>
  <si>
    <t>Tiziana</t>
  </si>
  <si>
    <t>Monaldo</t>
  </si>
  <si>
    <t>C01755808</t>
  </si>
  <si>
    <t>Nicoletta</t>
  </si>
  <si>
    <t>Marino</t>
  </si>
  <si>
    <t>C01755809</t>
  </si>
  <si>
    <t>Alcide</t>
  </si>
  <si>
    <t>C01755810</t>
  </si>
  <si>
    <t>Adriana</t>
  </si>
  <si>
    <t>Fallaci</t>
  </si>
  <si>
    <t>C01755811</t>
  </si>
  <si>
    <t>Isaia</t>
  </si>
  <si>
    <t>Bruno</t>
  </si>
  <si>
    <t>C01755812</t>
  </si>
  <si>
    <t>Luigi</t>
  </si>
  <si>
    <t>Stoppa</t>
  </si>
  <si>
    <t>C01755813</t>
  </si>
  <si>
    <t>Manuel</t>
  </si>
  <si>
    <t>Castiglione</t>
  </si>
  <si>
    <t>C01755814</t>
  </si>
  <si>
    <t>Boni</t>
  </si>
  <si>
    <t>Id_Prodotto</t>
  </si>
  <si>
    <t>Nome_Prodotto</t>
  </si>
  <si>
    <t>Categoria_Prodotto</t>
  </si>
  <si>
    <t>Id_Regione</t>
  </si>
  <si>
    <t>Nome_Regione</t>
  </si>
  <si>
    <t>Puglia</t>
  </si>
  <si>
    <t>Basilicata</t>
  </si>
  <si>
    <t>Calabria</t>
  </si>
  <si>
    <t>Sicilia</t>
  </si>
  <si>
    <t>Data</t>
  </si>
  <si>
    <t>M_Venditore</t>
  </si>
  <si>
    <t>Categoria_merce</t>
  </si>
  <si>
    <t>Fatturato</t>
  </si>
  <si>
    <t>Fatturato SP</t>
  </si>
  <si>
    <t>Fatturato F1</t>
  </si>
  <si>
    <t>Fatturato F2</t>
  </si>
  <si>
    <t>Fatturato Tot F.2</t>
  </si>
  <si>
    <t>Dashboard Fatturato Supply Store</t>
  </si>
  <si>
    <t>Regione</t>
  </si>
  <si>
    <t>Friuli-Venezia Giulia</t>
  </si>
  <si>
    <t>Trentino-Alto Adige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</si>
</sst>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0.00\ &quot;€&quot;_-;\-* #,##0.00\ &quot;€&quot;_-;_-* &quot;-&quot;??\ &quot;€&quot;_-;_-@_-"/>
    <numFmt numFmtId="164" formatCode="_-[$€-2]\ * #,##0.00_-;\-[$€-2]\ * #,##0.00_-;_-[$€-2]\ * &quot;-&quot;??_-"/>
    <numFmt numFmtId="165" formatCode="[$-F800]dddd\,\ mmmm\ dd\,\ yyyy"/>
    <numFmt numFmtId="166" formatCode="[h]:mm:ss;@"/>
    <numFmt numFmtId="167" formatCode="#,##0.00\ &quot;€&quot;"/>
    <numFmt numFmtId="168" formatCode="_-&quot;€&quot;\ * #,##0.00_-;\-&quot;€&quot;\ * #,##0.00_-;_-&quot;€&quot;\ * &quot;-&quot;??_-;_-@_-"/>
    <numFmt numFmtId="169" formatCode="#,##0\ &quot;€&quot;"/>
  </numFmts>
  <fonts count="9"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8"/>
      <name val="Calibri"/>
      <family val="2"/>
      <scheme val="minor"/>
    </font>
    <font>
      <sz val="11"/>
      <color theme="1"/>
      <name val="Calibri"/>
      <family val="2"/>
      <scheme val="minor"/>
    </font>
    <font>
      <b/>
      <sz val="14"/>
      <color rgb="FF000000"/>
      <name val="Calibri"/>
      <family val="2"/>
      <scheme val="minor"/>
    </font>
    <font>
      <sz val="40"/>
      <color theme="0"/>
      <name val="Calibri"/>
      <family val="2"/>
      <scheme val="minor"/>
    </font>
    <font>
      <b/>
      <sz val="10"/>
      <name val="Arial"/>
      <family val="2"/>
    </font>
  </fonts>
  <fills count="10">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164" fontId="2" fillId="0" borderId="0" applyFont="0" applyFill="0" applyBorder="0" applyAlignment="0" applyProtection="0"/>
    <xf numFmtId="44" fontId="5" fillId="0" borderId="0" applyFont="0" applyFill="0" applyBorder="0" applyAlignment="0" applyProtection="0"/>
    <xf numFmtId="168" fontId="5" fillId="0" borderId="0" applyFont="0" applyFill="0" applyBorder="0" applyAlignment="0" applyProtection="0"/>
    <xf numFmtId="168" fontId="2" fillId="0" borderId="0" applyFont="0" applyFill="0" applyBorder="0" applyAlignment="0" applyProtection="0"/>
  </cellStyleXfs>
  <cellXfs count="126">
    <xf numFmtId="0" fontId="0" fillId="0" borderId="0" xfId="0"/>
    <xf numFmtId="0" fontId="0" fillId="0" borderId="0" xfId="0" applyFont="1"/>
    <xf numFmtId="0" fontId="0" fillId="0" borderId="1" xfId="0" applyFont="1" applyBorder="1"/>
    <xf numFmtId="0" fontId="3" fillId="0" borderId="1" xfId="0" applyFont="1" applyBorder="1"/>
    <xf numFmtId="14" fontId="3" fillId="0" borderId="1" xfId="0" applyNumberFormat="1" applyFont="1" applyBorder="1"/>
    <xf numFmtId="164" fontId="3" fillId="0" borderId="1" xfId="1" applyFont="1" applyBorder="1"/>
    <xf numFmtId="0" fontId="3" fillId="0" borderId="1" xfId="0" applyFont="1" applyFill="1" applyBorder="1"/>
    <xf numFmtId="14" fontId="0" fillId="0" borderId="1" xfId="0" applyNumberFormat="1" applyFont="1" applyBorder="1"/>
    <xf numFmtId="164" fontId="3" fillId="0" borderId="1" xfId="1" applyFont="1" applyFill="1" applyBorder="1"/>
    <xf numFmtId="0" fontId="0" fillId="0" borderId="1" xfId="0" applyFont="1" applyFill="1" applyBorder="1"/>
    <xf numFmtId="0" fontId="3" fillId="0" borderId="2" xfId="0" applyFont="1" applyBorder="1"/>
    <xf numFmtId="14" fontId="3" fillId="0" borderId="2" xfId="0" applyNumberFormat="1" applyFont="1" applyBorder="1"/>
    <xf numFmtId="164" fontId="3" fillId="0" borderId="2" xfId="1" applyFont="1" applyBorder="1"/>
    <xf numFmtId="0" fontId="0" fillId="0" borderId="2" xfId="0" applyFont="1" applyBorder="1"/>
    <xf numFmtId="0" fontId="0" fillId="0" borderId="0" xfId="0" applyFont="1" applyBorder="1"/>
    <xf numFmtId="0" fontId="1" fillId="2" borderId="1" xfId="0" applyFont="1" applyFill="1" applyBorder="1" applyAlignment="1">
      <alignment horizontal="center"/>
    </xf>
    <xf numFmtId="14" fontId="0" fillId="0" borderId="3" xfId="0" applyNumberFormat="1" applyBorder="1"/>
    <xf numFmtId="165" fontId="0" fillId="0" borderId="1" xfId="0" applyNumberFormat="1" applyBorder="1" applyAlignment="1">
      <alignment horizontal="left"/>
    </xf>
    <xf numFmtId="0" fontId="0" fillId="0" borderId="1" xfId="0" applyBorder="1" applyAlignment="1">
      <alignment horizontal="left"/>
    </xf>
    <xf numFmtId="49" fontId="0" fillId="4" borderId="1" xfId="0" applyNumberFormat="1" applyFill="1" applyBorder="1"/>
    <xf numFmtId="165" fontId="0" fillId="5" borderId="1" xfId="0" applyNumberFormat="1" applyFill="1" applyBorder="1"/>
    <xf numFmtId="0" fontId="0" fillId="4" borderId="1" xfId="0" applyFill="1" applyBorder="1" applyAlignment="1">
      <alignment horizontal="center"/>
    </xf>
    <xf numFmtId="165" fontId="0" fillId="0" borderId="0" xfId="0" applyNumberFormat="1"/>
    <xf numFmtId="14" fontId="0" fillId="6" borderId="4" xfId="0" applyNumberFormat="1" applyFill="1" applyBorder="1"/>
    <xf numFmtId="0" fontId="0" fillId="7" borderId="1" xfId="0" applyFill="1" applyBorder="1" applyAlignment="1">
      <alignment horizontal="center"/>
    </xf>
    <xf numFmtId="0" fontId="1" fillId="0" borderId="1" xfId="0" applyFont="1" applyBorder="1"/>
    <xf numFmtId="20" fontId="0" fillId="0" borderId="1" xfId="0" applyNumberFormat="1" applyBorder="1"/>
    <xf numFmtId="0" fontId="0" fillId="0" borderId="1" xfId="0" applyBorder="1"/>
    <xf numFmtId="0" fontId="0" fillId="0" borderId="0" xfId="0" applyAlignment="1">
      <alignment horizontal="right"/>
    </xf>
    <xf numFmtId="2" fontId="0" fillId="0" borderId="0" xfId="0" applyNumberFormat="1"/>
    <xf numFmtId="0" fontId="0" fillId="7" borderId="1" xfId="0" applyFill="1" applyBorder="1"/>
    <xf numFmtId="44" fontId="5" fillId="7" borderId="1" xfId="2" applyFont="1" applyFill="1" applyBorder="1"/>
    <xf numFmtId="0" fontId="1" fillId="0" borderId="1" xfId="0" applyFont="1" applyFill="1" applyBorder="1"/>
    <xf numFmtId="14" fontId="0" fillId="4" borderId="1" xfId="0" applyNumberFormat="1" applyFill="1" applyBorder="1" applyAlignment="1">
      <alignment horizontal="center"/>
    </xf>
    <xf numFmtId="166" fontId="0" fillId="0" borderId="1" xfId="0" applyNumberFormat="1" applyBorder="1"/>
    <xf numFmtId="0" fontId="0" fillId="0" borderId="1" xfId="0" applyBorder="1" applyAlignment="1">
      <alignment horizontal="right"/>
    </xf>
    <xf numFmtId="167" fontId="0" fillId="0" borderId="1" xfId="0" applyNumberFormat="1" applyBorder="1"/>
    <xf numFmtId="167" fontId="0" fillId="6" borderId="4" xfId="0" applyNumberFormat="1" applyFill="1" applyBorder="1"/>
    <xf numFmtId="44" fontId="0" fillId="0" borderId="0" xfId="0" applyNumberFormat="1"/>
    <xf numFmtId="44" fontId="0" fillId="0" borderId="1" xfId="0" applyNumberFormat="1" applyBorder="1"/>
    <xf numFmtId="0" fontId="3" fillId="0" borderId="9" xfId="0" applyFont="1" applyBorder="1"/>
    <xf numFmtId="14" fontId="3" fillId="0" borderId="11" xfId="0" applyNumberFormat="1" applyFont="1" applyBorder="1"/>
    <xf numFmtId="14" fontId="0" fillId="0" borderId="10" xfId="0" applyNumberFormat="1" applyFont="1" applyBorder="1"/>
    <xf numFmtId="14" fontId="3" fillId="0" borderId="10" xfId="0" applyNumberFormat="1" applyFont="1" applyBorder="1"/>
    <xf numFmtId="0" fontId="0" fillId="0" borderId="2" xfId="0" applyFont="1" applyFill="1" applyBorder="1"/>
    <xf numFmtId="0" fontId="3" fillId="0" borderId="2"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xf>
    <xf numFmtId="0" fontId="0" fillId="0" borderId="0" xfId="0" applyFont="1" applyAlignment="1">
      <alignment horizontal="center"/>
    </xf>
    <xf numFmtId="0" fontId="0" fillId="0" borderId="2"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xf numFmtId="165" fontId="0" fillId="0" borderId="1" xfId="0" applyNumberFormat="1" applyBorder="1"/>
    <xf numFmtId="0" fontId="0" fillId="0" borderId="1" xfId="0" applyBorder="1" applyAlignment="1">
      <alignment horizontal="center"/>
    </xf>
    <xf numFmtId="0" fontId="0" fillId="0" borderId="1" xfId="0" applyFill="1" applyBorder="1" applyAlignment="1">
      <alignment horizontal="center"/>
    </xf>
    <xf numFmtId="0" fontId="0" fillId="0" borderId="8" xfId="0" applyBorder="1"/>
    <xf numFmtId="168" fontId="0" fillId="0" borderId="1" xfId="3"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1" xfId="0" applyNumberFormat="1" applyBorder="1" applyAlignment="1">
      <alignment horizontal="center"/>
    </xf>
    <xf numFmtId="169" fontId="0" fillId="0" borderId="0" xfId="0" applyNumberFormat="1"/>
    <xf numFmtId="0" fontId="0" fillId="0" borderId="8" xfId="0" applyBorder="1" applyAlignment="1">
      <alignment horizontal="center"/>
    </xf>
    <xf numFmtId="165" fontId="0" fillId="0" borderId="2" xfId="0" applyNumberFormat="1" applyBorder="1"/>
    <xf numFmtId="165" fontId="0" fillId="0" borderId="2" xfId="0" applyNumberFormat="1" applyBorder="1" applyAlignment="1">
      <alignment horizontal="center"/>
    </xf>
    <xf numFmtId="0" fontId="0" fillId="0" borderId="2" xfId="0" applyBorder="1" applyAlignment="1">
      <alignment horizontal="center"/>
    </xf>
    <xf numFmtId="0" fontId="0" fillId="0" borderId="9" xfId="0" applyBorder="1" applyAlignment="1">
      <alignment horizontal="center"/>
    </xf>
    <xf numFmtId="168" fontId="0" fillId="0" borderId="2" xfId="3" applyFont="1" applyBorder="1"/>
    <xf numFmtId="14" fontId="0" fillId="0" borderId="0" xfId="0" applyNumberFormat="1"/>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165" fontId="0" fillId="0" borderId="17" xfId="0" applyNumberFormat="1" applyBorder="1"/>
    <xf numFmtId="165" fontId="0" fillId="0" borderId="17" xfId="0" applyNumberFormat="1" applyBorder="1" applyAlignment="1">
      <alignment horizontal="center"/>
    </xf>
    <xf numFmtId="0" fontId="3" fillId="0" borderId="18" xfId="0" applyFont="1" applyBorder="1" applyAlignment="1">
      <alignment horizontal="center"/>
    </xf>
    <xf numFmtId="0" fontId="0" fillId="0" borderId="19" xfId="0" applyBorder="1" applyAlignment="1">
      <alignment horizontal="center"/>
    </xf>
    <xf numFmtId="0" fontId="0" fillId="0" borderId="17" xfId="0" applyBorder="1" applyAlignment="1">
      <alignment horizontal="center"/>
    </xf>
    <xf numFmtId="168" fontId="0" fillId="0" borderId="17" xfId="3" applyFont="1" applyBorder="1"/>
    <xf numFmtId="0" fontId="1" fillId="2" borderId="3" xfId="0" applyFont="1" applyFill="1" applyBorder="1" applyAlignment="1">
      <alignment horizontal="center"/>
    </xf>
    <xf numFmtId="0" fontId="3" fillId="0" borderId="17" xfId="0" applyFont="1" applyBorder="1"/>
    <xf numFmtId="0" fontId="0" fillId="0" borderId="10" xfId="0" applyBorder="1" applyAlignment="1">
      <alignment horizontal="center"/>
    </xf>
    <xf numFmtId="0" fontId="0" fillId="0" borderId="8" xfId="0" applyFill="1" applyBorder="1"/>
    <xf numFmtId="0" fontId="1" fillId="2" borderId="20" xfId="0" applyFont="1" applyFill="1" applyBorder="1" applyAlignment="1">
      <alignment horizontal="center"/>
    </xf>
    <xf numFmtId="0" fontId="1" fillId="2" borderId="18" xfId="0" applyFont="1" applyFill="1" applyBorder="1" applyAlignment="1">
      <alignment horizontal="center"/>
    </xf>
    <xf numFmtId="0" fontId="1" fillId="2" borderId="21" xfId="0" applyFont="1" applyFill="1" applyBorder="1" applyAlignment="1">
      <alignment horizontal="center"/>
    </xf>
    <xf numFmtId="0" fontId="0" fillId="0" borderId="22" xfId="0" applyBorder="1" applyAlignment="1">
      <alignment horizontal="center"/>
    </xf>
    <xf numFmtId="0" fontId="0" fillId="0" borderId="19" xfId="0" applyFill="1" applyBorder="1"/>
    <xf numFmtId="0" fontId="1" fillId="2" borderId="12" xfId="0" applyFont="1" applyFill="1" applyBorder="1" applyAlignment="1">
      <alignment horizontal="center"/>
    </xf>
    <xf numFmtId="0" fontId="3" fillId="0" borderId="18" xfId="0" applyFont="1" applyBorder="1"/>
    <xf numFmtId="0" fontId="0" fillId="0" borderId="19" xfId="0" applyBorder="1"/>
    <xf numFmtId="0" fontId="1" fillId="2" borderId="13" xfId="0" applyFont="1" applyFill="1" applyBorder="1" applyAlignment="1">
      <alignment horizontal="center"/>
    </xf>
    <xf numFmtId="0" fontId="1" fillId="2" borderId="23" xfId="0" applyFont="1" applyFill="1" applyBorder="1" applyAlignment="1">
      <alignment horizontal="center"/>
    </xf>
    <xf numFmtId="0" fontId="3" fillId="0" borderId="21" xfId="0" applyFont="1" applyBorder="1"/>
    <xf numFmtId="0" fontId="0" fillId="0" borderId="17" xfId="0" applyFont="1" applyFill="1" applyBorder="1"/>
    <xf numFmtId="0" fontId="0" fillId="0" borderId="17" xfId="0" applyFont="1" applyBorder="1"/>
    <xf numFmtId="14" fontId="3" fillId="0" borderId="22" xfId="0" applyNumberFormat="1" applyFont="1" applyBorder="1"/>
    <xf numFmtId="14" fontId="3" fillId="0" borderId="17" xfId="0" applyNumberFormat="1" applyFont="1" applyBorder="1"/>
    <xf numFmtId="0" fontId="0" fillId="0" borderId="17" xfId="0" applyFont="1" applyBorder="1" applyAlignment="1">
      <alignment horizontal="center"/>
    </xf>
    <xf numFmtId="0" fontId="3" fillId="0" borderId="17" xfId="0" applyFont="1" applyFill="1" applyBorder="1" applyAlignment="1">
      <alignment horizontal="center"/>
    </xf>
    <xf numFmtId="164" fontId="3" fillId="0" borderId="17" xfId="1" applyFont="1" applyFill="1" applyBorder="1"/>
    <xf numFmtId="0" fontId="0" fillId="5" borderId="0" xfId="0" applyFill="1"/>
    <xf numFmtId="0" fontId="8" fillId="9" borderId="1" xfId="0" applyFont="1" applyFill="1" applyBorder="1" applyAlignment="1">
      <alignment horizontal="center" vertical="center" wrapText="1"/>
    </xf>
    <xf numFmtId="0" fontId="0" fillId="0" borderId="1" xfId="0" applyFill="1" applyBorder="1"/>
    <xf numFmtId="169" fontId="0" fillId="0" borderId="1" xfId="0" applyNumberFormat="1" applyFont="1" applyBorder="1"/>
    <xf numFmtId="169" fontId="0" fillId="0" borderId="0" xfId="0" applyNumberFormat="1" applyFont="1"/>
    <xf numFmtId="0" fontId="0" fillId="0" borderId="12" xfId="0" applyBorder="1"/>
    <xf numFmtId="0" fontId="0" fillId="0" borderId="0" xfId="0" applyBorder="1"/>
    <xf numFmtId="0" fontId="0" fillId="0" borderId="27" xfId="0" applyBorder="1"/>
    <xf numFmtId="0" fontId="0" fillId="0" borderId="13" xfId="0" applyBorder="1"/>
    <xf numFmtId="0" fontId="0" fillId="0" borderId="28" xfId="0" applyBorder="1"/>
    <xf numFmtId="0" fontId="0" fillId="0" borderId="29" xfId="0" applyBorder="1"/>
    <xf numFmtId="165" fontId="0" fillId="3" borderId="1" xfId="0" applyNumberFormat="1" applyFill="1" applyBorder="1" applyAlignment="1">
      <alignment horizont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7" fillId="8" borderId="25" xfId="0" applyFont="1" applyFill="1" applyBorder="1" applyAlignment="1">
      <alignment horizontal="center" vertical="center"/>
    </xf>
    <xf numFmtId="0" fontId="7" fillId="8" borderId="24" xfId="0" applyFont="1" applyFill="1" applyBorder="1" applyAlignment="1">
      <alignment horizontal="center" vertical="center"/>
    </xf>
    <xf numFmtId="0" fontId="7" fillId="8" borderId="26"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7" xfId="0" applyFont="1" applyFill="1" applyBorder="1" applyAlignment="1">
      <alignment horizontal="center" vertical="center"/>
    </xf>
  </cellXfs>
  <cellStyles count="5">
    <cellStyle name="Currency" xfId="2" builtinId="4"/>
    <cellStyle name="Currency 2" xfId="3" xr:uid="{BF008611-4096-4CEB-B004-FB3635A5FC8B}"/>
    <cellStyle name="Euro" xfId="1" xr:uid="{05E7F11F-6F36-4D5E-B619-68835A6DDD65}"/>
    <cellStyle name="Euro 2" xfId="4" xr:uid="{AB289168-EE72-4F31-BE2A-762C8969D440}"/>
    <cellStyle name="Normal" xfId="0" builtinId="0"/>
  </cellStyles>
  <dxfs count="110">
    <dxf>
      <font>
        <b val="0"/>
      </font>
    </dxf>
    <dxf>
      <font>
        <b val="0"/>
      </font>
    </dxf>
    <dxf>
      <font>
        <b val="0"/>
      </font>
    </dxf>
    <dxf>
      <font>
        <b val="0"/>
      </fon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0" formatCode="General"/>
    </dxf>
    <dxf>
      <numFmt numFmtId="0" formatCode="General"/>
    </dxf>
    <dxf>
      <numFmt numFmtId="19" formatCode="dd/mm/yyyy"/>
    </dxf>
    <dxf>
      <fill>
        <patternFill patternType="solid">
          <fgColor indexed="64"/>
          <bgColor rgb="FFFFC000"/>
        </patternFill>
      </fill>
    </dxf>
    <dxf>
      <numFmt numFmtId="0" formatCode="General"/>
    </dxf>
    <dxf>
      <numFmt numFmtId="0" formatCode="General"/>
    </dxf>
    <dxf>
      <fill>
        <patternFill patternType="solid">
          <fgColor indexed="64"/>
          <bgColor rgb="FFFFC000"/>
        </patternFill>
      </fill>
    </dxf>
    <dxf>
      <numFmt numFmtId="19" formatCode="dd/mm/yyyy"/>
    </dxf>
    <dxf>
      <numFmt numFmtId="19" formatCode="dd/mm/yyyy"/>
    </dxf>
    <dxf>
      <numFmt numFmtId="0" formatCode="General"/>
    </dxf>
    <dxf>
      <numFmt numFmtId="0" formatCode="General"/>
    </dxf>
    <dxf>
      <numFmt numFmtId="0" formatCode="General"/>
    </dxf>
    <dxf>
      <fill>
        <patternFill patternType="solid">
          <fgColor indexed="64"/>
          <bgColor rgb="FFFFC000"/>
        </patternFill>
      </fill>
    </dxf>
    <dxf>
      <numFmt numFmtId="0" formatCode="General"/>
    </dxf>
    <dxf>
      <numFmt numFmtId="0" formatCode="General"/>
    </dxf>
    <dxf>
      <fill>
        <patternFill patternType="solid">
          <fgColor indexed="64"/>
          <bgColor rgb="FFFFC000"/>
        </patternFill>
      </fill>
    </dxf>
    <dxf>
      <numFmt numFmtId="169" formatCode="#,##0\ &quot;€&quot;"/>
    </dxf>
    <dxf>
      <numFmt numFmtId="0" formatCode="General"/>
    </dxf>
    <dxf>
      <fill>
        <patternFill patternType="solid">
          <fgColor indexed="64"/>
          <bgColor rgb="FFFFC000"/>
        </patternFill>
      </fill>
    </dxf>
    <dxf>
      <numFmt numFmtId="0" formatCode="General"/>
    </dxf>
    <dxf>
      <numFmt numFmtId="0" formatCode="General"/>
    </dxf>
    <dxf>
      <numFmt numFmtId="169" formatCode="#,##0\ &quot;€&quot;"/>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9" formatCode="#,##0\ &quot;€&quot;"/>
    </dxf>
    <dxf>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bottom style="thin">
          <color indexed="64"/>
        </bottom>
        <vertical/>
        <horizontal/>
      </border>
    </dxf>
    <dxf>
      <border outline="0">
        <right style="thin">
          <color indexed="64"/>
        </right>
        <top style="medium">
          <color indexed="64"/>
        </top>
        <bottom style="thin">
          <color indexed="64"/>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medium">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numFmt numFmtId="165"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F800]dddd\,\ mmmm\ dd\,\ yyyy"/>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s>
  <tableStyles count="1" defaultTableStyle="TableStyleMedium2" defaultPivotStyle="PivotStyleLight16">
    <tableStyle name="Invisible" pivot="0" table="0" count="0" xr9:uid="{3A45E396-550D-497A-B407-2CC1CE001945}"/>
  </tableStyles>
  <colors>
    <mruColors>
      <color rgb="FFFFFF9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9"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6.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Worksheet'!$C$72:$C$73</c:f>
              <c:strCache>
                <c:ptCount val="1"/>
                <c:pt idx="0">
                  <c:v>Cancelleria</c:v>
                </c:pt>
              </c:strCache>
            </c:strRef>
          </c:tx>
          <c:spPr>
            <a:solidFill>
              <a:schemeClr val="accent1"/>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Worksheet'!$C$74:$C$93</c:f>
              <c:numCache>
                <c:formatCode>#,##0\ "€"</c:formatCode>
                <c:ptCount val="15"/>
                <c:pt idx="0">
                  <c:v>17457</c:v>
                </c:pt>
                <c:pt idx="1">
                  <c:v>38024</c:v>
                </c:pt>
                <c:pt idx="2">
                  <c:v>19376</c:v>
                </c:pt>
                <c:pt idx="3">
                  <c:v>41866</c:v>
                </c:pt>
                <c:pt idx="4">
                  <c:v>58865</c:v>
                </c:pt>
                <c:pt idx="5">
                  <c:v>11966</c:v>
                </c:pt>
                <c:pt idx="6">
                  <c:v>55925</c:v>
                </c:pt>
                <c:pt idx="7">
                  <c:v>50607</c:v>
                </c:pt>
                <c:pt idx="8">
                  <c:v>17992</c:v>
                </c:pt>
                <c:pt idx="9">
                  <c:v>3379</c:v>
                </c:pt>
                <c:pt idx="10">
                  <c:v>26961</c:v>
                </c:pt>
                <c:pt idx="11">
                  <c:v>12255</c:v>
                </c:pt>
                <c:pt idx="12">
                  <c:v>28608</c:v>
                </c:pt>
                <c:pt idx="13">
                  <c:v>21060</c:v>
                </c:pt>
                <c:pt idx="14">
                  <c:v>12943</c:v>
                </c:pt>
              </c:numCache>
            </c:numRef>
          </c:val>
          <c:extLst>
            <c:ext xmlns:c16="http://schemas.microsoft.com/office/drawing/2014/chart" uri="{C3380CC4-5D6E-409C-BE32-E72D297353CC}">
              <c16:uniqueId val="{0000000C-73FC-49FD-89F8-3D027E7ED914}"/>
            </c:ext>
          </c:extLst>
        </c:ser>
        <c:ser>
          <c:idx val="1"/>
          <c:order val="1"/>
          <c:tx>
            <c:strRef>
              <c:f>'Pivot Worksheet'!$D$72:$D$73</c:f>
              <c:strCache>
                <c:ptCount val="1"/>
                <c:pt idx="0">
                  <c:v>Informatica</c:v>
                </c:pt>
              </c:strCache>
            </c:strRef>
          </c:tx>
          <c:spPr>
            <a:solidFill>
              <a:schemeClr val="accent2"/>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Worksheet'!$D$74:$D$93</c:f>
              <c:numCache>
                <c:formatCode>#,##0\ "€"</c:formatCode>
                <c:ptCount val="15"/>
                <c:pt idx="0">
                  <c:v>18110</c:v>
                </c:pt>
                <c:pt idx="1">
                  <c:v>20633</c:v>
                </c:pt>
                <c:pt idx="2">
                  <c:v>16695</c:v>
                </c:pt>
                <c:pt idx="3">
                  <c:v>31017</c:v>
                </c:pt>
                <c:pt idx="4">
                  <c:v>38913</c:v>
                </c:pt>
                <c:pt idx="5">
                  <c:v>21475</c:v>
                </c:pt>
                <c:pt idx="6">
                  <c:v>24951</c:v>
                </c:pt>
                <c:pt idx="7">
                  <c:v>30948</c:v>
                </c:pt>
                <c:pt idx="8">
                  <c:v>48812</c:v>
                </c:pt>
                <c:pt idx="9">
                  <c:v>9958</c:v>
                </c:pt>
                <c:pt idx="10">
                  <c:v>51866</c:v>
                </c:pt>
                <c:pt idx="11">
                  <c:v>41751</c:v>
                </c:pt>
                <c:pt idx="12">
                  <c:v>29636</c:v>
                </c:pt>
                <c:pt idx="13">
                  <c:v>20934</c:v>
                </c:pt>
                <c:pt idx="14">
                  <c:v>55466</c:v>
                </c:pt>
              </c:numCache>
            </c:numRef>
          </c:val>
          <c:extLst>
            <c:ext xmlns:c16="http://schemas.microsoft.com/office/drawing/2014/chart" uri="{C3380CC4-5D6E-409C-BE32-E72D297353CC}">
              <c16:uniqueId val="{0000000D-73FC-49FD-89F8-3D027E7ED914}"/>
            </c:ext>
          </c:extLst>
        </c:ser>
        <c:dLbls>
          <c:showLegendKey val="0"/>
          <c:showVal val="0"/>
          <c:showCatName val="0"/>
          <c:showSerName val="0"/>
          <c:showPercent val="0"/>
          <c:showBubbleSize val="0"/>
        </c:dLbls>
        <c:gapWidth val="219"/>
        <c:overlap val="-27"/>
        <c:axId val="1415594847"/>
        <c:axId val="1415595263"/>
      </c:barChart>
      <c:catAx>
        <c:axId val="141559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5263"/>
        <c:crosses val="autoZero"/>
        <c:auto val="1"/>
        <c:lblAlgn val="ctr"/>
        <c:lblOffset val="100"/>
        <c:noMultiLvlLbl val="0"/>
      </c:catAx>
      <c:valAx>
        <c:axId val="141559526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Worksheet'!$C$46:$C$47</c:f>
              <c:strCache>
                <c:ptCount val="1"/>
                <c:pt idx="0">
                  <c:v>Cancelleria</c:v>
                </c:pt>
              </c:strCache>
            </c:strRef>
          </c:tx>
          <c:spPr>
            <a:solidFill>
              <a:schemeClr val="accent1"/>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Worksheet'!$C$48:$C$67</c:f>
              <c:numCache>
                <c:formatCode>#,##0\ "€"</c:formatCode>
                <c:ptCount val="15"/>
                <c:pt idx="0">
                  <c:v>34861</c:v>
                </c:pt>
                <c:pt idx="1">
                  <c:v>13955</c:v>
                </c:pt>
                <c:pt idx="2">
                  <c:v>23107</c:v>
                </c:pt>
                <c:pt idx="3">
                  <c:v>9919</c:v>
                </c:pt>
                <c:pt idx="4">
                  <c:v>32264</c:v>
                </c:pt>
                <c:pt idx="5">
                  <c:v>31095</c:v>
                </c:pt>
                <c:pt idx="6">
                  <c:v>11934</c:v>
                </c:pt>
                <c:pt idx="7">
                  <c:v>18116</c:v>
                </c:pt>
                <c:pt idx="8">
                  <c:v>39240</c:v>
                </c:pt>
                <c:pt idx="9">
                  <c:v>24218</c:v>
                </c:pt>
                <c:pt idx="10">
                  <c:v>11764</c:v>
                </c:pt>
                <c:pt idx="11">
                  <c:v>18636</c:v>
                </c:pt>
                <c:pt idx="12">
                  <c:v>32248</c:v>
                </c:pt>
                <c:pt idx="13">
                  <c:v>13200</c:v>
                </c:pt>
                <c:pt idx="14">
                  <c:v>9178</c:v>
                </c:pt>
              </c:numCache>
            </c:numRef>
          </c:val>
          <c:extLst>
            <c:ext xmlns:c16="http://schemas.microsoft.com/office/drawing/2014/chart" uri="{C3380CC4-5D6E-409C-BE32-E72D297353CC}">
              <c16:uniqueId val="{00000000-F36F-4A4F-B63D-02A3B260FCFC}"/>
            </c:ext>
          </c:extLst>
        </c:ser>
        <c:ser>
          <c:idx val="1"/>
          <c:order val="1"/>
          <c:tx>
            <c:strRef>
              <c:f>'Pivot Worksheet'!$D$46:$D$47</c:f>
              <c:strCache>
                <c:ptCount val="1"/>
                <c:pt idx="0">
                  <c:v>Informatica</c:v>
                </c:pt>
              </c:strCache>
            </c:strRef>
          </c:tx>
          <c:spPr>
            <a:solidFill>
              <a:schemeClr val="accent2"/>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Worksheet'!$D$48:$D$67</c:f>
              <c:numCache>
                <c:formatCode>#,##0\ "€"</c:formatCode>
                <c:ptCount val="15"/>
                <c:pt idx="0">
                  <c:v>7598</c:v>
                </c:pt>
                <c:pt idx="1">
                  <c:v>17248</c:v>
                </c:pt>
                <c:pt idx="2">
                  <c:v>65740</c:v>
                </c:pt>
                <c:pt idx="3">
                  <c:v>12951</c:v>
                </c:pt>
                <c:pt idx="4">
                  <c:v>11712</c:v>
                </c:pt>
                <c:pt idx="5">
                  <c:v>18877</c:v>
                </c:pt>
                <c:pt idx="6">
                  <c:v>15360</c:v>
                </c:pt>
                <c:pt idx="8">
                  <c:v>18605</c:v>
                </c:pt>
                <c:pt idx="9">
                  <c:v>16933</c:v>
                </c:pt>
                <c:pt idx="10">
                  <c:v>26669</c:v>
                </c:pt>
                <c:pt idx="11">
                  <c:v>6935</c:v>
                </c:pt>
                <c:pt idx="12">
                  <c:v>33069</c:v>
                </c:pt>
                <c:pt idx="13">
                  <c:v>31384</c:v>
                </c:pt>
                <c:pt idx="14">
                  <c:v>3601</c:v>
                </c:pt>
              </c:numCache>
            </c:numRef>
          </c:val>
          <c:extLst>
            <c:ext xmlns:c16="http://schemas.microsoft.com/office/drawing/2014/chart" uri="{C3380CC4-5D6E-409C-BE32-E72D297353CC}">
              <c16:uniqueId val="{00000001-F36F-4A4F-B63D-02A3B260FCFC}"/>
            </c:ext>
          </c:extLst>
        </c:ser>
        <c:dLbls>
          <c:showLegendKey val="0"/>
          <c:showVal val="0"/>
          <c:showCatName val="0"/>
          <c:showSerName val="0"/>
          <c:showPercent val="0"/>
          <c:showBubbleSize val="0"/>
        </c:dLbls>
        <c:gapWidth val="150"/>
        <c:axId val="980297263"/>
        <c:axId val="980296015"/>
      </c:barChart>
      <c:catAx>
        <c:axId val="980297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6015"/>
        <c:crosses val="autoZero"/>
        <c:auto val="1"/>
        <c:lblAlgn val="ctr"/>
        <c:lblOffset val="100"/>
        <c:noMultiLvlLbl val="0"/>
      </c:catAx>
      <c:valAx>
        <c:axId val="980296015"/>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Worksheet'!$C$17:$C$18</c:f>
              <c:strCache>
                <c:ptCount val="1"/>
                <c:pt idx="0">
                  <c:v>Cancelleria</c:v>
                </c:pt>
              </c:strCache>
            </c:strRef>
          </c:tx>
          <c:spPr>
            <a:solidFill>
              <a:schemeClr val="accent1"/>
            </a:solidFill>
            <a:ln>
              <a:noFill/>
            </a:ln>
            <a:effectLst/>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Worksheet'!$C$19:$C$41</c:f>
              <c:numCache>
                <c:formatCode>#,##0\ "€"</c:formatCode>
                <c:ptCount val="18"/>
                <c:pt idx="0">
                  <c:v>19366</c:v>
                </c:pt>
                <c:pt idx="1">
                  <c:v>2850</c:v>
                </c:pt>
                <c:pt idx="2">
                  <c:v>4490</c:v>
                </c:pt>
                <c:pt idx="3">
                  <c:v>5260</c:v>
                </c:pt>
                <c:pt idx="4">
                  <c:v>7034</c:v>
                </c:pt>
                <c:pt idx="5">
                  <c:v>14822</c:v>
                </c:pt>
                <c:pt idx="6">
                  <c:v>8090</c:v>
                </c:pt>
                <c:pt idx="7">
                  <c:v>18500</c:v>
                </c:pt>
                <c:pt idx="8">
                  <c:v>7810</c:v>
                </c:pt>
                <c:pt idx="9">
                  <c:v>22725</c:v>
                </c:pt>
                <c:pt idx="10">
                  <c:v>16290</c:v>
                </c:pt>
                <c:pt idx="11">
                  <c:v>12570</c:v>
                </c:pt>
                <c:pt idx="12">
                  <c:v>6500</c:v>
                </c:pt>
                <c:pt idx="13">
                  <c:v>6930</c:v>
                </c:pt>
                <c:pt idx="14">
                  <c:v>18090</c:v>
                </c:pt>
                <c:pt idx="15">
                  <c:v>17350</c:v>
                </c:pt>
                <c:pt idx="16">
                  <c:v>11956</c:v>
                </c:pt>
                <c:pt idx="17">
                  <c:v>7610</c:v>
                </c:pt>
              </c:numCache>
            </c:numRef>
          </c:val>
          <c:extLst>
            <c:ext xmlns:c16="http://schemas.microsoft.com/office/drawing/2014/chart" uri="{C3380CC4-5D6E-409C-BE32-E72D297353CC}">
              <c16:uniqueId val="{00000000-A378-4F11-B1AF-8F84F4F3D66E}"/>
            </c:ext>
          </c:extLst>
        </c:ser>
        <c:ser>
          <c:idx val="1"/>
          <c:order val="1"/>
          <c:tx>
            <c:strRef>
              <c:f>'Pivot Worksheet'!$D$17:$D$18</c:f>
              <c:strCache>
                <c:ptCount val="1"/>
                <c:pt idx="0">
                  <c:v>Informatica</c:v>
                </c:pt>
              </c:strCache>
            </c:strRef>
          </c:tx>
          <c:spPr>
            <a:solidFill>
              <a:schemeClr val="accent2"/>
            </a:solidFill>
            <a:ln>
              <a:noFill/>
            </a:ln>
            <a:effectLst/>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Worksheet'!$D$19:$D$41</c:f>
              <c:numCache>
                <c:formatCode>#,##0\ "€"</c:formatCode>
                <c:ptCount val="18"/>
                <c:pt idx="0">
                  <c:v>13830</c:v>
                </c:pt>
                <c:pt idx="1">
                  <c:v>5100</c:v>
                </c:pt>
                <c:pt idx="2">
                  <c:v>13660</c:v>
                </c:pt>
                <c:pt idx="3">
                  <c:v>8000</c:v>
                </c:pt>
                <c:pt idx="4">
                  <c:v>13400</c:v>
                </c:pt>
                <c:pt idx="5">
                  <c:v>4800</c:v>
                </c:pt>
                <c:pt idx="6">
                  <c:v>19040</c:v>
                </c:pt>
                <c:pt idx="7">
                  <c:v>25180</c:v>
                </c:pt>
                <c:pt idx="8">
                  <c:v>18160</c:v>
                </c:pt>
                <c:pt idx="9">
                  <c:v>10810</c:v>
                </c:pt>
                <c:pt idx="10">
                  <c:v>5080</c:v>
                </c:pt>
                <c:pt idx="11">
                  <c:v>27190</c:v>
                </c:pt>
                <c:pt idx="12">
                  <c:v>9300</c:v>
                </c:pt>
                <c:pt idx="13">
                  <c:v>9920</c:v>
                </c:pt>
                <c:pt idx="14">
                  <c:v>37752</c:v>
                </c:pt>
                <c:pt idx="15">
                  <c:v>33924</c:v>
                </c:pt>
                <c:pt idx="16">
                  <c:v>5120</c:v>
                </c:pt>
                <c:pt idx="17">
                  <c:v>19160</c:v>
                </c:pt>
              </c:numCache>
            </c:numRef>
          </c:val>
          <c:extLst>
            <c:ext xmlns:c16="http://schemas.microsoft.com/office/drawing/2014/chart" uri="{C3380CC4-5D6E-409C-BE32-E72D297353CC}">
              <c16:uniqueId val="{00000001-A378-4F11-B1AF-8F84F4F3D66E}"/>
            </c:ext>
          </c:extLst>
        </c:ser>
        <c:dLbls>
          <c:showLegendKey val="0"/>
          <c:showVal val="0"/>
          <c:showCatName val="0"/>
          <c:showSerName val="0"/>
          <c:showPercent val="0"/>
          <c:showBubbleSize val="0"/>
        </c:dLbls>
        <c:gapWidth val="219"/>
        <c:overlap val="-27"/>
        <c:axId val="1415181119"/>
        <c:axId val="1415179871"/>
      </c:barChart>
      <c:catAx>
        <c:axId val="141518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79871"/>
        <c:crosses val="autoZero"/>
        <c:auto val="1"/>
        <c:lblAlgn val="ctr"/>
        <c:lblOffset val="100"/>
        <c:noMultiLvlLbl val="0"/>
      </c:catAx>
      <c:valAx>
        <c:axId val="1415179871"/>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Worksheet!PivotTable3</c:name>
    <c:fmtId val="1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Worksheet'!$C$3</c:f>
              <c:strCache>
                <c:ptCount val="1"/>
                <c:pt idx="0">
                  <c:v>Fatturato SP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2A-47CA-9B14-6F980456F748}"/>
              </c:ext>
            </c:extLst>
          </c:dPt>
          <c:cat>
            <c:strRef>
              <c:f>'Pivot Worksheet'!$B$4:$B$8</c:f>
              <c:strCache>
                <c:ptCount val="4"/>
                <c:pt idx="0">
                  <c:v>accessori_pc</c:v>
                </c:pt>
                <c:pt idx="1">
                  <c:v>evidenziatori</c:v>
                </c:pt>
                <c:pt idx="2">
                  <c:v>nastri</c:v>
                </c:pt>
                <c:pt idx="3">
                  <c:v>pennelli</c:v>
                </c:pt>
              </c:strCache>
            </c:strRef>
          </c:cat>
          <c:val>
            <c:numRef>
              <c:f>'Pivot Worksheet'!$C$4:$C$8</c:f>
              <c:numCache>
                <c:formatCode>#,##0\ "€"</c:formatCode>
                <c:ptCount val="4"/>
                <c:pt idx="0">
                  <c:v>279426</c:v>
                </c:pt>
                <c:pt idx="1">
                  <c:v>65002</c:v>
                </c:pt>
                <c:pt idx="2">
                  <c:v>65528</c:v>
                </c:pt>
                <c:pt idx="3">
                  <c:v>77713</c:v>
                </c:pt>
              </c:numCache>
            </c:numRef>
          </c:val>
          <c:extLst>
            <c:ext xmlns:c16="http://schemas.microsoft.com/office/drawing/2014/chart" uri="{C3380CC4-5D6E-409C-BE32-E72D297353CC}">
              <c16:uniqueId val="{00000000-1FDE-4C21-8F4D-1FA237786B95}"/>
            </c:ext>
          </c:extLst>
        </c:ser>
        <c:ser>
          <c:idx val="1"/>
          <c:order val="1"/>
          <c:tx>
            <c:strRef>
              <c:f>'Pivot Worksheet'!$D$3</c:f>
              <c:strCache>
                <c:ptCount val="1"/>
                <c:pt idx="0">
                  <c:v>Fatturato F1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542A-47CA-9B14-6F980456F748}"/>
              </c:ext>
            </c:extLst>
          </c:dPt>
          <c:cat>
            <c:strRef>
              <c:f>'Pivot Worksheet'!$B$4:$B$8</c:f>
              <c:strCache>
                <c:ptCount val="4"/>
                <c:pt idx="0">
                  <c:v>accessori_pc</c:v>
                </c:pt>
                <c:pt idx="1">
                  <c:v>evidenziatori</c:v>
                </c:pt>
                <c:pt idx="2">
                  <c:v>nastri</c:v>
                </c:pt>
                <c:pt idx="3">
                  <c:v>pennelli</c:v>
                </c:pt>
              </c:strCache>
            </c:strRef>
          </c:cat>
          <c:val>
            <c:numRef>
              <c:f>'Pivot Worksheet'!$D$4:$D$8</c:f>
              <c:numCache>
                <c:formatCode>#,##0\ "€"</c:formatCode>
                <c:ptCount val="4"/>
                <c:pt idx="0">
                  <c:v>280771</c:v>
                </c:pt>
                <c:pt idx="2">
                  <c:v>142895</c:v>
                </c:pt>
                <c:pt idx="3">
                  <c:v>186751</c:v>
                </c:pt>
              </c:numCache>
            </c:numRef>
          </c:val>
          <c:extLst>
            <c:ext xmlns:c16="http://schemas.microsoft.com/office/drawing/2014/chart" uri="{C3380CC4-5D6E-409C-BE32-E72D297353CC}">
              <c16:uniqueId val="{00000001-1FDE-4C21-8F4D-1FA237786B95}"/>
            </c:ext>
          </c:extLst>
        </c:ser>
        <c:ser>
          <c:idx val="2"/>
          <c:order val="2"/>
          <c:tx>
            <c:strRef>
              <c:f>'Pivot Worksheet'!$E$3</c:f>
              <c:strCache>
                <c:ptCount val="1"/>
                <c:pt idx="0">
                  <c:v>Fatturato F2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542A-47CA-9B14-6F980456F748}"/>
              </c:ext>
            </c:extLst>
          </c:dPt>
          <c:cat>
            <c:strRef>
              <c:f>'Pivot Worksheet'!$B$4:$B$8</c:f>
              <c:strCache>
                <c:ptCount val="4"/>
                <c:pt idx="0">
                  <c:v>accessori_pc</c:v>
                </c:pt>
                <c:pt idx="1">
                  <c:v>evidenziatori</c:v>
                </c:pt>
                <c:pt idx="2">
                  <c:v>nastri</c:v>
                </c:pt>
                <c:pt idx="3">
                  <c:v>pennelli</c:v>
                </c:pt>
              </c:strCache>
            </c:strRef>
          </c:cat>
          <c:val>
            <c:numRef>
              <c:f>'Pivot Worksheet'!$E$4:$E$8</c:f>
              <c:numCache>
                <c:formatCode>#,##0\ "€"</c:formatCode>
                <c:ptCount val="4"/>
                <c:pt idx="0">
                  <c:v>461165</c:v>
                </c:pt>
                <c:pt idx="1">
                  <c:v>123756</c:v>
                </c:pt>
                <c:pt idx="2">
                  <c:v>155791</c:v>
                </c:pt>
                <c:pt idx="3">
                  <c:v>137737</c:v>
                </c:pt>
              </c:numCache>
            </c:numRef>
          </c:val>
          <c:extLst>
            <c:ext xmlns:c16="http://schemas.microsoft.com/office/drawing/2014/chart" uri="{C3380CC4-5D6E-409C-BE32-E72D297353CC}">
              <c16:uniqueId val="{00000002-1FDE-4C21-8F4D-1FA237786B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Filiale 2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Worksheet'!$C$72:$C$73</c:f>
              <c:strCache>
                <c:ptCount val="1"/>
                <c:pt idx="0">
                  <c:v>Cancelleria</c:v>
                </c:pt>
              </c:strCache>
            </c:strRef>
          </c:tx>
          <c:spPr>
            <a:solidFill>
              <a:schemeClr val="accent1"/>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Worksheet'!$C$74:$C$93</c:f>
              <c:numCache>
                <c:formatCode>#,##0\ "€"</c:formatCode>
                <c:ptCount val="15"/>
                <c:pt idx="0">
                  <c:v>17457</c:v>
                </c:pt>
                <c:pt idx="1">
                  <c:v>38024</c:v>
                </c:pt>
                <c:pt idx="2">
                  <c:v>19376</c:v>
                </c:pt>
                <c:pt idx="3">
                  <c:v>41866</c:v>
                </c:pt>
                <c:pt idx="4">
                  <c:v>58865</c:v>
                </c:pt>
                <c:pt idx="5">
                  <c:v>11966</c:v>
                </c:pt>
                <c:pt idx="6">
                  <c:v>55925</c:v>
                </c:pt>
                <c:pt idx="7">
                  <c:v>50607</c:v>
                </c:pt>
                <c:pt idx="8">
                  <c:v>17992</c:v>
                </c:pt>
                <c:pt idx="9">
                  <c:v>3379</c:v>
                </c:pt>
                <c:pt idx="10">
                  <c:v>26961</c:v>
                </c:pt>
                <c:pt idx="11">
                  <c:v>12255</c:v>
                </c:pt>
                <c:pt idx="12">
                  <c:v>28608</c:v>
                </c:pt>
                <c:pt idx="13">
                  <c:v>21060</c:v>
                </c:pt>
                <c:pt idx="14">
                  <c:v>12943</c:v>
                </c:pt>
              </c:numCache>
            </c:numRef>
          </c:val>
          <c:extLst>
            <c:ext xmlns:c16="http://schemas.microsoft.com/office/drawing/2014/chart" uri="{C3380CC4-5D6E-409C-BE32-E72D297353CC}">
              <c16:uniqueId val="{0000000D-751C-4318-A00E-24E9FD1E5F3E}"/>
            </c:ext>
          </c:extLst>
        </c:ser>
        <c:ser>
          <c:idx val="1"/>
          <c:order val="1"/>
          <c:tx>
            <c:strRef>
              <c:f>'Pivot Worksheet'!$D$72:$D$73</c:f>
              <c:strCache>
                <c:ptCount val="1"/>
                <c:pt idx="0">
                  <c:v>Informatica</c:v>
                </c:pt>
              </c:strCache>
            </c:strRef>
          </c:tx>
          <c:spPr>
            <a:solidFill>
              <a:schemeClr val="accent2"/>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Worksheet'!$D$74:$D$93</c:f>
              <c:numCache>
                <c:formatCode>#,##0\ "€"</c:formatCode>
                <c:ptCount val="15"/>
                <c:pt idx="0">
                  <c:v>18110</c:v>
                </c:pt>
                <c:pt idx="1">
                  <c:v>20633</c:v>
                </c:pt>
                <c:pt idx="2">
                  <c:v>16695</c:v>
                </c:pt>
                <c:pt idx="3">
                  <c:v>31017</c:v>
                </c:pt>
                <c:pt idx="4">
                  <c:v>38913</c:v>
                </c:pt>
                <c:pt idx="5">
                  <c:v>21475</c:v>
                </c:pt>
                <c:pt idx="6">
                  <c:v>24951</c:v>
                </c:pt>
                <c:pt idx="7">
                  <c:v>30948</c:v>
                </c:pt>
                <c:pt idx="8">
                  <c:v>48812</c:v>
                </c:pt>
                <c:pt idx="9">
                  <c:v>9958</c:v>
                </c:pt>
                <c:pt idx="10">
                  <c:v>51866</c:v>
                </c:pt>
                <c:pt idx="11">
                  <c:v>41751</c:v>
                </c:pt>
                <c:pt idx="12">
                  <c:v>29636</c:v>
                </c:pt>
                <c:pt idx="13">
                  <c:v>20934</c:v>
                </c:pt>
                <c:pt idx="14">
                  <c:v>55466</c:v>
                </c:pt>
              </c:numCache>
            </c:numRef>
          </c:val>
          <c:extLst>
            <c:ext xmlns:c16="http://schemas.microsoft.com/office/drawing/2014/chart" uri="{C3380CC4-5D6E-409C-BE32-E72D297353CC}">
              <c16:uniqueId val="{0000000E-751C-4318-A00E-24E9FD1E5F3E}"/>
            </c:ext>
          </c:extLst>
        </c:ser>
        <c:dLbls>
          <c:showLegendKey val="0"/>
          <c:showVal val="0"/>
          <c:showCatName val="0"/>
          <c:showSerName val="0"/>
          <c:showPercent val="0"/>
          <c:showBubbleSize val="0"/>
        </c:dLbls>
        <c:gapWidth val="219"/>
        <c:axId val="1415594847"/>
        <c:axId val="1415595263"/>
      </c:barChart>
      <c:catAx>
        <c:axId val="14155948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5263"/>
        <c:crosses val="autoZero"/>
        <c:auto val="1"/>
        <c:lblAlgn val="ctr"/>
        <c:lblOffset val="100"/>
        <c:noMultiLvlLbl val="0"/>
      </c:catAx>
      <c:valAx>
        <c:axId val="1415595263"/>
        <c:scaling>
          <c:orientation val="minMax"/>
          <c:max val="6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Sede Principale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Worksheet'!$C$17:$C$18</c:f>
              <c:strCache>
                <c:ptCount val="1"/>
                <c:pt idx="0">
                  <c:v>Cancelleria</c:v>
                </c:pt>
              </c:strCache>
            </c:strRef>
          </c:tx>
          <c:spPr>
            <a:solidFill>
              <a:schemeClr val="accent1"/>
            </a:solidFill>
            <a:ln>
              <a:noFill/>
            </a:ln>
            <a:effectLst/>
            <a:sp3d/>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Worksheet'!$C$19:$C$41</c:f>
              <c:numCache>
                <c:formatCode>#,##0\ "€"</c:formatCode>
                <c:ptCount val="18"/>
                <c:pt idx="0">
                  <c:v>19366</c:v>
                </c:pt>
                <c:pt idx="1">
                  <c:v>2850</c:v>
                </c:pt>
                <c:pt idx="2">
                  <c:v>4490</c:v>
                </c:pt>
                <c:pt idx="3">
                  <c:v>5260</c:v>
                </c:pt>
                <c:pt idx="4">
                  <c:v>7034</c:v>
                </c:pt>
                <c:pt idx="5">
                  <c:v>14822</c:v>
                </c:pt>
                <c:pt idx="6">
                  <c:v>8090</c:v>
                </c:pt>
                <c:pt idx="7">
                  <c:v>18500</c:v>
                </c:pt>
                <c:pt idx="8">
                  <c:v>7810</c:v>
                </c:pt>
                <c:pt idx="9">
                  <c:v>22725</c:v>
                </c:pt>
                <c:pt idx="10">
                  <c:v>16290</c:v>
                </c:pt>
                <c:pt idx="11">
                  <c:v>12570</c:v>
                </c:pt>
                <c:pt idx="12">
                  <c:v>6500</c:v>
                </c:pt>
                <c:pt idx="13">
                  <c:v>6930</c:v>
                </c:pt>
                <c:pt idx="14">
                  <c:v>18090</c:v>
                </c:pt>
                <c:pt idx="15">
                  <c:v>17350</c:v>
                </c:pt>
                <c:pt idx="16">
                  <c:v>11956</c:v>
                </c:pt>
                <c:pt idx="17">
                  <c:v>7610</c:v>
                </c:pt>
              </c:numCache>
            </c:numRef>
          </c:val>
          <c:extLst>
            <c:ext xmlns:c16="http://schemas.microsoft.com/office/drawing/2014/chart" uri="{C3380CC4-5D6E-409C-BE32-E72D297353CC}">
              <c16:uniqueId val="{00000000-3EE6-48F3-985F-B7EDFDD1EB4C}"/>
            </c:ext>
          </c:extLst>
        </c:ser>
        <c:ser>
          <c:idx val="1"/>
          <c:order val="1"/>
          <c:tx>
            <c:strRef>
              <c:f>'Pivot Worksheet'!$D$17:$D$18</c:f>
              <c:strCache>
                <c:ptCount val="1"/>
                <c:pt idx="0">
                  <c:v>Informatica</c:v>
                </c:pt>
              </c:strCache>
            </c:strRef>
          </c:tx>
          <c:spPr>
            <a:solidFill>
              <a:schemeClr val="accent2"/>
            </a:solidFill>
            <a:ln>
              <a:noFill/>
            </a:ln>
            <a:effectLst/>
            <a:sp3d/>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Worksheet'!$D$19:$D$41</c:f>
              <c:numCache>
                <c:formatCode>#,##0\ "€"</c:formatCode>
                <c:ptCount val="18"/>
                <c:pt idx="0">
                  <c:v>13830</c:v>
                </c:pt>
                <c:pt idx="1">
                  <c:v>5100</c:v>
                </c:pt>
                <c:pt idx="2">
                  <c:v>13660</c:v>
                </c:pt>
                <c:pt idx="3">
                  <c:v>8000</c:v>
                </c:pt>
                <c:pt idx="4">
                  <c:v>13400</c:v>
                </c:pt>
                <c:pt idx="5">
                  <c:v>4800</c:v>
                </c:pt>
                <c:pt idx="6">
                  <c:v>19040</c:v>
                </c:pt>
                <c:pt idx="7">
                  <c:v>25180</c:v>
                </c:pt>
                <c:pt idx="8">
                  <c:v>18160</c:v>
                </c:pt>
                <c:pt idx="9">
                  <c:v>10810</c:v>
                </c:pt>
                <c:pt idx="10">
                  <c:v>5080</c:v>
                </c:pt>
                <c:pt idx="11">
                  <c:v>27190</c:v>
                </c:pt>
                <c:pt idx="12">
                  <c:v>9300</c:v>
                </c:pt>
                <c:pt idx="13">
                  <c:v>9920</c:v>
                </c:pt>
                <c:pt idx="14">
                  <c:v>37752</c:v>
                </c:pt>
                <c:pt idx="15">
                  <c:v>33924</c:v>
                </c:pt>
                <c:pt idx="16">
                  <c:v>5120</c:v>
                </c:pt>
                <c:pt idx="17">
                  <c:v>19160</c:v>
                </c:pt>
              </c:numCache>
            </c:numRef>
          </c:val>
          <c:extLst>
            <c:ext xmlns:c16="http://schemas.microsoft.com/office/drawing/2014/chart" uri="{C3380CC4-5D6E-409C-BE32-E72D297353CC}">
              <c16:uniqueId val="{00000001-3EE6-48F3-985F-B7EDFDD1EB4C}"/>
            </c:ext>
          </c:extLst>
        </c:ser>
        <c:dLbls>
          <c:showLegendKey val="0"/>
          <c:showVal val="0"/>
          <c:showCatName val="0"/>
          <c:showSerName val="0"/>
          <c:showPercent val="0"/>
          <c:showBubbleSize val="0"/>
        </c:dLbls>
        <c:gapWidth val="219"/>
        <c:shape val="box"/>
        <c:axId val="1415181119"/>
        <c:axId val="1415179871"/>
        <c:axId val="0"/>
      </c:bar3DChart>
      <c:catAx>
        <c:axId val="141518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79871"/>
        <c:crosses val="autoZero"/>
        <c:auto val="1"/>
        <c:lblAlgn val="ctr"/>
        <c:lblOffset val="100"/>
        <c:noMultiLvlLbl val="0"/>
      </c:catAx>
      <c:valAx>
        <c:axId val="141517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Filiale 1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Worksheet'!$C$46:$C$47</c:f>
              <c:strCache>
                <c:ptCount val="1"/>
                <c:pt idx="0">
                  <c:v>Cancelleria</c:v>
                </c:pt>
              </c:strCache>
            </c:strRef>
          </c:tx>
          <c:spPr>
            <a:solidFill>
              <a:schemeClr val="accent1"/>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Worksheet'!$C$48:$C$67</c:f>
              <c:numCache>
                <c:formatCode>#,##0\ "€"</c:formatCode>
                <c:ptCount val="15"/>
                <c:pt idx="0">
                  <c:v>34861</c:v>
                </c:pt>
                <c:pt idx="1">
                  <c:v>13955</c:v>
                </c:pt>
                <c:pt idx="2">
                  <c:v>23107</c:v>
                </c:pt>
                <c:pt idx="3">
                  <c:v>9919</c:v>
                </c:pt>
                <c:pt idx="4">
                  <c:v>32264</c:v>
                </c:pt>
                <c:pt idx="5">
                  <c:v>31095</c:v>
                </c:pt>
                <c:pt idx="6">
                  <c:v>11934</c:v>
                </c:pt>
                <c:pt idx="7">
                  <c:v>18116</c:v>
                </c:pt>
                <c:pt idx="8">
                  <c:v>39240</c:v>
                </c:pt>
                <c:pt idx="9">
                  <c:v>24218</c:v>
                </c:pt>
                <c:pt idx="10">
                  <c:v>11764</c:v>
                </c:pt>
                <c:pt idx="11">
                  <c:v>18636</c:v>
                </c:pt>
                <c:pt idx="12">
                  <c:v>32248</c:v>
                </c:pt>
                <c:pt idx="13">
                  <c:v>13200</c:v>
                </c:pt>
                <c:pt idx="14">
                  <c:v>9178</c:v>
                </c:pt>
              </c:numCache>
            </c:numRef>
          </c:val>
          <c:extLst>
            <c:ext xmlns:c16="http://schemas.microsoft.com/office/drawing/2014/chart" uri="{C3380CC4-5D6E-409C-BE32-E72D297353CC}">
              <c16:uniqueId val="{00000000-0B64-437B-8532-4B9F26DB8B17}"/>
            </c:ext>
          </c:extLst>
        </c:ser>
        <c:ser>
          <c:idx val="1"/>
          <c:order val="1"/>
          <c:tx>
            <c:strRef>
              <c:f>'Pivot Worksheet'!$D$46:$D$47</c:f>
              <c:strCache>
                <c:ptCount val="1"/>
                <c:pt idx="0">
                  <c:v>Informatica</c:v>
                </c:pt>
              </c:strCache>
            </c:strRef>
          </c:tx>
          <c:spPr>
            <a:solidFill>
              <a:schemeClr val="accent2"/>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Worksheet'!$D$48:$D$67</c:f>
              <c:numCache>
                <c:formatCode>#,##0\ "€"</c:formatCode>
                <c:ptCount val="15"/>
                <c:pt idx="0">
                  <c:v>7598</c:v>
                </c:pt>
                <c:pt idx="1">
                  <c:v>17248</c:v>
                </c:pt>
                <c:pt idx="2">
                  <c:v>65740</c:v>
                </c:pt>
                <c:pt idx="3">
                  <c:v>12951</c:v>
                </c:pt>
                <c:pt idx="4">
                  <c:v>11712</c:v>
                </c:pt>
                <c:pt idx="5">
                  <c:v>18877</c:v>
                </c:pt>
                <c:pt idx="6">
                  <c:v>15360</c:v>
                </c:pt>
                <c:pt idx="8">
                  <c:v>18605</c:v>
                </c:pt>
                <c:pt idx="9">
                  <c:v>16933</c:v>
                </c:pt>
                <c:pt idx="10">
                  <c:v>26669</c:v>
                </c:pt>
                <c:pt idx="11">
                  <c:v>6935</c:v>
                </c:pt>
                <c:pt idx="12">
                  <c:v>33069</c:v>
                </c:pt>
                <c:pt idx="13">
                  <c:v>31384</c:v>
                </c:pt>
                <c:pt idx="14">
                  <c:v>3601</c:v>
                </c:pt>
              </c:numCache>
            </c:numRef>
          </c:val>
          <c:extLst>
            <c:ext xmlns:c16="http://schemas.microsoft.com/office/drawing/2014/chart" uri="{C3380CC4-5D6E-409C-BE32-E72D297353CC}">
              <c16:uniqueId val="{00000001-0B64-437B-8532-4B9F26DB8B17}"/>
            </c:ext>
          </c:extLst>
        </c:ser>
        <c:dLbls>
          <c:showLegendKey val="0"/>
          <c:showVal val="0"/>
          <c:showCatName val="0"/>
          <c:showSerName val="0"/>
          <c:showPercent val="0"/>
          <c:showBubbleSize val="0"/>
        </c:dLbls>
        <c:gapWidth val="150"/>
        <c:overlap val="100"/>
        <c:axId val="980297263"/>
        <c:axId val="980296015"/>
      </c:barChart>
      <c:catAx>
        <c:axId val="98029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6015"/>
        <c:crosses val="autoZero"/>
        <c:auto val="1"/>
        <c:lblAlgn val="ctr"/>
        <c:lblOffset val="100"/>
        <c:noMultiLvlLbl val="0"/>
      </c:catAx>
      <c:valAx>
        <c:axId val="980296015"/>
        <c:scaling>
          <c:orientation val="minMax"/>
          <c:max val="9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Worksheet!PivotTable3</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it-IT"/>
              <a:t>Categorie Prodotto per Filiale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0226451457480214E-2"/>
              <c:y val="0.14490747589613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2.409058058299204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
              <c:y val="2.4281164412480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1.6863406408094434E-2"/>
              <c:y val="-8.03966403066977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6135870874488163E-2"/>
              <c:y val="-0.143402069812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3726812816188868E-2"/>
              <c:y val="1.63372418362030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7.2271741748976591E-3"/>
              <c:y val="2.4505862754304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4.8181161165984096E-3"/>
              <c:y val="-2.85727486947281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1.6863406408094434E-2"/>
              <c:y val="-2.4505862754304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4.4165554197901205E-1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9.6362322331968193E-3"/>
              <c:y val="8.449698661503890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3"/>
        <c:dLbl>
          <c:idx val="0"/>
          <c:layout>
            <c:manualLayout>
              <c:x val="0"/>
              <c:y val="-3.79161950485798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4"/>
      </c:pivotFmt>
      <c:pivotFmt>
        <c:idx val="35"/>
        <c:dLbl>
          <c:idx val="0"/>
          <c:layout>
            <c:manualLayout>
              <c:x val="-2.4090580582992051E-2"/>
              <c:y val="-2.7682399086390305E-2"/>
            </c:manualLayout>
          </c:layou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4090580582992048E-3"/>
              <c:y val="3.943866685911216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204529029149598E-2"/>
              <c:y val="4.019832015334868E-3"/>
            </c:manualLayout>
          </c:layou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
              <c:y val="1.6231575242392632E-2"/>
            </c:manualLayout>
          </c:layou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801751593866956"/>
          <c:y val="0.17284233142660357"/>
          <c:w val="0.46669866098103674"/>
          <c:h val="0.80113028972628764"/>
        </c:manualLayout>
      </c:layout>
      <c:doughnutChart>
        <c:varyColors val="1"/>
        <c:ser>
          <c:idx val="0"/>
          <c:order val="0"/>
          <c:tx>
            <c:strRef>
              <c:f>'Pivot Worksheet'!$C$3</c:f>
              <c:strCache>
                <c:ptCount val="1"/>
                <c:pt idx="0">
                  <c:v>Fatturato SP</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6C-44F9-9125-98396402C5BD}"/>
              </c:ext>
            </c:extLst>
          </c:dPt>
          <c:dLbls>
            <c:dLbl>
              <c:idx val="0"/>
              <c:layout>
                <c:manualLayout>
                  <c:x val="-6.0226451457480214E-2"/>
                  <c:y val="0.1449074758961363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6C-44F9-9125-98396402C5BD}"/>
                </c:ext>
              </c:extLst>
            </c:dLbl>
            <c:dLbl>
              <c:idx val="1"/>
              <c:layout>
                <c:manualLayout>
                  <c:x val="2.4090580582992048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6C-44F9-9125-98396402C5BD}"/>
                </c:ext>
              </c:extLst>
            </c:dLbl>
            <c:dLbl>
              <c:idx val="2"/>
              <c:layout>
                <c:manualLayout>
                  <c:x val="0"/>
                  <c:y val="2.42811644124801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E6C-44F9-9125-98396402C5BD}"/>
                </c:ext>
              </c:extLst>
            </c:dLbl>
            <c:dLbl>
              <c:idx val="3"/>
              <c:layout>
                <c:manualLayout>
                  <c:x val="1.6863406408094434E-2"/>
                  <c:y val="-8.039664030669772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Worksheet'!$C$4:$C$8</c:f>
              <c:numCache>
                <c:formatCode>#,##0\ "€"</c:formatCode>
                <c:ptCount val="4"/>
                <c:pt idx="0">
                  <c:v>279426</c:v>
                </c:pt>
                <c:pt idx="1">
                  <c:v>65002</c:v>
                </c:pt>
                <c:pt idx="2">
                  <c:v>65528</c:v>
                </c:pt>
                <c:pt idx="3">
                  <c:v>77713</c:v>
                </c:pt>
              </c:numCache>
            </c:numRef>
          </c:val>
          <c:extLst>
            <c:ext xmlns:c16="http://schemas.microsoft.com/office/drawing/2014/chart" uri="{C3380CC4-5D6E-409C-BE32-E72D297353CC}">
              <c16:uniqueId val="{00000008-0E6C-44F9-9125-98396402C5BD}"/>
            </c:ext>
          </c:extLst>
        </c:ser>
        <c:ser>
          <c:idx val="1"/>
          <c:order val="1"/>
          <c:tx>
            <c:strRef>
              <c:f>'Pivot Worksheet'!$D$3</c:f>
              <c:strCache>
                <c:ptCount val="1"/>
                <c:pt idx="0">
                  <c:v>Fatturato F1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0E6C-44F9-9125-98396402C5BD}"/>
              </c:ext>
            </c:extLst>
          </c:dPt>
          <c:dLbls>
            <c:dLbl>
              <c:idx val="0"/>
              <c:layout>
                <c:manualLayout>
                  <c:x val="-3.6135870874488163E-2"/>
                  <c:y val="-0.14340206981276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6C-44F9-9125-98396402C5BD}"/>
                </c:ext>
              </c:extLst>
            </c:dLbl>
            <c:dLbl>
              <c:idx val="2"/>
              <c:layout>
                <c:manualLayout>
                  <c:x val="3.3726812816188868E-2"/>
                  <c:y val="1.63372418362030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E6C-44F9-9125-98396402C5BD}"/>
                </c:ext>
              </c:extLst>
            </c:dLbl>
            <c:dLbl>
              <c:idx val="3"/>
              <c:layout>
                <c:manualLayout>
                  <c:x val="-7.2271741748976591E-3"/>
                  <c:y val="2.45058627543046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Worksheet'!$D$4:$D$8</c:f>
              <c:numCache>
                <c:formatCode>#,##0\ "€"</c:formatCode>
                <c:ptCount val="4"/>
                <c:pt idx="0">
                  <c:v>280771</c:v>
                </c:pt>
                <c:pt idx="2">
                  <c:v>142895</c:v>
                </c:pt>
                <c:pt idx="3">
                  <c:v>186751</c:v>
                </c:pt>
              </c:numCache>
            </c:numRef>
          </c:val>
          <c:extLst>
            <c:ext xmlns:c16="http://schemas.microsoft.com/office/drawing/2014/chart" uri="{C3380CC4-5D6E-409C-BE32-E72D297353CC}">
              <c16:uniqueId val="{00000011-0E6C-44F9-9125-98396402C5BD}"/>
            </c:ext>
          </c:extLst>
        </c:ser>
        <c:ser>
          <c:idx val="2"/>
          <c:order val="2"/>
          <c:tx>
            <c:strRef>
              <c:f>'Pivot Worksheet'!$E$3</c:f>
              <c:strCache>
                <c:ptCount val="1"/>
                <c:pt idx="0">
                  <c:v>Fatturato F2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0E6C-44F9-9125-98396402C5BD}"/>
              </c:ext>
            </c:extLst>
          </c:dPt>
          <c:dLbls>
            <c:dLbl>
              <c:idx val="0"/>
              <c:layout>
                <c:manualLayout>
                  <c:x val="4.8181161165984096E-3"/>
                  <c:y val="-2.85727486947281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E6C-44F9-9125-98396402C5BD}"/>
                </c:ext>
              </c:extLst>
            </c:dLbl>
            <c:dLbl>
              <c:idx val="1"/>
              <c:layout>
                <c:manualLayout>
                  <c:x val="-1.6863406408094434E-2"/>
                  <c:y val="-2.45058627543046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0E6C-44F9-9125-98396402C5BD}"/>
                </c:ext>
              </c:extLst>
            </c:dLbl>
            <c:dLbl>
              <c:idx val="2"/>
              <c:layout>
                <c:manualLayout>
                  <c:x val="-4.4165554197901205E-17"/>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E6C-44F9-9125-98396402C5BD}"/>
                </c:ext>
              </c:extLst>
            </c:dLbl>
            <c:dLbl>
              <c:idx val="3"/>
              <c:layout>
                <c:manualLayout>
                  <c:x val="-9.6362322331968193E-3"/>
                  <c:y val="8.449698661503890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Worksheet'!$E$4:$E$8</c:f>
              <c:numCache>
                <c:formatCode>#,##0\ "€"</c:formatCode>
                <c:ptCount val="4"/>
                <c:pt idx="0">
                  <c:v>461165</c:v>
                </c:pt>
                <c:pt idx="1">
                  <c:v>123756</c:v>
                </c:pt>
                <c:pt idx="2">
                  <c:v>155791</c:v>
                </c:pt>
                <c:pt idx="3">
                  <c:v>137737</c:v>
                </c:pt>
              </c:numCache>
            </c:numRef>
          </c:val>
          <c:extLst>
            <c:ext xmlns:c16="http://schemas.microsoft.com/office/drawing/2014/chart" uri="{C3380CC4-5D6E-409C-BE32-E72D297353CC}">
              <c16:uniqueId val="{0000001A-0E6C-44F9-9125-98396402C5B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647600331577418"/>
          <c:y val="0.41778801722294406"/>
          <c:w val="0.15257000969313911"/>
          <c:h val="0.26801612243647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35C60FA-479C-4B0B-8024-E608E36AEFA1}">
          <cx:tx>
            <cx:txData>
              <cx:f>_xlchart.v5.2</cx:f>
              <cx:v>Fatturato</cx:v>
            </cx:txData>
          </cx:tx>
          <cx:dataId val="0"/>
          <cx:layoutPr>
            <cx:geography cultureLanguage="en-US" cultureRegion="IT" attribution="Powered by Bing">
              <cx:geoCache provider="{E9337A44-BEBE-4D9F-B70C-5C5E7DAFC167}">
                <cx:binary>1Htrb902tvZfCfL5lUtSFEUOpgMMpX2zt69xHMdfBNuxqSspiaIo6deftZ2kTdy0nTkoXpzuFogl
itTiuq9nUf98nP7xWD/d92+mptb2H4/Tz2/zYWj/8dNP9jF/au7tUVM89saa5+Ho0TQ/mefn4vHp
p0/9vS+0+okgTH96zO/74Wl6+69/wmrqyezN4/1QGH3pnvr56sm6erB/MPbDoTf3n5pCp4Ud+uJx
wD+/XfeFq4vg5kk/LcX9m83h6v7tmyc9FMN8PbdPP7/9bsrbNz+9Xvg3RLypgc7BfYK5lB1hFoY0
CkPx+ff2TW20+jKMwyNEeRTHIUYvP/z11Wf3DUz/r6l7oe3+06f+yVrY68u/v7vMdxs7PHV0c7Q5
evvm0Tg9HFisgNs/v90N9/X89k1hTfJ5IDGHre2uX3jx0/fC+dc/X90A7ry68438XrPyz4Z+I75/
P/RuWcxXrv0FAiNHhMRUhIR/lhd/LTAeUSFCTn4osM/0FH9Ez49F9MvEV0KB+38viexN83Dff/pL
jSg6YgSxGIVfmE6+k4k4ipnAjInos0hQ/JX9n43oC0Wgwr9v1T8Wyq8zX0nlMPA3E8v9UvyVZoKP
BEeMxRj90K8RkAnjMcfhV65/kQV4Rtd8vfcjc/0dSXyZ91oO98vfSwyHODP8lXIA04hCHOOIflb+
700D4yNOI04R/WIbr+LLn5PzY3F8nfdKHHD77yWO6/7gErQJ/l0P5s2/PxXq6Y9087+O/ZRiGvMY
jODboI+PCMdcxNGvOcFnz/TZRv5Lon4soR8u8kpc1/3Rv+G/v1XAT+6b9l7/pdEFHXGGwEgI+2xC
r6RFwYQoikj4ynb+E0p+LJtfZ74SyGHg7yWOa2Mf7/VfmTCHRzQSEeMI/zCw4CMcRlxEB5v6zmjc
gZD/RYy//jrxlSwOO/t7yULe26IuoEb6K8WBjiDbPQjkS3x5ZRzsCHFMQ0gFvhfHf0bLj83j27mv
hAJD/7dl8uPS6du887sn/ttqMjyKSBRFCCL6yw9c0reBhRzhCKyGc/HL8Lc28qWQ+31qfiyPL9O+
I/z/dlWY3Nf3D/1fGSRCcQQFCJQZ8RevJL7nPDsKacwiCBO/eK1vOf+fEPRj5v8685UpwMD/bVP4
jl5AWi6c+muhFQQlCA1DxsFDHX6vKnV2xLCgXLBX5eC/2z+DeH4sia/zvtvX5239vQTxrniEOPEX
BokwPop4HDMeRd9bBQV/FOE4fBWrXwj4X4Tqr/NeSQBu/38WwO8DWr9ggSmE4dULiPgNpvXHoy9q
Bzjnq6l/gFp8Gdp9+vltFB9gj1+wycMa3+VHv+acn/3Sr3Oe7u3w81scHXEUQ84F9QqmAuqWt2/8
08tIeBRHgK8gRDFHAnEoMbXphxzQTXwELi8WHNBNMMUYxG+NO4yAvxQCw/MUliSYw9DX7V2YelZG
/8KLL9dvtGsuTKEHC7Ph5e3nxw50xgQwVIajmMYxEmEYH0y6fby/AqgYnsb/b0Z5P9vYE1kExYOY
+lKOvZFsZJtibvZo4NdjEEyyHYOVwsGG0lHLqC+fx2ooZYWzaz60t/jw2Fge18G4qXC0Q6MtZU/o
pRPZaqZwoWu60XF/O5VqXQbFfghamB4JI+fiXHfNA+n4dU6jnVf1wzfS+MEWY/BWv9kiQQRTCnUh
AYzx+y2aYGriRjdEVnN+HVWdknE33BolJkmo0NI1flVFkZX4QHad1evFZCc6yJ/7IoDdsp7JIitW
URlejl3+PBi+a1qYXeH6dGmLnWf1flmA/lYZKSqzL7W9zetq35TZXXVqgRFT77eW7XWIL2euhER9
vbdOXPNpM07LSajrNqlV8GSaNpQmG3gasP42MqtmKR6oiDa0AdpU3hyrqkgczh8GsyTWTRsVt5uh
dbtWMCNHTq0ccSNF1uxxBRdxFq21m29CmxuZjS1JbC+uva9Xpelt0pfNfuznMQnKE83zT0XGiwQt
fSht0+ynbEj6ubzMevVx8TodNb38Y+EwUORXwokpCTloOCaMheiVcJxpKV+ikUiWtaOMD8o0RVs/
3HfOrIg+Vi3ehXGXoHaQ49xvcaBOsGDr0euLyGfHo29XGTw9flZW7qtckkWd2BpfstGltiayq6NL
hpqVW6JkRmbj2kKyMrpERq3zRe8JahJfNauC1SuO93qa1y2sZxDZ5AXd9gp4UvEgjVB5XnZ6X4Ce
oji8fBlQjp6LZIz1u1oax6+CIFoTE22LhlyWMLuNwk0dhVuF6Cb3wbHI6v3MtbQ2Za44Dkmw+mOW
YvRblkag7nEcY4YpweBVvjXpxRMRKp2HMhfBowk6GXT5KmvYTpSdpISsp4Zux16fm2za/8m7o4M3
eyVQgPFpiHjEIZkOo1cOBRk2d3Ubh7KhzX5oLWw6Sg9v72yzz8psehGHmHMrO2NlgcGQyhptZ+0+
ubh6LhUYkemjy6XPNq7rUx6wMx3unQ4/dgG9HBxoazRFG5XDWpzPaef6lIXxsgpZvy2j5mEADX+x
ZTdcLTq+JB3os8fVcxWa91xcLKQjiS51C1J/dk0eSFMWQoIjTGNkngHR4JJkppSYfBABaiRlg037
rH6g5iyq0BURcO26uEpV0d62xl52sA9JKvCUbHFjUoSgDKou3zVh+IFU8XVP2VqQ7sZFfZSMmN0G
tG13Re7WaBikaItG8mW5z8JJSVd23TrwU5j2Y+ElLURxySh9ynWTxFHldzNQKLuxHEGTu322zHrl
zdlEbkJoC8pCO5Jkk67krAO/yY3ehUsh1TTDPscQ/LJvEzfFeTKAuopovqtRfF4F1aX38yxdT4K0
HiKpaVHIuiQj/NU/dVF8bXClU6X5hYmrKzqEi+wUmlMl6kG2c/XYz/FO8VqnzPgiBYcDLj5DnZxn
fl4R/SgMyo6xSCtXU5kFBWgo8ka25bCiE3lkXgxJjEm5ipaRJzVBoxxUva/qoExRp/KtLcy66YPU
IHPhmDn2EU1n0bbSB6RezdZds665zeo6lCysKxBI8QkxfhrQWCW9m/a8MEFaVdN7q9CzEMt9ZK2S
rDHLRTP5lEXjWUfcaafNTo0Lk6CQV3k1LysdZjapxrJLKp1RWbTabz1hV3PX2qRr8JCYmJwFQXA6
5amYlRyb8Jw5fVNMdJbU4BMc2glcfPPs+6qW1sOeioqc17Xt5aQ7aUy8B59BtobTkyIHNVHaX3Kt
H1nN7lgJehSCeJCdsrTN6PMQKRAnXqTTe8abbYNKKysR7fnBkfJMHZOp2WFxHovsQ++HQgaFOqf1
gFbKzlVisXlsXPle2PxDINr1bC3ecHD4zWwyifgcppFQ9xAGC9n44Ro2tW0ZDdNGxUk4jR/sgN4h
FExp6G55WPL3aFIptzqSrKu7JGtxKYN5eEc8u2uD+C5aoA3aaywZAfVbzmdSFmtFvERlE63tUFdr
NdK19SZ1PiInqKPHPD9WvelkQeM6oREFt47cJtBpE8DaxieFs3YTh5UcjF712XkwmXM/+0By9oEj
/cmrCgzbl6uxnbZBM25CgVPeC5F0Sn+c42mWvrN7FH44qGyUq02vgm7DO3Ga+fGmWZZeUpr30vds
H8RNmQwl+2Cn/K4DaFP6OjBSDbhL0TLc07i9ZtUxKGnmCEm8naYkD2kjcxus5xDJesD2tAdvPAnD
Vo0qP1E3s8SGrZBZF90xG/nEoGmQTVedNrV96IaxAAOjDzaDuDWF42ZC2q6Rjo77sPk4k1j6bEqQ
modjT8t9qQIEK4AG9GGx6xeuUp3Xt7gBW+pM/Nxqm2Id4bSsuo8UfLD147YMIGHoerVpwymXFVuK
XcX7KuWk5inVVmYsho3rgK9VnN2WOeNnrPHPE1EcNl5fZcXskr7WT4EZq5M2cEk7ZvjKDbNsqiZF
Wrybq3A3u363RLlPh5Yf3kOHlfb1PadTeQY54LUzrtsWWXZSlEO3qtz0XlvfJ/VCwMwD3iQ07o9N
OMBcI7AkNSpls4RbI/inwpgTpfI5EaIrN2WAN2wGD1B694gXtkHaVwkkReNFBamPqpddreh2aIYT
EbpBTrNa0l4Ht0vXDSdRs6xRJ+i2w/FFHNPjxnWnOu/WIZ72bjFlwnN1NwzlAi500elSxkr2QQVu
qEFp04c3Gqpr0LCsSvM1qWgmJ5utu9oVKe75SR2iC5JzfxCoT7plxSfBJIV2ilQeZWm99Df5xyEm
oSxnAulezVQCdcIpD8G6EDYuoSW7Crt2hXl2buohPLG5qqQWheyrEq26eX6vlZa+WhJgXJSaQ97u
ll2fU4gcy30/g/ugmWlk0Uwi8Z3Xq2ruT30D7qrx4Os0vbK8HCSZ648e0yvWlSvLhlOrs80ynMQN
7tfUt7Oc3bbpILkkS3/KwspKg1S1Xpi5iJXyJyRuK6lQMx58Hk2dKZ50bNeYl7esGFNf92vVzDhh
przqIg9UCTZIFjsoSZwOUkWWC5tRup4FROKiGeJEhOD30celZ5L72SYFsQ/GQHjruunGt9OVzaOr
OVTVShRCJ7WORznt86wBl+ZGk8xzOErUheuIoYdGmHVItyqodcL9UiV1FqVNx57mKj7rmLqrZr2d
A5xtEHGbqhUk4VANyVjM59rlOQREMyV2MFdZkCeWTTZpfA1cGIJ8FY/ZduiGJO/pnRXzuoz0SdVH
a9UNTlLct2cWozUO+hRyXqzORe03bTdROQTzkizC7KIO3LpTqpOjC+2u7qtVYIOnoBJkQwv0HkVN
vRJR0SY4VmQXg/Oqlzg/ae0aMvg8iaI535IK+cT5+KRSS53MQd0nnNDjEqM96M57BqdVtlHkj7ti
PulpDRWRDXaByO80PF5p7zYiBtUKn1sGsUGMWq+CoN0bzC6RKlPrB3C4kyjThtlcsmh5RjT7uFAc
pL2NAolA2dOMQcAPyA73qkkz77KUuubGl5FKq0VftBhyjrG70eHYQtjPjJy2HXd16hQttlkkrlnc
P8SF6ORg43oDd8Cx8I3h8HLU0mxNSHVX1JDj9uhxmdGHru7BYqxfB9ngJdTnqUUNOSsndqtH1Z5l
vEtsxIpdoMnlskx3NohV6lgfJP6uKwsjraIpZ0BHSB/MHJ/FRbldquCxmQ4c9ImYyjCN82pPJ51v
XLhcmNHRpHHjizQtbfGqiyDQ1xFb16ULk2jxxz7ek0lnchR6TuIB1kS1GWXRA39ClQWrZRIXhlh9
bP21Kpa9L9FwwRsIWnlk67SNTpUCX5ExVm6KIcsS3XaJDihJm6E9diZfoSZCx7ZLO1/1KyhVi6Qd
1LEP+alhrDiJZtkWYC/gL/Kk7zLIDt3It2bc5axOsMf33VLE7ys9XPslv+nbeUd1f9mSg3XX85Nn
fDX48kmZZZEjcXJZ5htTdALKDP2haukKR/1xzFaYaKix1ad4Xg1qtnKISiHjZbrWwFpZqC7VEdo2
pIASOG+fq4xZOdUXcTtfLZaVSTkX+6U1KikyvMrw0kknwhsilvXAwptwCa4qG60KfyjTKzKtJpSt
RE837SI2ZeRQMtgWSq2ue8d0ooC/XVOmJiDDcdkuax0v16WCJBMyI8iYpipRfUdlM0BWUDB6V+BW
TkolJdJ3bPYL+CiqEkcmvCmx1PnUpa3jWRIsoNEVr0RaRDxpuiwxxOlVXPaybd3Dkre57DPa3o3P
o84X6Zu42DlIpUzebXxdXrOpf4BG6RUdg4/IUYin+iMKyhXKIWp1o3vHoih1GaZQr+9GMZ3TURxj
0p/FLEebfslSQF8+CGdOiJuTglc7NgTg+TNlt/EQ3UNesQvtPEEANZCFcOpgLH5nO7+kRX62lG6B
0ht164yId+DZj8ui24a6uWvr7LQFwIQPoV/P2XhVC3Lqw+i96KtGZn10LcQ73L9rPS6TxkYA5/QQ
qtR0Fg1KNvB2SFRwkE2p78UpnDc7t4hvNXQDZFMQlYzKr50vuoMmHkdx/s7N/cNsQVBQkIUJxxA2
fAsBv4n7SE4Czi/a9VytTFgiOZfNR675lkOAlxXSm86GJ13g7+1EATowe8L8nOb32JQfO85qOeD6
Akpzt+LDWCedB6jEkELmk2jAfCYZgfgg1RxCOU9QxAWjkdr3pzO279qYBis/O5su4XwvPioGaXFe
tja1bSvWrHMbb5sL7MpipWAziXKhk0E9fwLmGlmOiCc4ytuknxoo+fqDWQRNmuf8wgt4V9P2q65U
CCoOeMecEQgpVRIZ876H6gTQDqgZXE5POYqqFPy7AQQJ8AXi0iZX6zawV85BLjiOGqUVBbxi6cLN
WNILS7dzjXj6AuxgDhTEeZEY7U/8jNczAdzJBwfwqYqKxKrxairFNo7M2gHEtfYOppbTx6HAbkN1
tWeI2ETjnp5x0eWQ0NJAZrQ7Hg3mh42HErtYrOIeojrxZDvaTJatH1aAVlxPtnoO2/5Wg1co+KXu
u3p1gJkag25dUG4CKlJN1ckB13FivpladkawP12m4wZuz3NwH7d814WtFHm+b8flxlCyQlO+jUcw
0TDcVEX/Lif1PsL6LsfDWZlGS3FX1SYpPPgIgA2yODhmBKr2EVbUUVIs9X7SgDkQhs/ZJgidSBZ+
npX0welcJR2q7+rwg8hrJQMTbmZWPXT22rdlQkK2PqATJOpv8+IERlZ4UGWC6uC4t+2ts2d0jPco
w5eua1Y09qe6Kx5UCMXzcJpP8Tp3OmFuknX4ghn5QtJAHPNRXM9TvacBQIg6Auioep5Zq5LoEWko
sY1OdJwdz0bvD+wrVHvR6+hs6resMh91UTxPbfuOYJvAqdM09/nJYvJDxlZLQD/XfX34Q45DeBw0
HjJrASmFWPetOhG9+tRP4trm8ZmDINuybTtnx1273FSVveUBmHoNwJc14Jbjdafjs2hikBcz8HbB
thnFLlNEGuFPbcfX7eTSTlV3ZojPfOFPC0c3hYUdwLZpG11SvMrHcPuCEuftxdRB0YvjHfB0a3LI
iCAE1wvsP6SbgMRrNLPNPMS7LqhWDvzKFKzGrF6xYbnJsuFyMesAymbwNp+GMAD0phiuawTZbWDA
TvN861rCklmJEkpOfhao0Mp5AbsPrblvRygvug2ajFgjVD2oEqDwYuTvhferzFVGNqxPsQfs1lIa
QXonwbyK5CB/OEVmJemvAsHPcA7oy2DEdTOL3UFXsk4xadjxYHIBcja9jDp8BQXzsuY5HZO5W819
tbNkamV3wJtptmxJ3OdQwpLLZkHXWZa/N3VxjGf+YWCQ6aEcqrjas1nmeZNG7ZOnbIGyur0FV1XK
pQNsPdT8elCglxiwRtZHvSSQ/vagLm3TQfVbw5vsMN8iCCBeZAf7UOCd6kJaIp4RgX0ueabl3OYP
FX9oLT+uc70PO8hRIFq4QkEOMQGafUD3lY+0jPlwBWVghshlJWD1w7vqJmWwngyWAOp8/B578D3i
oRiqE59DA+GQSAE/tx0db30AKF3u2FmL8GVfsuvysAqP2VVrTyM/3EIyATDeAupTlFDfRo8GA8LY
3zZCXbdzsHqB/PKanc0DMMBG9LJmsEIsyKXKA/vSw2htedY4lnrcrSZN1q2bgVeq+Az1j0VPkjAG
aSJXPTSBSosR4lieB1xinxXJZMtVtbhcArb3UIUdzA0duIf8XakdT+dYPc8KAJ1hsltRDbchvE9q
B1R8xiRZlY5BvDvQVnT2Fs8wDLnK2aHZgDo8Jktep5RcZwSlc3RA4Tm9PKhYrtkks0sAQC9wzgE6
7epnj7rbqAOeND2t0qCtsiQTLSBl8e4FwozbgSQ1W6DKhuU7U0Icau6sbk+KePHwXigLTXRZzvks
Ibxuxjookg6qnRzq1nrOuLSAtx7eHkF/qK3qVZuXF8pna1FHm+nQxphIvKtN8bwscDGOVJq4PWVZ
cF0pcjnl8/HoTsuMZ2kQd17WY8bOqEYfUN2v5k7gK0JBnUTgAfYD0NSM05lOZqbjtJrpbjGVWzls
5zRUw5U2xcccQYNJNN2yrqfxrIHSYZ3HAdrkNG920byxUHJDhKXqg6fzsFKLYVJBLSOxwei9qvtr
1+N3bBH5+xzFH4Kl3gyh2IthIduijVGieNxtNGSDY9+JjWHldjKoX/WiLJJRAnDarhtueKIZJKBZ
ynR/QiGjtMV7XMWlnMbquRnM7TBpAzqd6JkfmwUAKDusa1PeqykqdnF9xjmg/oyCVg19faEg55dx
Sap0nvSYgJz2IWGgbGK4Mm2ZlngZk7EG9xHzGjyPJ3dcDSdhjBapdHwNDcTTGRLxFxDbCXwZanam
xBLIqtArx8HDTYMXyUvHqwjK/cTbNgkovgmgRB7Deo9adOpRpSBthwSBuOKaVqWDlNjeOtHdlixp
AG1P84xY6f2UyRDn0k4QOBRr1/kYpUON3vMuviEVCBIPDKCHEoNj4Zum9mQ1uRosVVwX0D1ZFOQo
pfO1DIcoqamwEsDVAwA58LWmUrHoUUV8gWAWQc8FAPAK8hNK+yIp8rWjfG0md+OJFclLUyuayucM
29saOjRDFa19q7ZTRS8h4+TyRUv7YNgtU/QMij6sIO5fGb5co6KVS90ByjUMKF16laoxqBJaQW+A
RPE5yvwnbqDRSfw7/UCEekBzeFlpAHDbVZSDM8gnnUwQpg8Bsxv725cNjmO7plV2qZYFaqcxDRqI
MkPNJ3AZFWR2XK0LFsugBACgYvjykL4dXAHUtdB6hXbpYbVDnERT9XCI1tkYXx/8xUzAofsvPu0Q
BSuQ9Eyqh7ldVRjaF4c9iyk8OwRq0qrnl87Ol377lzbq587xo2nnvlD5l2+Afrn817Vp4P+Xj05+
vXn4hOjXq9Ov3x794VObJ3M4kGtfP3Sg5pe1gJgv1B1a7t9d/Kb9/7UD/qrB//lTpt8Z/K77/90R
rK8H7g4dcui0f9MC+03z/7uDX788/6Xxz6GHzzgcGuNwaIxyDoc1Pjf+Dwdo4PyMYCGcMP9yJOBr
4z8+QiIiCDrz0DyLKIOG6NfOf3REeSiQYIhBrz4S9L/p/B/28W2jDkHnH84eRghwajhcFVM48fZt
m9BE4EcHwYlcTCigFw9gMoA7lfKTRAoqqlE3+z4Orylaxzo2SdvYWtaMbWJHAVv34Cf8u54um8Wr
J9uVefINI78o3LdHE14TSBAXhHIK3wMJwih0uL4nsPSKCFSEMyRCAAmVlJRQTvJ2WyJcH8MfBMrs
gFNoBHDIA+0x9Jsera7du6Jr5p0pqm4dZ7lKm2wGCJcuWaJgkR0kg59t4/PnVz+gNAJBfstKIBBB
FkFYhKGPDd/THFj9zSGKGh0kGHWLXMTUfjQq/rjk8wRYCzQn8t65Xan6y7kNltQM0JhYMhSd2Lnp
Eup5vebKkC3OUbFaHN2BWPRlVNdb6pd6ZVw73/XKb0n7MbMTuYSjcvZqCNtr1YbRCXZ8BJSkscVm
EPNDF0JRWrtsZ7ucsE2Wwwd7YWDdObe3iDJ2PXXlsI5RdRrTmZ9kjgXrLlRNDqB1n5A4ACxFkylF
Y22O7RQ/BwN3F1E9Nr3UHM4XBHTx74LSQapaAwaTiR76saX7sw726x4y8BNOvjAwGY5ICBr6PT+X
gAAa6HvIMNvg3LuSy6pq51TAUY51xSHQFpnYlV22G2aN9wXAEHOuy22JcZ1kJZsvY+5u/0Qbfytj
HIYoDDmc1w0PpvM9TV3V47HQ8yLDjk4Xvg+mvV6Wm3ZahjM/oOBUTyn0FdjVWLXPS1fFkEyP8x3U
th+Mw0j+MTnklfWCylFwTfClA0IMPnGkh3MV36hcrwvrxgaw4WlA7Soe8vy0YaVfQ2LbSDSYj8NE
l4twODR+Cs8C2dJm2BSTprsp69qPhI/4JKxKfNxU0c5E6CP3XtzSEnryozOPWUvZyTAhnHDV1Gmz
lATa4VW+cyM1K9zM0HhqbX2iw6pY//HeDl8yvTIn+LqJx+AEAVbmJH7Fat31pOom5AC4a28o70na
4tnJMVcPZkHJBN3HrW7c/J5n99QHUEuQmKx1CK2BxkR9+sfkHA4sfHtCClQRUxRzOKVCCLijV8oo
5owZYzG8XzSA2uYjXhGw0Yu5Qs0FxeWFmNT/EHZmS3LjWBL9IpoB3EC8krGvGbkoM/UC01YkCO4A
SRBfPx6hnplulVnXCy2jUqrYCOBe9+NX4f6/P+ff9j7qgzrzYXbfVwDHF/2fX+8yubLEZtOmrG3e
vEhhMwn6PGumEEvRLHByrAjNvpASOrJoppfRDXxT+4HcyOojgs98qihntz6kHz4txL6gDu0WiM9/
2KX9+yv5948Hr9THgvADnE0hC/gfvEezUNnQ8K78RcE74CSa9pYGZ0qnT91QWUCb9/S2n7vgLWzV
yuZcPMezEYdyHD89Ag+t0eF8HJ3/ngiFPx9Vyq1VghWl6+AwdlN7IfXwnEyjxRavD4Ph6mo7+4Vb
oi9RDd9rMbR9X8Le/sMqi8M/v3yKtRXFzIe3HJL7of2f34OcfWlVYLoUxgvfQ4TYziYYnpCf9o5G
ijntF/Yqar950V6bnxJIrnAlul9kAf5z/53tZPuSN753bFkLsyiQ0BGLDl7aYPonIhZwJGgfVRv/
GuGIn9jk2KqgwgF0mA4eFIgbmJFkzb32Q/C22Xlx+XUWs36dErZ1yh4FNI43TmizKVGKJnpds4Xv
wrEB5AQSCj0hiQ49A6BUi+AilorttPBhevkzzs1IqV1B+s/HyaXi3K5qdfZqgcw43Lu0DxXdT2Bv
XuvoTHkevFUwBycSFOe2Hkn62OMGwWzauNqlms5q18FTPiTxjJOpa8eU+0W37+0QvegleU28hm8q
EudwnHnwTki/nhSTade35hm7pruWottbGvu7ri35CjtBe+lG0l6Yv5zQCmDHmyaycaAW13kJzauM
rA9vscjPeTOabBlm4HV48j2aS5EaeYUXH++9OcnPnf/MqQnOI8GGKDvVbdqhKlddIMJ9EsfFeozD
8jJBBlgnkkB2vd989n6Bb5PxROlX48NMdCImpyWH27WhodcdzOD5u9ALl8wZMR+7xf/w4kAcfbBF
R97EZNOHokqhE/Lr49LD4ll7AgWN7ZtiVXK7sl1DfqEoOzTRz1zlX1vftLca0OixjsWQ9qqfTSp8
lk190nzxh/Gqx5zsEx87gI+M1bkQgmCxmZUy4S+APv3nmECMbJzJgbKhgCKtd8y7yuH7xk8tjFPV
jO3NlJ965vWr9udx/XuDiSicQy7ZcGsW1u+iVkcpkIyVTHr6kScFKKdmcDcTmhBfeQ86rmv8g4Fk
v2folzbMLH3mLdXPAejQLeky3jXVdr7f6FUb1lfuDTshgr3v+ukTMBmsRQ4XLye6P5bj1J1gRH7v
2iD+WTf9ulLe+bEQgJzlzzrfFW2rjppUbmtxCxvagUJ4FEIhk+zq5QwEnjdH8LPoW5lH9cq3eZO1
oGTAcJJNkYsnh68QtrSS80G1IjqqGVVFYlqsSw77sSdyGzeJf2IkNGhKG7X3h2TY8US4DMUqdrV7
Dff4qz0L2M1LRLCjeQHMrWTx0Yu7L5JP5Wns4Py1vYi3LXEfeTG4A7pRUBwVbl9JZH5wPQyJgOcR
/hj77MgSHWMUqfkM7fd+WYpAbcDlxqdcNFttwujl8dzExPGp9qce97CRW6/ScyrbeEjHYHEboewv
moTdp0ryOHMBM5lOmuENZ4rJSKTj9eNvQcmPjmUAeRLs1S/p323a3GvhqJUtxCGPpElrxO5RMQQ+
ZHvtWPgyuTqt6ey2YRSrswNEkw2+Q98btzKjtcSOQrWfTUNxMMFYv6opqF+svOYhVKJATdHx8Q7y
cXzhetwMTTKfa2+SMN0IexqVhIYZieJLIyQIjpbadeCPP0rYHqmeBg3EWBawpdxxbKLh5PymycZQ
8SzPq2QvwkWvO6qS1CtuAevktm3q73kbhe+8Wz77XO5DPSxPoy7VyXndtJqA9xSaF+u+hTubFO7C
Bakurm3IphQG9q0k5XNuUHuOvN1pb3a7oLbiyA0fd+JHXtl430E/urq4PoiuJ8eq9L6W0zRnljJg
s3Npr2phcjOTYCWsTTYsn4uTJgKCpoV2qnI6fz5+0nUxf4mW6YPKPbg8d+5N0lzCpRDZ7+MxaXS8
M7mGdM4auYldPb2ynHdZEKi3jsjpGavvk0XLsul9E20DSYFcM7/fIM7c7khUxGnXTuI43C+Mtstq
kKTLRBTXmwnDK1Kf4WAK7HcZhcCLOy98KaxYh1PI91g20VH2NDoGXQBR83HAq/xgXO0d0Bo1W1gq
/dqrRpV1peXnQBaA3Wwjt9R0W191855I9Vdfu+6Ql4uBSE/lhbRCrxREPuVNXwgKo31ezj5Q5xr7
S2Lz57AHrjKPwfBFMEjqGlu5GVzWRl2zmYKm2xcj7B3RDcUL9RgcIXvQqp1grOp4A1TKRdGR14Ju
ijBYvkrvasf5ItrxadA1Frmviy0LiU2nwNlj6xfb8NHzFB7Vp0fHxeN8hF9NMiXZ/KQrONwl1Ref
yBm6kUp2k0l2fBjVp6q9yxzjAC6D5krQM2w7L7hEZBpuBU7UFVsYzLVq4acwOi6EijUE4G7FxZRs
eDdHRzHbOotpYFe8viMjByyI8UlGzfLkUDhtEtLuyqTh25gmctVHTXHopK42JhGHnJnguUOftKpy
Oq2XsgVklFTZaLpdwWwWqUmdHheYuDZrDFjGtqiKrfNruwt4V5xo0KmMle3RJbY8VwQQVaQkX9fR
MJ8PTVnoU3e/RISpLGHWbuic6Oco52zTmp0sN7U3FCstpuCtLrtkVwfiWpYGlR3v6VaFtc2mkedv
qgbgMueXsoH8TFt+nUs9XfECGWDAzr3QQl4Hb9pNbQ791uffZxRPYG/wEWkbB+uYOXUqeq5OgwLA
EBTu2Oe1eo7GcC1DUrxEdyzA9YBo2jIeQeV4ZtMl9XmOOmhvONFfk150UM+ralPSzlvJJRhOpIjL
vSL+3kYLHvXJcBry6EfRDPXFUC91wRi+AFLMV928DDfn5W+wwXTW8Zo+d4YhS1BTtavjRq1EM4bw
q9lA06q3qPIik5aBgk1//9/GYOKzcjRmO1vtHXSEv9HVosfbk8D0sctmthDjUZVJ+44FvYnbsQYb
QF55b+rrAMIybQN9323K/FbLAPdBGbwlaqbrqnu2NlY3R9jLiNjA6tENTNUYZf4dsF7mbn6aNZ4C
VYxbjd1Yrkfbuy819belRKd4pWJyP6cE1VTLDqhtUPDmgJLqpmtW7f2tB03+vNwFjymscAwkAuVP
H1+SkjdX4aZXWkxyXZRFvkO0Uj/5wTVvq40HmekSg0jYtNFSrzth5MpNIqNQTE60F/MG3a5IR8wB
AgMiPKy/WW7L0H0kZf8zYV6z8QdwK/DuTbmd4iFED+pWU1/p9aCwdOkU+2+usnptavlm7fgRWP6c
zE3zqu+nkQazBfcuAY/1PJAiP0qZzKlPqjqNQuHvxxxf139v5/y/I/nokEjIMN2GRXH8J5LPY+gX
AW3QQkt5IC7xt/VozTO6vGJVefZroG1/hMt06PuiXE2JVmsUjPr6uOQVW5sozG96BBxx/8AL6Qcw
ZeNo78/DtqzcP4gdf+vp4nsoA6GlOPCxa/+pZ/kzTG+RwPTpbbXcJfr87Dspdrpm+txKAVs7ni4q
6fJ1Gy726b9/WsHfPi0kC+/yBkf2jRKf/dFS5qIOJ4N4SippjXpXwfoqURLYdoLpEU9HV6jn3hfB
Spp8erMgfIGIBu/3wuGkMCEqY1O9pI+6DLtQsXIzgjB+reyem5BvEw+UTqjn5TB3089Z6vql1hot
wiTkptAk+hwYXN5k8FAWOA82LQ//SeH6+1vk6CdDTpDd8ZHi+kN8nT1b2lolLn0Uac7i8AGXB60m
4XO7HtvGZMH9BvCY7tdh4/EsIqI8/vcPmv7te0b+PIbMGnE49AxBw//sbpOOFdxnwqSqM0k2d/BX
JM/hxNFxyDpChl1Y9BU0iCQ/AsjRFzZu+gSRgm7j85afJkbdbkwAbUHq8lfFUqBXZ0N7EaVMtv/w
Yv8UBe8JugivN4nwmTBkH//zxRZjjmYiZC4tBkpT8CKTAQRTwKQvk9uQVBBGHodD6bifelC2VyIY
+kMEILNI4v6nA+yCTUM2//TC/pSr7i8sjiFThZg6kvgPOevfpDjHF99rsIumABthc9X0dMe/Lvms
e5Sk8qWl1Y+R+mj4GgljdSjD/WjUBKYpzM/IEbX/8LVCxP9Dk0HaLYwpw+QNBKoI4oP/+VHlyHzE
WlDsaqVOkCxAjuauMfDMhzW+iqwA6klHvc1DTT5N0v0gnE0veqzHfcOrBoRVWrc5BDjSlQfjV9XB
KzRcfx6NO2e91RxVza0pZ3rm/ZRVVTTCxUfQCuoc/1I01UGNLbxJT7unWLS/pAYV39sEwNmgr6bO
6+tDAo+/TrltL2XLl1Q9KoTIAwuQAAQFcBRfykKVu8cyfjRayQQTH5EPnbq8+P5bXPpdE8uEyq2U
3nBjhn/is32uDGTZlooZveYxaWC2ESnDVxXz60NpGJypbn7yQda/1W3XFMiweB19BYG9rCszo1C9
t3iWRt8Hu0xpEIGUlY16ajun96Lh5CSSqUplvyFUhwCVcGl9dNX/6kWnItijaItShk5j3VkDAXuw
c5kNmiE9JGORdjGzP8LmL42u7NcMhi8FKl+jGa7lsc2VuU6gT9OYk33lxna/INz0jg89RP8lFTHP
j7dCPL6bEuGDasLmRiP0FLIALyiDqDsmhnfPwST+qgQ86CIS7b7x2iqdOemfSUUg809RjMOGFZsq
pGJTW8ByaIt+mYBmRDEEApY6BG/ut2ubzPV54MNzXPXLt3Ap0bjIkb8Layqgk7V9nfmAfIFtzG2p
V4FFTxxAvl8H+bB85AuoDd9StSEuLrLxfg8tNkfpdq/Jgam8LjWkj8D1u0IRqEVY3z4Kf1QM47Cu
7kXQyGaWtWw+BQs351Anx6Aq+iPLn8fas0/MVPbkF8TA4+HDyZgxXGHJ2SygbcbvBYBSrH6FEfT7
tgE6sKFDE7zddfBTH1ddSmK7SsqCf1WtREVGf/COdliuITnZdq5TVwfzYUCoB9ZEzPYh8MFGOCxj
8KH7cECOIdLDTULsGfiEnMwCUr1nLW6VIkAAzFAsEgjaQI2GHz0CwW9T4/LL/z0y4NxSV2rY84jl
P+kFea15suxLokcsDB944kLL3eNJiOcT5Btagxt1uSlN5vVctb9iL2CZEhIYnQ2eH537jKb3UIQO
JSdk4lXnRm8zkCrchGH7jftIMEhaelsRTHatCjLvi94lqRsjdx1qmq9+b66uTeSaISmjgrA5Lkmx
n2YvP9WofNKhmCssQARPsT5pVkUuWk+NmN6jbr7AmB6eRNmU2Vz6P2v4fi9Fhc65M2G+Rt+wrUwV
vdSTwFHL6c++jF7R+IeXvMSFtPI9ziN7imrciXQhwOwnvZ8ocnsIU+Rr6XVghFV1nu63wDArvmF8
wLlE4+I1CYw+ssYsXUrR5R2liLNWKHew4UhOLmSf/7oTejZeXEQBSRQ44KQ0aeOr5Njdv1sBejfo
ohOotnFPPHI2ZVI/4dSp4QHMQUbLEYsnd/m29J3ORlKZ5yLXAEhjkq9cON/smLfnx0UPfXvO0S7D
Kqz8PYlreUeT6zqeXuxSgggMSwuUH2eoV0PBDXQXbZsx/6semT3DQgQ/n2wiNJ/ZozNPHOyXRw0R
G2wTs0228eRNG9DDevN49XeCrOzbevd41CQXJXhW3s9MMe3LIRHb0Gf2S+KLQ+eAkD+2WjcLvYbj
le8ddLrDxGaEomNor0l8qQK7oFYldDNEgwblDUOyZlBaxwRRuLsYporFT8Mm6J8KUyNEp/3t48l1
knhbhAWrtA8CdwpIvUWY5ijvZUNfJDcSleEhDhEJG7gpQR7269iDAUlU6LBtCWQSAyD9RA6ZMXW/
tTDXELaLly0MizXJQ3UJ9YTlnkffImf8t9KI+rI49s0xRCIGglQmNHZ29rFGzgH14o1PSvy3pRfH
SjhxjIaRrks7BqtKdO2+CIdmZyKlswAaycrXeXcqVKRXBpHqXVXZaDUQr9h4Wi4r3NclKCWGNuRR
jDwq9buaI6vAeyoRl9zCXuo+O4Y9zQ1jnHJrmyOiRFsVWayE3twJedTU8AeCF0KDg0D5te1Z1BxC
GhyXsV2+NiG0GuDJO6+0ZO21RZd6k/pGoG+vrW68bdWpLwBo/TV49GDVsFJtQSBWqwau6hGS+/VR
JBXAc3YSOdidBgYd+s6dwjlUWxDoepN3XXILRkB0eT//CNCt39qcmvUQo9EOka7MgHSRG9Bct5mq
uj/xqqyyR4cZ1EStOMzPakmqH94yVICYbb57KBs6KMYVv5+cvBs/QGeDOo+6YWXKYHqfyEfe24vV
BRKZU/09wV30q7KvyzS9NrU137zSXcbmZ9PBAiR9M6y9xyYBCC8DiNnoT7MgGVxR3TwNTG+jJgZA
3REYYc7GWeAH/CMeg+dlV/ZWPPtd3WVdLn23W/r4+nhVI973kZYqLcDqbBAEHE6oxNtj6Xd4yzP5
wcIqOehg5keNxq3VPtSYcRqPkyT5kU1dhnadrXU85C+LieoMZ4D7bMr8NS9S2jf1LUTyaAvPYcoS
LpIVSwq25tNujKT8Xi/zjmCt3BYcxDgmOt1vqvs55leT2db9PAIj/xTgtN8JkkALgRHZzJQevTBn
uxmFfqYicFl1GU4Hek8qkH7+5rAVQlilxdZH1KLKHFwZvSyQuKm+PQydsCn2VSIPvZ6mHfK4akkD
YB6ZGVqUE7yHITSHf1WTOhsfcaAcduOm7kSOAJ512VzN7Sn26/aCvEa9lz7Jxz2WQ3149C/Im0E/
QCW8AUMQr2TuxdmjQ8gJcljAn988FKtpQW1xXapkuDYmPOIb3s6za99lmxenGQsTSRy/SIN4Uc+j
4O+2UtPnUqsiCyEKv/ps7rOgtW8RgT4W9rx4aTvR33rg3N5fOSWgWhsUpDBL2SrsgvHgSDvvqJHd
6iGZlNUXFjceBgyw7rPqtJ/WDW0ORmMA4bquW6hsS/HUCAUTaMDcBQ/73X6qx2LX0ONcAdZ3d2us
bq1N2VhFG3XfTMb7Sxu5gVBXvXs2rA5jNNtzIfPzwLz21Y/0wZvm/rOGAP3w32iw5KsY0bkzo32S
5Xya901RYnNRLAfc3kP8CIn6dCgaNqjSJPhBprblvarpRtxZZOz/IdEfsvBut/+7w4tuAp0EBgPE
aL4ww+SPeQJ+WKshpIakk2xRvkZ+aO8tNQospUOEp+4a14RhwluPLssxplEWIz28x062HM/aRuN3
D6L4Fzc6m85sbjKQweFlLiw5zeyDlKGXLbrOvxnSrIswo5a6k52GCeGgLklZHsebfEFSM6mJBOU5
JemQxGb1eFj5079+gYaeohI3X8be5WhAaL2PASyewrH3NobX4ZUh7ryWxldwHeo+bXX12lmW7Oa+
aF7nniOHVWQeCVga3M8Her9A1l3WljFECRGpSdHz9Jel5dOTX3dtOoeie4nr4qtk4y+ByQBAPVCh
hlXQ34KlIHe+Z+M8057//yIxFASTSEi/ne4SV8DdvDEjB6LIwXE0+3Bc2A9+z9PYZdwEyqi9gJaQ
aZaEb/2oUqaqZZtPDcseXV3kJXxHFqdS5SS1KbXHQAIof6g2Dd6RzLF/O+6mHdJVSdaxkb4irZFs
PbEAJm4RyrvfhHwmfjZMUNGauP5WKy0uj4sXFPosgW/PZJApqaBd/f/HAxfrW9LPCB7cd4CoL04I
Gc/7GlC1mvjyNUrKeF/fQYQ4X7KgaNcRRkK88kLZp7DMvB/RQIaUYdjCrZ0ie/Qb5MO8sUO0HbzK
7iHlwZWC0m/PdT3IY2eCX0s3uqelKH8ohDDSMfQrZNxt8dsWgh5+gdN3b7ztl7ZuiyyPkB+/1zvO
EoDU5Xhr68SuZ97VK6yy4SSQVjmwwe6i4DRVofdVTyxcs0ohobgAUxW9eWUl41+aSH5EgGf3BAMI
NrA0oaPyqUaXjQh2XPbv42DZuZgZ7puaq5RAcdl7tXS7kmt4VA//82fO4+a3ulercdmQYiErTTFZ
oIAme9Z3L70dF5DNLQlfeNn5UDm4uiQjkl53pwwd9QrscJGJcYGLXxD/rYlaP3OlGPewEr5ba9Sh
8Gd9dQRbJ2/ctg09vS6nUd2gvrsF+q43+ct7NyDZWbb9mvZAr/EDoj119GPCFplG/F+1MXK34++G
qpiRWQOzSHA6VUxey/tzyGrykCNBPcXjXzyu5neCSGXTqv1vL1nNbn7pkvjDSQuYq6B/VUNATnE+
gKcg9c7DGGSWNoSRrbF8RkSVeDtAsDPkZu3tnJZAuhWyYsgQJ8dpKaYN9mx14UOyG2mv1r7n9JFE
07KJPBO9oJrtMqsWbJr3KSKLtMF7ZIa3ysgFxxuNtpEnXpQnvHdixQdT3gsvavd1iIKjlUq+iVnR
g5TooAdFdj2sltc2RKvrUGVchSbNk7dEK66HNwd06heBvT01S4wTHo6GZ2Tyi8Ze5nfi7LexfLJW
81cEfDlDEN4N2q1nk48bzH+AbwN9EaZtWTyPJXJxUdkg6O74HhAodGoQe2svyqO1Pyw85ZhccIh5
1e5UEs7ZnAiKm24xqwBq5yoQXG6UmmIo/3Wy0RhTswYvCH2x6llajVMAgGj3oDDqCfkpr/HyXRjq
+IBsTryNQonhO/c1jDh21Xyv6miN72H5UDXSDE08fynVnQ4dZkuAqqunMZHx+iGnj6ynO1fDSBLd
fbGp5Ym7yD5BljBbzsXRk+W3zg7mOcbkgpNromcMwBi3Wo0sHYmHWSvO+ePm92Gre21wqKFJ0lhj
58dP0vfPmLZAf1cUge39Sxvsc5wfmVM5X5ulLp5Gx/KnyjrYCn4Nw+v+UAYhEphtM+2pakdwEQu0
S4yyCO/3CfEs4vZ1iGzCkkzocXmxQ9HaPy0dBAJFln0xMPPaBtH3pR/nNE60uBFtEOj1+jUxQYMu
oBv2QwNUttVALwikCAG/OeJ2Bx2nvMhxBLU5qI82NvkZlr6E54EQcKdr+sXM6yCU3buPuQK+GpP1
gKDEpaglW1kYr68CfnjXlW+Pw/1xSRZY3D0740UU54np6bXIa4QMZQ3LyOfvaGiq/fIo4OIgNJkY
QD6EudwuI/A+Ndv12MNVt7To14ZJAQ1K0lMEWW3FwpmsqoAGPeayYDf0kY/EkIwmkxEFrOBZfRsr
1yJbBcP1QePk7Yuvve6MUjWbg2J5bpa8PBQYgmC4RVYIlVu6hIWFkJHnz3R5HwQS54M35ys/AZQT
l/kJANWybkiCqUtWzdCSrNglylVXWngrqqfggI4jXEVxi6WeIMMVuwjmoK5E1g2temYeZes2B8Pf
wvhL82jxLlNeIfITAisru8K/QDczp1DwJLvP5pkS476hfk+HievPAXPW0dUmf9k2Uus8It2xBOqC
wGIb/6R+EOHYY+OaBKZ9BeRGUnUmRSc/cAg3K4re7KAbVX6Ekb8JS3gIZBDHh8Bk8wcKvIiMEAzg
GJFOeernacxKNKCeHdlNxHX/6UP2WOf9c99aJEERScOaMNFhUgjH3bX/sV6CtSxjvBVRrzGCIHlT
XVWuG4Vsb1zr7xrBV+S6Yg+TKSAVYRIIH26hIn/5lewPxs4HjnFBF5xK5orI67bneXz2/PFL2eCj
Mfd/lsLN1L/WEfIaCMohJUlsvWAmQyQRpV5gvgNc3vzuzyvYdmiq9Sqcub+aopkfFr94mR4reEY9
kwIIw6ySXA7btlbunlEftiBssAQHEx2LwhxjdGzvttabfiyWDdOi3MDs4efCxcLsTRT1G4uZh0/g
eLadn09nH6O+Ltw5KEq5f1m4+kAQI3hDUeb2rCneg0bcutKPMcgMQXcqw/Im78Uw8wzC3Dx6m2bj
rXoelc+PixZ5GoSEPj0emT4Osefrj54UbNXSoUDEtzRozOFfZMsc0c3vx03ZIrnsj1/beTCoHPQ7
DgPBYBoaDosYgDz65it4Je/6+KnvhbfCSIAZxupQbIVD44B/yCR6mROUBXPN3XG4A3FL5fSqmb2P
dmryrDbSE6kL1XKOEQZUEpPY7u/Wx4SJ55wXv896rCOYDBaxNJbEq66bE9zf/2sVPk7keMkz2uKE
gsH5KA96AazJ2uWZVsgoY6AHoKL2aQ5EcFKjL25MCPZE+5exYXKXI3aULffdZaBw1pjGzLkKx9YO
kx5MZnCTHHwx1unjE2zmuN7SLl4AbK4X2opfBiGytMRqxrip5Zm1Tl0wsm3zG5YzUYzMzVK+6HgE
8uAmsgq1S3a0oQJhHkY2+SCjG+MmullEk1NmeYgOiPK9mrocEy3QmbWi2FrZ9zsHQOUS1t1GVyVf
Iw2H6NzoqTNiRX7KXfkBi0jfjGVRFsWoSAnC6C/B2B6ISLCLualDb758Le+u/+NSNMERuRwoXy7A
DIU8j7faD7KJs/42h0hbQYgMz9M7pW33BZNXVr1p5muuq20cjMXLfG8Io0WWOH0cv/YhT6499xCi
SOC8aCSGHixPdD9mFaRXlHkGE5D4SI+Pi9+1wy7wl0NcueUw2kur8/4+sgMDrnphECN76EqjD8lE
voFlNYcoIWUadz22AWWacD3gdyka/UvIvGX3W7a+K52TYeZU/GU1G4+jVdMx7r0E6EP0HcnW+DhQ
jFaqxyTt/JrcJlphHMqzLxe+lZTDKpqj4+OiS/9bNCcddku/Xg5tX0Hy/B+ezms5bmTZol+ECLiC
eYVp3/QSzQuCIiV4jyqYrz+rOTfui2I4R2dG0w1UZe7ceyU14M8DaNXYKsxVK4BIeJwkLQ8T9u4s
NkZhHwrJHdppon+qvdwkr92L2CqdENTPercZ+Xr381dep+9y6ibUsKUPfg6Dn18MB2GOuUkbGa76
LLysv85SzXdqlO/E96rnnsuK8mZ6ckuOF9Bs99Xg7GDPkJNO8+//fJblQpOf3KoT/C51XC71FkFu
Ydg7uuuuJDVlBIMjg6EBQrYof44LIvEvzO6zszQngjHNJ0ED++1WWgFUgRRiMamKAHSkZ9Mriv06
JJzgzfJmTSTnK6fb7l1C1vvMqmcsi/yP+ZpAgMtozJLBpeHdOvWaaAbUJm8zTz8/Ynk6kyJFVO5Q
IptKLk98lefiNuTe0lJDZdnKyOqxuqfKlue+ml6hPK0vCiTeYc6sbu+K2vpNUOMy6dW8K6qG+iMk
YEpRASBoh8E0++vMxa+u9d0PXzHBnXKrOPt5Ov7co2dIHZD6bn6S27XKj3gkfn4sZeYerB5V0aLe
tXPpvgODgOfg5sbdUjXqcZvVn2Ry8hgaybgj1wjcZaiznQ/yIvz5Eerpc26L7trrGL9WSTNsUA+/
qCLlqbpBzaaywU9oZVlc34wzoMLOyLsbLSbiTtfbzb5kiqUKOYbAp+ynpartJ9wCbxoZysvP3xq3
VNyIlbAGZC3++8MPYu7PVdP/34+tJ3p82Vq8+k0GaE/QBtsT/qSNlKS74WDK9CVOax/VdqjpzfCJ
tYglgcX0/iWZJueRyzX8+Smvt/IFAdwHHiJde9pn/sabgZp0nzb5l8/AHDsFD+jYJfI0b+bdtm5n
dzSd76J2CLHnfzWjUU+OdyMI9WNybuvhtFpt9tzrxWH0t0O9rFCJhgL15abS5cbshD5lB+fiZOxN
nXPh5+BON66fhsMmWJG1gp8rM++FuFDUNP8NMqtNictS4NG5HdcyX99gtnVxO2f2AUlvfVvseb+K
brib0/RFLHV6dWjAQ9p17b12IJStcBjv22EdaORvQLuClrVlIHTI+6yOq5UbY9LN/C1Nl/tq1cqD
Mc/QRJ3SvxiEk+B0leMnwL1LXzfrLzlK8Awkm4/KHMKfQgahb3ik8m7ua8XnOjaQAj0wZz9nLUEG
ulZRTbGcotqtESv+/xeLoUbYGZ9CThoXOJIe7+9+M/T611DJ+bL47hCSxNUeHZd/qFHYux+vcUo5
xs22gxRhgDvNlihz3PmkT6PzYs8qqFwDxBzVEJHyJiBe0/2zsuFFL5zxGTLOgyMzbJSqy8h22+pA
zt4iq5ZbD32+PA1MmOOxgC/18wZUt7diTGV/tRngSCvdT72lrhuI1Acnq+0HXJsZ/mw3SFayzTZ3
7BuYqd7f+uN/d2lO/q1M1vYqZ1qhYFyTPjSt8Wsi8oqrLINp2hqIE5qRLUAZXqHzgO+Y+vKyZJ4X
t20PmNGpjAvwrfTYW8nbQpscDHlTPYh8bndzMt1Pt/m8k1fXahpxo3dOH5FYe8zqbtqDmhrOotdo
L28GoWpVabRyKBdhj54JJg+GroH7hhLKOv4MB1xMG5FlEkTZGpBCLhgfMmBN0IvF/3udxhXaEsHr
nVO4UDP0e3c2iydtgI4iDfVC7a0/ZUN7SFPPvP4czKubwGpqqvpgYfAjv6RfforVbmzcQzJ7j4iP
MyOfvL7at16Lz4vJK1hK4mX+A4+ijJx6Lc//KRX66MHAvJ0+C/fRsV1vZaR4JuE5HIYZ/RngzDmt
3Yttr/2V1j15NFOjebDmOWjwpaFaEKD/mclbLjnFpJse6xb2Dx/n8FkV+bGVzLxzWXRhY6tfa9nJ
R2vDsa3BjFBObQF52+yHqlwOEOfKa6F868Eyx51Q23KHmfcNyMB81paNYE8C2LQx0yARyXhwGvJJ
/u3vKwfhgQHS8ed3/fytYi03HMbM3Lm2JJbkhe53Meynyb9PE59Ju41inVb93cBcfY8zGVjmzbj/
Uz/lDvkLo2jw+DsS6x3j8lmn3mpXSwv/a9pv8vvPMMZepX13OxYDik+OKXfroq0GxeWa4n0rWgYy
RjnciVRm5BKG9lrjX4w3zObxj9oqC7IGCeo3r1lo+NLZJUSJxlvIb4HtdhHk7YXSi5VBIKwQBFoA
cqqM6oqq9Mcyn6kpOxRz8ZGM1nBcV2L0U2YlIEMUUNQK4UVMFXWik3+ttlY8JUANL+T6HiZMmqdl
6OfrMGOXRAXe8cl+NhVeo2KstuhHoJ+67v7H+6jpwOfA4sFN8ymGSZCtd0AZwV7mdXqi7CEI4chH
uqN/GbDCfYKJc2+a3ddWGsZ9mlV/Bg1hxu0gOdvNynyNu5HZ+++G2jNsEpccSEmisKl4PwwxcJ3k
SLwodz7U1WzVrqjaiYPw8tlKpe4afFxhrdJTLVY0c/FHOavYFaXxZM85yl7GfGdymP2t2QWFaJcA
czr4fob8Y0A58vRlLxUe8SbdishrszfMkKVv34P4beDt8Z9v6QVJg3LYoeA/+BZfJRo8hNOgG4fY
bGf3AJl1DpXoRLxpWx77Phkbm5simf31Wa1zRv1HVECYXbPf6i6Pc2ijvlXvF1FWhB1yFKmsmkE0
m7C5tIomLf/MOgbguM4fB2fYSAO5TrAqZh4wm5nAZeY7JSnGmY0DPRvOiVoxwntP3nGqpzKeJu2N
eQY+Bw/AA1nII0hGpjcyx4ruT5FO6+74WsSAGWqVpvHRUlMus2KGa02nBIhUPOfFaawGNMWm+jY6
6qut/DXoiMNAu9sY483C+Oorm3vsr+BbYQzdHso+icsOhJPjwbCYvajXu+UBuSk0t+kXo9a3YWk+
8iWstUKLK6sZyVkayIfqa0z+Nv7ymOTyK7Xm+tZk9DSTecSTA/57vHf0BMIo5FEUYL85TtstZ5Bo
/o4G+m+mzbHDd9iD/Ruwv6GTNHd17gVV9TaBbthNOQIJBBUXW34pEFlJGW/a+q+ESHz2E9eMEO2R
tEvamEFfzo72BN/yRhUn09P0Tck568HY02ChjvAKKRxLoI2pfPJMV16h4XkxvqE2XAaGLMta51z1
dXIegb3vmVXM0NfzXzed/eLUZRdJpgQpMpBnOTfmOsMXD6dH56PzKl9fgy0HxCPnrd6bPGdVnsRO
76MRKk4ZfTZ9GMiBYZXmEV/SAiQvsqzsUeX2sF/0r9b2vhptWCNsOw5Vd5vHJXXYtik3yhn/u/oA
xswlSWwtcVNrDuNfcBTe0zAWY6QN2mdx44bXku48cT9bp7Yj9DYQkEBcdUnBNY/rtz86IiZ1ZQQQ
R24UEPSqbCymqIDLkrhpuU9z/WaP9NyTsxw24Z+HycdVsrnlMXWXX1XVTIfFoYptuRrwUnQ+IZLG
TIDwoN+l9XzRNsPYV7D3kjIJ1gq9kQxFmJoCcVPbyBAkNmlwLmNH2GCmjqm2VAEAnWzHY9MGtlDy
IRHyCAHMQKkhz6eIq7lZCgVDy0EpFoyOU7CSO9SvZxIt1cUvmv2kyZ7SicmMScgI9mkZ5H6jh3CG
tmjCA++IKnTK7lqakKSmBqP5OpbHvhEcnVgrjF57XrvuMvv5EczFaUw5nrpegGyGGzvxH4zPlJPB
7AfA13l+0Gx5r7e+PFn1ET8KIjqx1YIc/Tg55BdEt/O+WyOt0ebg9Qm97uOt5xObHXvdGShTmy6+
hZeNO9JT8J2QMzmpLCRGR1mh7pQF6Mr+UCbuMxVgD4G6+4KJiC9zxsxiOgMMt9+JbmRhVmI4mbTq
DtPgh6fPtyhN/iBro8DXn/B1akxSIMpt+Ax9O/DdtGKetAIAr7/93tt2tvfUdFkZ2FtWH0AaR4vk
ZmVQMsr+LDvYJ44brnBlj/ViEU2r6cgVUGHgdjCUp/RZI/GFMbL4DRoFNmZqV8fB6fPdwIgjloP7
ijPevRd85xsGllmK8sI33uydrvjXLaqKXSfH6dwvO6oy/+h7RGWLXvUxrhIipMXehmwIxQkHqiXd
i1Naz1kCVNk2mrubcyJioi9DX4zAf2VuRdg3LCLkfxB9rlvVtjs3c/CYpjI965QYXAzdQfNwz4uE
GrTJxn2z8rpu/lOWIdjp82nN9eFKwLcPED/vObP0vc0XZJqbEejb/G0SuqBnG8vIXsy/FUNpQMU4
M1utuZoCYx+iNExGyG67tIWZ7iSLE0/9n8Tt2lvvg4oniaG2zF0D21v7wFj9KpwzBja0pjVzkabG
pjvv9QqVq2UaBLKUlGjnasQzFYP/JFUqYFkR4Dd7kHGSzPkeUGiK1ocamzYbwM9uuqsmXoLEbjhK
250XSZBCB0erFVcJTf06j8au6lE+0+IwePCMVCKYR5fxCuQIGj7mJRw0sCLz3LkScuvTf9qINyBZ
KdtTDiTIneawszrm4Vni7epqi+0eSHBavOk5t/FgGntuQAnjnXl2PkzvxPPuXct5EyL9jY26u/e9
GsgEDw71cmRkkC+c5RG3EmTJZA2YBf6xtB/mH+WrLcpjljrAoNSn4rCKhnb4hBcHwzGDf0VGMe5y
9dXMJuYja+GOlbexh7G95ClyRuGzHcNrnupVarR4s0KxzoN5xC2UYHNd8sE8OMP423WJz1gQPJbk
fqvsNXIqZsrAy0xQSviLkeDzqJimJi7sb0tRYFAjwx2CN2xYOVOukkuWiwR0ECsw9pKFGWLwSHQm
xh3uxGaXancDbfCBsFIVNOlv/rPPtqkvu66gddkQRVHt5EYLNzdDw1eUmxGynR8axrvDK4ofzOCG
xgJg9oxMqDkIei5Q6Zid8tUyRiA0LILEyuqw77nf1hElJF2mYw0QAzZ48QdLFm5fVpwsif+JnQfX
njPzCfnDqS/HS604UMcqxbnyKXKKOA+sLc36l+cOrzz5z0z3q9jAU4KxNCONMuv2w1BNkQkMr6mJ
5+EQJE26Th8zFdbeo5NEl+QaxRZlqRn2aJI/OJ5SENi7PpzSuokZxVtBAxE5AIJs3OGQxxLUv3Rb
iiikNfFiiQejnM8WFvmXphnbHWUqZnHvE4tTnI1eZOnTdzZlPNV0MdpQcxL7z8Ri3RCLnXaC1GgH
ZZNfDKcyqcTLMhjxb+Fnkk6YjdUUemMNDr6g3Bdeh57fblFRL+VFaxhSTgVD7MFlWNl1R291v9lB
867Pi4qTjgnxIOfY1PFMzp40DzPKIsnD6ULEO1kR+RLfeZ0kF7m9gjP0fHlVxYyHqddehfpt2u0Y
+Zb+iGndAC7NH8XheXApCrKWGoK042+ACg4pSFCxqifvCZuEPjVT824pszeDCzcv2tO6UmvZRKSp
3mOzLJ46xd6DSuiM6gmmdeCf91IbUFX1qrvT1mM+Gljr2opoecK5SO2X5T3hDrPlypw87Kerd4AU
Km4vgs1tXuc2z/joP9rpLelbmXumxB83TahK5q/O9YKE/OiizBTVeGPgKgoi9zO1uK4RdesToI7e
3F+HOvVpdqoyXqriq9LxYLaGZpBP9HbzrDsR8y4zKJzs0WbfxEWad4wk8t3WIPlNiYWQX48nOiaf
ukuR+u7cz6QZBWIGh6lYeyojnT8sRODBTH9XjdMfTe0r62JNRb2qjFgfWWiQLVNEZuIwKfXa9UOx
Rwan9Kogho+EqrEcdLBUhufVN6tdTmonH7i+bT9rAs26PSyec3LmW0Vd+eOZGhhiGcOThlu9SGnr
+abWsNZ7QvRJF9nF9LI2St8brnEgFqHtsBi78L98GmNa821Z9lgXeAMGa8ew7YbI3cMG/Z7E6t5A
73u7V0aUmfC7cENS4ZS6c+in6UjiVEZrwVHQbg6oFyNuc58KqTir5lQkbsJrD2WIO/huxM6OeiF2
/mRau6VZ22iy2WSQpgifZR7VAiFq0GUom7I6LIRstmT61jP/SWdtCog4kxjsMB+tpH8DJIAQZhEV
cE3XCP11b20EwN1iPHmaKyIDulmBGFHis8KiP0zPk+AwtRpLhLU1fVR+oz0tzNByuBmO+6epR/9d
dzExTXmdB1JM9C4TvMYa9J9dsdTBFAPcAwDQiYumljN+SZPEYUiQDHRBhhklxJrZVbHMwdjo5b7U
zs5UJKfSyn34uTeWM6r4xKYJx2EZS+JMQb4YwIP1JIsrPHjm2qAwY1Gya7Wf+YotGFlxM3jZzpFJ
FpJ7O8GHrwJvaMcQaM1D62Iz6WfnlPv2RonW1lFLDE0tr2lml4FfZyquOVkzcCNx3S2f/mj2QV/4
wz73/1JoZft6cR+Q/GGwKcYm7TqDFq5hZXjGw8ihvPeYpN/Am3En1ImP+5qV7hwKmTx6Cw7EatAj
SCsiyqZ4w30CFG/OoE9tGIT6iNwJ2ABpfXce2sXq4X1n5BUuWJgQ1wr0xIxCHUpTIFLIxcok7rsN
wqHq8BTfyrEs9d9ANw9ECpqgaEornBz4A6rD5xhUIyYUTIBllBtlmNt4zWfSv1Duhg8rI+DEQPTe
Jl22x1za4xHGvYF8b3q8jzho0358bQh67mhUcNiwVYZ8cx2PuIzZy5Ef7ESGaqJRlV7NxJC/IPe3
fGbQ/AwUnAEja1Uz4GiPdgLda5mNO77B7aDWHp+C/0tQ+R3ZQhHNbvLHHeWxg8UTMzEW4YwX+ubZ
ZORTtRg3K429BR4/eugJZ1ZXlfgyvpVl2REKeLoz5d6cG3M/OGbEQqM0bLeFZp/wDDn+Fen3yp6W
c1/D79M1u3no10uvEYob7YxucypTjjQABKnOoqBpBE9vDd3fdmoeW8JAnA8MT9zmHW9fse/y7b3l
bOEzc9gC5dzMzHxt5sidkaY8snBchQkXm3aOq5Az0NZXpM9sD4yJft+1gEvX5c5y7YPEHnyd1JLt
bgiuMK+N87qBOE3P+A+9gyO1lbiKx2oJI6vCcWHhVv9ZmkbH+Y80ywExoZo4d/k2zeHETplzuqld
oc/Pien5lyxfYZyLNR60R0PLPlbXenQbtSFCZuUuGYshdDY+o9yqDXIGJlZrDjXTw/PV21+lKebH
TnN+Ye+zztqmnvXhLbcJXLsYrhh4YvEYFCN0Ldl51GFRn2dcsdIPMGmpwNZrINOFLTgSbAb2690i
tfpONDqK6NqfpFG4ISadLPZtC42seB0w+8ZUvtm+Wujaemwhu8GmECSMfQDCdlct2Uwol+6XVQWA
D37wArnYGyZfpawYg7INiBUa4wOeOAxfddsGwixPSabc2K/HjZn28jE07bPPnzyYc5xOCiv0wGLX
IHur8nqN00MbjmNuMheYXnToAnfkig9MK3PsfdmvvMOCIezJ2jWGDngFz2hvW7HsrF0Po2ftepap
2M5Tixod9/OfDUtsnNXESeumOY+9PMxSbvdmwRvts00Mh9ET4x/Sb0BZBaZjyKHQtwnP/sqHzold
bZnixSBTB24m0o2ai8W1bnUtrgcyrBGqOV7x2jpX02fRle7FGAKjSYbdlizHEUd/iDW9j9EC7rZM
N6JOpCdHmjitYADrQKFPuc2aJmpaiJv9eyfH3/ZQ7dbK5O2oC7nzxuHeTVuWYyTrkTO124+5fEtU
ZhxarfzDIDdlCdkIhzXFZqlmG9scdNJNyPxZus4Jmy2MMV/Pgs0F/fAuZTOdpK2+RFX8lZXFG+NL
GoZFBklFbj0fX/ymFXGF4Tn2K/1vNZtPyLxNRDe30Eu5eLyLPw726V3dp1O4r2z0pA3zfzQBHxvS
bAv7GSVjswt1ErL81RYoQm3V9pFRovMXg5ZE+SZ5BbBV6fkNU51PZ7dfD6shU056Uxymxn8oMrZe
3GQrx1XLzkyFINsxiZAwCFJCgXPBnt19JqwyMqkJbVtuV72WB8sTFosG0MIThdREA8q4R5dFNHRu
u0+WdWDyiNDTd3I/qK09mpP5hq1Oov/0emxYX7nKtYOVP68u6+jcYvmNve+7szP+P2z1JNBbk10m
cO6YT4CSrp2L4b/faiNcpw375+qvd+tAbOfOGvliJU6WMKv4jkRuolJbBMmt+c+yjXcTk7WgnEkj
TBrlX4OplrgZhCZi9YFTrYeJ4W4wGNNjgj2C8tmLRAFOFVG4Iw9w1t3m02QXodtVNiZe4yqV+Dey
uxDXQ3nvSFDRm8mqA9S4JqnYC7UK5DomcdAZPpb60o+4EOkp1UB/m40IXy5NR1b2DWpQAo97nfbp
xkRT5M1FuNV1Vi9dkxMhnbXuoBLma6IW+Njb7d0ZiuwqagwfhqwoKHg/YQmQVYw7r7A4ODCQyUH7
u1rmb5Vp5o7+m5QXCUWvY8BrEEcILP7t2Guu9JAJRmKeER7rjywZDmnFm1/jNG+PhYm41/eaZAvE
TZhlS9mKNuRNkHCN9VPqnX6SXvOJGMO2hB61uDFW8B3NHZa6X8LXWTk0FB+m1cKGkcsfJdjMhv7L
WzDK3yytcS5esbd4DQv4MXGzSA/1eDv74wRxesteURpNQI2gUZIc1sGAPL8HePcvW/sH6N1xbyzl
OdFxI8jS7fgetbOr9+qVxS0HnVUnIPtVEzt2zutC/o5D8gmflRZqMv2c9dk+mE1KQpH7NWxAaDDd
0xG0mwlqo/5YCpXsxtJiirlWHzmUDRMqBLsVUZ8sIj8JAMECWHzYN8ZDIRsY/X0j49Uar9qU3Uut
/WKdGg4NjyrSE3gE6/V7TnSChTVX6MpI6zVzp+KerQ4MY1JzMG/LWmqEpmIOSyKxkRRqN4yA1wel
jrWFd4yA5XPl1it776xXyJ0ryJJ54doJJTDxPY0OIomcXwdtfGdTTxlYm6UIbiEBzlX9nGq8pspY
ro1x6kY4O5sgCKJMvHyO9T2Cp77lTR+9BNcQi7GiZfBBRlgglwUwAch+VKeYLRwShbWMh6aBuqLn
r8rKz2tZqYNgQ8mNcG9wxt3U7lLlD15uB5mLI2liOn5mF8bd5LJxhM9K0c+zPksl/Y09wEIMD3xg
yFLRz6xIVAiMingc++9Oy+Y8zW2h7WrbBb7TEaIB9vxktvnDcNskZdrFY+nNz5OLDscSz1XJ7pnc
6a5d5TtJhvaCp/Q3XPppMZIrO2Wu9bA8py3eIqdPnhlv0PiZn/mC/l4K6m312Y8Z+lRiNBf5pgyd
Zp4UaZXldANTqsejty6Bm4/lpVU9Xk5VsnqP3RBBRrfLeb3+7RMj0s3Cukjc2WIZPgx/RTsf+Y11
AchNGcl3M+TjeS74pPwNGks5MDXI9aa6GFVS/vcLH3EwMfKJ0zXZ9rJOv1qvuNV82bdFBn1v5ywn
k6a/02zPxepAjdywfA/HOu0co8xZDIetG/nmy3pfWvT8WAGBwv4ZLLx7g+CSNzCCJvqDY+rsS2jN
j0L+XRABgjnVjesoVy5TNxMBZuM/i6X+5TUNj7ViOm2+15RFisaM8FnZzlvh03CXRh/MFu2DqqwP
tmt68OmSo9EzZhJNiqqIDtutVIFlsW+12y49PTd5m+DmYdmI89lmDxNmCxJLRYytVYbe5rwMiq0d
0qMdv1GxVYoEnKpiZ8mFTTvWrB+6ilJqI4Sr4woIthkJkZd0trnn8NNoEZF406MvxpTtHUrsQt02
2fE4WH8npg2+Yf1ZaC2DTR9jCvjqXqKRMq5Q1PhbelSdjtSFGYiWy8pAr8+o9AsXxmAJNjoJTOjN
b8tKf9sah1rRv8IHJf5kKvL0qv6VaBsXvmbR7UkTv71n0Nx38uTqxd8pS6pT3TafdHa/vY2NN1hm
gR6o8Wn0vX4/IGTnOittrMVDn7QRhtTnaitiE5zoolp+zSseJfNvJqZvPnMjcgvk8IKlQR8dXmZz
YfERV90QkZTbs4lJPFZ2E2nZtsslDIut2zNSgto5emnMH/RDuAwvLOG/+hxXQ35rt7Fomdq/YsGD
w+IkkjvsNw9uIwVnHI6ob+/ebTGnMOmLZb/GauHB02nCdNTATEh75zrUSByVFZSvsrevlqAssCvi
lhvi0I4e9yNZJzhx0wcbl5cYdyASiAA6liz015R3gPXSAqQ55zWC1WkESxLDN22jUbRcHSphmKjZ
l7KY+Wh7M4/yMYtsD5FErXRWfmY/b76qTp6xvEovY/tM2Z7Q06qorzFx9Ar13HV2Y7I614Hh1hmp
J1KYtWLDMHDKjXtdn7srJC6mYzLaMtzUboWDrB+3gU2lnDUiq37lCuUEXNIJs0Xg6BWzt6UBESQI
ZCXZYaOJZ0Wvw7ci6VYLGA2+8vAMbLDZiGUctYGnfmy5kLQckcC3HIQwBrmhy+ZSw0IqoCZawsnM
riU5n9hSf0yLjV046GoSTwabVltEeKdb6YSM7Kl3zD2T3WSnepILEyVjrtcGXf24t9tahKXJmuRJ
vHbZDEwPn7dlYWwmMnlk7kFuYrslUZ3nZrDbUHjVEa4VkcgQsl8fggz8K/HE+/N7Qnfh6y57NGvn
2czYDSKUgahK8TEmxLMZFnR/elr8NX+b9GGOe28dmOLyIKYcJ7qiOFUedg5tXkMwl3F9W/mxQEkI
EgN/f0KkPhHo8yzPEKFsUdbnje0s+G9Y9VlQfAIJ4V/HacAkTQUlc7kQrBGywMSuw9KjYxtX6xFl
BKedw66qVr7W2CdbkZRPQ1sdZjHJWBsSKh9W5ywIADTyPqUaMCyOtHIvq49u46ksEvM9FVZ98m/a
4E1GcYaVZMfcswet8CwmpMSvOlNH0GuvEHyIRMCDjTy3DGh2+8iFAxbxuR+9RsuJWSoI+RvbpUdh
hkzCAzlADp1opcK2RmlDB8yWsgo9uC7x2vJPcllVdQuQCM478aSR9fUH7liPpRDObRGbjlA+4WzJ
i40k6bR81Um1HPxash2gZZo/2q8YL/BsurK8It5A2rBaXrK6b8OJwVw9oZPPztBEvmi+ChLoeu/p
UAxW8FJ4WmXOl89CYRYm17K54iOPemvt+d1lg2pHlp9GmiVAtXiUfv463/zJNrEyU2sJwe1xRz36
qZ08OpXFJLvark7pXdiSELa6aM+O0G5AsP5f5bNJjHQyL5S71ecaok2dNkjCvvaZAjrd98CVAp9Y
MKlIpGfFcjSRJk+6CZrPAFi2rL1G/e/mqEHJDZVoUEB0CeRTnyJCd0/MNdlDnlrB5pfyOENzYemm
c2JdNWbmjRULbv1ngRcQJ9DeaYT0EbpuHtRagq5J5KTG6r5fqYEFdTK8CXYw1/BqJmV6F5mwh4hq
Bb/F8IIB52w4qRNtG5gwgIfuoQURxnPjndiVdQO1rIFftI9dnzmR1lBqp5P54ZhEyIsnT2rajhJH
7DjlgkFBwJWWHi0Lq9luFjhv9X5xH7dHYlIQGNg800F2OG+cCNZEEWykYjnmeblX6/qXVq4KNoen
lu5E08blwna9MzFeJ+7VGtsDPYhSYoxr7mAWgfWnVRl3/tj1u1I1L1bvXC3L2+4GlrORHGDvGhrk
sS4ykOjaWocUJuCG0D3SyXqSWQ8poxPlDmfAFAr33NssUcFhGDuNZZ/ILvIqLGUSe/NysNX8R5c1
RsyubfEwOfdIjtSbaAZRvRhRzDx7u2wM2raytnaUwXgnIKpMLP09bL+qRv+YSQQ9J7eICFshMr+q
7wGf3Q3l11LND0gV6tI5SEhA7glJLRURG0QdzDenFnD2rheujWaevRVgb5gYvs8gMbHYjsTAidjG
2DH/MVATCB7ZvS2WZO9MVgqtxvilFf61LOqrYSUdDk6dFRu695gS/MmL/Lb8BK200o3fatZDbwW1
0kzqr8zHmh0xbOFlJXCwje9wZ3CkWPip1fDRlEx6Rs7ozeERziuadB98c8q7dOhvrkZnszAsIFbL
kRXw/foyerpDL0FdUjb0AUlXhRkhBrMWuHEUi31aAlxpKlpYg9tLkmbAeUEqwp/NJh3cbYci6RHZ
sW9bNHHs7WaC8NxAOe1zSoKg+ms3vhvi5PrQ2naKks3YCZhbNMTpC8lZnOVVZXPjkxbXVUzKawCS
PwuHRZ7YU72MQQMroPS9yAkMJN6Jwduuupn3VwYdUzY/Gq1GPlC3MI6kvnuy2ie2iQfutC9dTGh4
Lz78kp2i3sbSmKXUo0bhTNctNnjVPUt9qag8x9pZy7+qRP815bOeDgyEeZyXfqCp0q30sXR09Id7
lmWve6S4i47xJTB8rYtyDLG7enzqvGZF/WOtt5E4J6LMyY7QRJBIozm0htiRSXEO9paySdu2I6vW
EQCsNRa3u9uRtbp4Ot3+8j/izmQ5ciTLsr/SUutCNhRQTIve2DwPHMzp3ECcdBLzPOPr+8AY2RXF
zI5YtXSmCCXodDqNMED16Xv3nmsqyywEz23B50dP2EGTGRIlWWoKgeikms0yDr1MzpB4tG8wDieD
bJ0tnQFfCwXnGhccMa+5HIJdEJO22zNBttsxXlk7iDzVvjDUm6DNCNnSQ+JDNdjiHTvgZLs5JpUR
S8jKcfDzl4J+c9lm175uj12pIWenfMhpQiEB9o+J6zsLj1M7/AbaGP25TgGmKpOJhIZ+MZO9pWyU
Vry241wEjx3Nd49vpvNNTz9LBLBZDisVVVbcK+3Jo+e469X8QfeSdYuTlAWvdPZ9Vl+EqDme6nmN
ldr6STldoD45FBGeDTOO4COAKD4SEYNsamhPSk54mSclzmyzPuZ431ZWeNGUC+k70B5V+mx6ZW90
aqfZmCseB0ZbxeIGDNjoCdwtB9tZ3TkXmdoh1Sp974LJ15ghyUDl50CgmIx9kIJ4O1DFIU2Cr9Nz
w+n9CKrXB0WWGV59vuO40qhl74qZfdLBcwo8+1CQzb2l6AqNGIUDEOJevbDMja0n3iw1rHbN4QmV
pYWUM2HYT9Pl6a4LFSlLFyQhwmuGBF2K7+x9lPRzD4U4A3xaeve/RnUY7VEB27O7v3vqXU285Trs
uA3HCkcdqaTYFd1n5EkAaMG7VpinaArCkOcqUpkF4RJTVcj6TPZXVtpT5dK+9SCGCFVaq9S5V/at
6ooGW6PJ5rNfklc8v18I3ehouY5IAZG+wolEsB4hazab/hgF9pK0TrEtUbw+Vyk2uzGXs96AWpG5
2Cw9H7qBj5T3GYAK54FRfWjb9MFpQJppSju//2RhZLgsyqo9uFlos3NE2DJbP31qnV+omSk8+6xa
36kD1M3BAuCJsSROshT4f6iaGc8Ujv6jzLwSraOG5Tok5eT+jplB1hP8aV2MvhsOd0kqrBISZyeU
XIcEghAP3VvhdUyAJdU0vtH5noFJyDN29nLhQmXBKjQEKB0FespWC0k7Koz3L/xaImv5ZFIyT61c
Kh2qeZzFmMtoljagVRwLr1iBpAxU7eSiuX9IR5o8fq2vRVNeRmYpj72zrnqGzl2YKhuo21uVEJKH
jCHwnKAKZpgKtmBSvo737yfdeu47unUzejyLHjokXYnXFjVOS4t9eSfHWANMoy7rYbUDLLr/tq0x
ujBNSPjqtB7z4dCGz5g5IYX5ESLTO79XbTFiguLAj8tGTU0aG4uQ9teGeuojzaghYHqwlWXtsPYU
ci082wgPXRs/dVXeYWJ1Khx2GHEiC5MfD4/OBlZhmiuLJ9bIn7JS1a1BIvsMGYjzVKXbcrLZNcCz
79koCdEu5Jh7LgUSKHaaNPksTwjDzYboKNSqX0jMD3uZWeBph96dBzXrY4cejuxR43cf6zjd6O82
oKyGhF0pxii8ECL9mAgg+3zyNWLAgRsxDiEaUb8/AhZf+1UenFApoj4lQHZjjnH00JGbNYQCztFo
PYq7ibJKinPKZ1WJKjdzU4g+2ji3VKN8a1x6xKgV/Gsqeh2ZFW9daDJu6YN6fOlDKr6ku6R+mz8P
0Km4SL13jNIX2sLdsZuA+bGWushgm0vfWT9VXXKCafo8mTdfDJGK6L7cHYZLWFBml6OH6SYZ9tjd
q2spKRbv9CThmw1SvQxlbZx4K0lM54qlx9wn42+FP18OuCUx6HJ3IeF4tCABkPPoZDctyxau22YX
MqGzKX2cDaluLcgy4WRxx6eKxo4xtsztjaJ4SGanSbdm1DqO0W64wOJnnIGv/o6HCVrkVKYfHkUc
tmKe3Iks7L7BHrlaedCYLMwD8GOLslZ/0W1KdoOv94Sv5M93wLo1BCAfY12eSpfsOngHF8VIWQd0
Ee+Hqpy7Kc2bYfCRP1ahxBjWCVqmrUo3/GfZ9JwfwwYuDSygDmXiLAA7topjQMz44HaRRaxD5jjx
SgqA0J70y7n0nHBnpJTENQvwRWdePHmg7xcVacIyz8ORX9BC8omv4W5LLH0YBzr95nnGA7ixh67d
oMRNOCZPSkGZDIeKXpU/wbo8SFlCt87dZNYFTe6vXB23c2cp2lKNfQ7a01vi+kS0eRFdef4e3hAG
tydF8Z1VOuExsYKI3syPKU7xVVO6TJKHbpdJQ8zurF4KO4f43S59UMLSWqUVurz/+m5PVd/AHVjn
smHsweE53pDC+Aup+TbC9h70WbkmMY76KBPg4IGBn/iDVeQU+zuuupjiJtKAhk2SbgPVuGV+vbrj
uUqJwv5OpOuTBGVEPU7rhv9IWmQ5c6Dg3BdEDJWgL9J4ZVYx0oGc4w+xFBySM5ueFQbPrifWfEoW
yJJlkbTq4b7ZZoF8Nxq/heQRdod6+tCoeKCgcYtNWJ0ZjRzYpKf1/Z8fEvunpWXqOe+yh45eAvUS
X5Km+553IIXun416mFK8d82q2XAiGF501y5xW9fIEXJuAmOQ+oOSVsuiLtvXtKbGRUyoH70sCQ5o
GPhCS0PDQLRG3XOryb2u7X54MbS92frONrUad07IdfgSNxajWlPhZFGagqbEFNESt++ta+s/A6s4
tOpLT6D4B0QbdByCFvUXNajKDHhq7odHeOmlNnEAkG5zU0jcs5Gi/KTH21oFrpqi91YiQgUgkRre
GTI1AoGZoLOum0Uz4R21Z2MQtyhJ9GMZ3O4Lres6MSS16sUqQ3XOmuKc+9zlRaTeBZqi8aCBsegi
uQQHzKbfFekRUdkVJr2ykGSuz8eJ3qkI97XDArLD8ehuUpB+yzs6gZTqSz+Z3MJwyLeDYvnP6eA8
DEDYT0MhgucmEHTZrBCg+/RFffLDGezodV9Qqo8s3LWhhHsbtfkx66Oc3huu/rEC3qy04EZzV6Co
tYhNqeOyX3dhF12rnMW4knR0B3a6bTgYD19stLCDAOB5E14lXiMRgcbt0iIIivYclFjlFYHeYLLv
jKm6/9rwC7t1ULYzrMLop9S8lF5XcUWL1debg18q41DMez2PgEzEqYVrGzRklTbPIU1HVG69su99
HCtof6uDJ2FJBtHxvp4oXtpDo7MkjhUQhApVyCzhQdncAe3j4Ixb+hQcHBpGjFZUBG/gDK4WK9ah
wDQ4U+vS3hK5Wyy7zoKOgu186WVlfyTi9F7hJOxrHF/hPmldba2iWET7r/09i6zhktn5rZWGQ/+W
1ciXGAMRfBRLPRQPOek7J1sL5UPI7HU0yb10VDlQlnoazZpmazol05pad/EyDBa9x8HdclOWczKJ
YxJJfZSpVrtTUVSdazdjLj7xt5kl2devl4CoUEHv0+Yb3fLyHwPiwElsB9alyvOdEk6ZKqhcd6Yv
b67ixmsRMHdEGwATD65QjtJ+41RluGGLpfEEzIhrOX0TUSsXkmOmkIXsaioY0ZLIRVjC8o+PGC1V
mbxLaAR11WRPXqkekQCSblyafEYBP1dwxj+lHWcrJZTY3PLqEJppccb1xpmBx4G1ZHjB4w2Hbfqd
LFxVTatwWMPuvqJbIA55Zi46TS0Pd25MY+R/IH2+kGS6Fqoz2XnJPO5QMTPhZ3xjFHT2cqJpfPle
MRLgsVreIb8REyG91uW19XKwBYmxReZzCmM/n98xMmIKK/daH9UrSj+07p8ARXg6+I/O8Ne4psFU
lMb5/lIETfZ83eJbY1l1laXfYMylnYT6rFKHn43P7DapqjMuHOPR6Z4hHazHOPR/eXHWziMp6E8G
prOKVOYp8GvWd0xq0wbJqon0S9YQumdNsQMCf2SBARsYajjZ5f84smCfaTGAZszNrd7a3gHG91Xf
8KmVC8/aCpRIeCkDUDwFzGNwgQAeK8rJ+7ktbzWSeQFbfSFYEFN5yyoOsvUUHIH5IfhUQfpl6P9X
fUJJi8ZP3+BCRtk+gfdbt5PbsGvxQ1km8sOi7petyTC6vXMHRBhvuwiKIpqzYFlJh0RyQYlsTl5j
SAMMNIr+rVIRtaSRNic0iSic1IVy8vWfCs4Q+i+kXWeFcdNtQmHIvzU2KByMW2v7zF219DWtrOiQ
grBiNSLhvklNfSEmBKaBYWnvBsV7L/E+3WmTQ4mORR1q+L+ZbT0OVe0syvKTXEYsqVrMh1xjTAii
dk7rsWOI06Klxei3shMZbhXXfTIgDp1L1p5iYmAhR+WvtvRdsk51vlKouD6U6IhBAkzroWXI1UCF
iFyLSqdzURLdjwS5balbIkeUkfhppevFQ+oS491FxVteDApjeLgcBjjNWcmWc18r76smq2eeNhoj
4T0YtWzOQZD0tw7KlJ3ROLi/qliQtC5B+NU5oGzDgpXUKeQLm562UYX32dI2XsVDwnD1nuzTHRCi
JBsHOc96cMxDkNfBU1IfqOjzl1om1D+lGZDFO1hf647kBpi+s56sHsHoVSs7c+Scx9ZalXaV7nIl
5XEy9UcJDqWoycWy/PIdV+ZBqMzKA4zc5861PzGdaTTizM8UUuGlMtsfYyCbFRRGWgOudJ8yYj5b
31yPCFnmKKObc1Yrmx6MHgBwJqHMjnB6xgHca48DWeK7SLUbUHJTAa/UxJHcFxVPtdktjHrBozue
PG1kkMhK1lnc3a0/rNOComowMT0bPh3fNDW3LQKZg3T6V4/Au71ljPaeNTKCAMPMK2aNfcxZz9xk
7J4qjUOqHcsby1b4O4ibq0wSG22It2OyNixyuvqbIRflyea2nUUlo7M+a6zFfbefhty02YbD/TUP
9WNq9/lFlAW9aUFdcE850QH1b8da3d43M2OyT5dS5TEmtUwjpmXKILn/6VB4P0mLacE7Oh0XxLKX
gVc+ZKLTeJdtZ2fE3VXG2qaYYq2KXLtWnYIJwGx3gYYX3B4PIEuaJerT5GlwhxFQBBVUzPHPmOAi
EI50JostlHuIiw8COuuOBwZd1NhQo+vkrhhqW17/6wtR7BobEtVoSxb+xZ1aCkPsfiIXM1YYrt9p
r+qrssuMmFwTmJQGTt25ldj2jiPlrxa5DaNx1i5Fj4iqyl3UflNV4af2zgzALnTCuupp+IgfroY3
49mTWYzlpDL9RdrACqDeH2ggt+U8VeOt31dkyjWxe2wc5EWFHeWX2mMkq7Fp1PM+r/QF7s8XtJUg
prFszw29+BwRIGxjtIHsW57NSc5f3ONQEkdh+ktW1XYMsUayP3prg3iAY562lDlMM7AkQErPXR+5
XL9Ss37YKAURbxOr7eyXyfkLSWxIZ9X4ESFrgGCnA3RU0hqE84OSaSIbQ9vxJ7cCB2tQV0xVQjKU
iuLZjIaQJhwdEUWEOy4MNIoGL+v9jwa3eTag08yNRJDPZXFCrpzgtWjTdZzEPxpGnCelMl4jk75g
HrLup+IRbWD3bLQA4rJmIoreFxJa1qekpiusZob5FIXqMfDh+tepAQU86ZLtf1LCal7XI8E0xaPt
Pvg9M6eTabyNNs2aeYTkrsBFttaKks3nErknx34WyrOl3Ur9VsknFCqzUjNnFs57qSOqpubRdGXB
ekuKzHyXig0hwTqIlXpdpxu7XjRVgWf9daiuVXOdGr3/qWp+atFqMqgs5DkzcLkr8U6QgEGf17v1
nkHfY1wUVFw9PsYA/iji7eITylAwBluENRua3a+qMwlmSzIAqgHYZmHPfJ02R0fIUqFXN7ImmYP6
mAcRp1+qWj6i21zizmLnCbXHrnfecs1cphlcoTHLlXnkGZcqrw8aIBF6+LwKGW5ivKJe1oLGs4xk
xuTyHYXSM9mEvLtTHpKdGlvdCrHlaxK9btQ9+E09c1S2/NAtHzlUwj5iaow7unaypwrHBTiyCP9I
TdNlWCpYtZE7d26Eq90npwhSqrCZbBY6Eyxy2j2ZiKUnELWj3FR0lZQxm7ePFNFNWv5Nlqr2PZxC
Uw1dqILhqBSmEN9ja9OyyJ26Dwu62tmio911GqYPkX2JKsr9Qg45wys+WCLng2n98en9z7ya5EvV
QQZTooM/0r3d6V4B5EBJYxIddBXrkWHo168POdVt1nHs+Y//8T//T5z35Ys0+/8wefz/X6j4r9+Y
YBBk1GXwXv85VFyXjk5mB1fhK2P6X2LFbx/pR539m2/5I1lc/4dQVYcUcB4pJigO/1j3UdXElav/
MDWUEeSDqwIiJCzffwaLEzpukwuimrpg0mRMX5piqf3/9R9S/oP4atWwoBrodNL50j9f2X97e7yP
7I/P/1tu97f0EVXTTF0XBBNrmgNtU/sWmEvpZ2T60OPzVZOr7yvLRjLfQiJp5gx0YDB98CC/xy9O
ierat1Vn7rjmkUnp3qU4NemQ/enS/ZsX9C0q+f56IArZuuT/puZ8y3BF8at0NclMM7fiINQE80b3
T6oybnUvXGlK/4i55W+oyd/ze79+JkzKiZpMK+z7z4S3GREVKW1wZdapSsO30Md0SWTXDSJFMoUw
uDokewYFkD72HEjWObENcWue0tbcOgp1kOPiVFYu3dtfXw0xRQv9Cef89dJMG0+yygfH+oZzzqqq
sUwdzi44gU2ZlEuauWgoUf0TxVpoQA3ds2i1g0KThpHu19P8f81Kn+7zf/3xCKgt3TEEwUfffrwV
o36iKmEv70od4033KqYc3ZAactZ24amWwbUARZxW6VrQG5jJAhwZPd0Etx2BYESfZMaWwzoBCZOg
MlmTJ+D7kCPJOE/dvdCGdynY+pOEsYK6qhpx8OgMGjkqUveMR+Ng6MonXYaNjSyxiI9/c32ncJ3v
15f8cqkZFg8cjyJf/1McEHS0Eua6mCgceDPoe+0YtG7QtgByN0+FLSdSywCaoLwapdhaaKDZe3sP
J2V4TZLwbYzgGdZ4LJtIe/3rF/fvLr4jNNsUbAe29X038K3YLqop3GPAuMHAydoyzHqbrsXf/Jxv
2879JnOofnQdPI5hqN/CmirwUgRG8sz1lSQZnRAcJ6YUpzFGrA0BUvpCltbJiM9yxNYKUFWP60Ob
uQeD5NSi3xXZKtQtDHDZ6GMnA94gC6TlaYOYbULdQABqiIbNPfVdIu/k3XiuCeMRvbKsETJ71j4J
cmIz3WVFvF1kxe+pdFeGE80hHiy4As2sMGLgbwXIlsoibzV8w7QSEzQv6WEiTqUTQ05FGv5U7eBn
3W7zejTxTcmdNnIP/vXl0lh7//We+dPl+rZkhgAOkLaxXNiD8lTX4gdkfCILpiEu7xNejR/1AVEp
ImbqE9wZXqvOY0/fM+jlUFR7WzeM0TtQHgGPv4VC7MDeONtBJDdZvAjZPwDQWNixmP/1C78vFt9u
dmlKySIvTEcI+S3HDP0RjX/ULojNITERUjRD/DirSrwKTIgwdJgXy9BRhsp3Lzz6Q1DMew0hq8GQ
QCEFGNEhQ2p9UWWo2zBDfhr+EqLgkeM+ZRbqipXL0b0NGgRPw1LLraOH1LLXxFwaFyo/jBvppjGN
Zzz2IdivgDldlpsnxdOIDie8npgSp1AXdcPRqkmWCk1r3yEtUbib1sofLC18w/J6MqW+65sCJI1y
loX/pkGSmbmpfzZHUGqB8iB7hQbI8Kg56QMRG1dRQaBPSRJyAKgPBOj2ebyBG/AUR0jdhUk/Vnvs
aaLK6dAuq+pvrrzxb5aZaf3kf4ZhG873XRZvg+klI03RYNRXwiWVqy3lK2I27VJHeJeM/AePmP+A
bg1s0xiu/TbpD61HllKTJS/m0Pwi4Y20kzn9S6JSo9o+c2R8phsnaFukhCkSH1SRYWTkT9IgW7rz
tHcOKsfGdC+FKGlRzsNkfHft5KNG07qHsWLNPAYwhkXGk0rx7F8dsTG64ewpibcomITOkaDZsf4h
aRBMyg4DxNYcNbFZKhuCzBZ9J3fCpZkQM+6DVFFWCDSr3vmbqye+LYSakOw81AIIoKd4d316IP+0
SDumxqmQQcqMyfZG8zALmsM7WMENWRtbLfTXns37rgus886mrKwnxYuv3Olbf9T2mF7/Zr3Up/Xw
T8/R1+vhZsToo2Egsb69HoO+HmR5MD20CCYEM0aXelWyGC200Kw3AnGXyhtkJ8FurG5++CHCZh4M
2iL3m7li/NR6ubZtlG9IsVao25bSoKWolmtkFxtX2fvo5hu15q+XaIKdeU27XVrkn2fyoBAGXxJ4
8tdLg2Z8L4Luv5RhAl2h76camjH90n+6yGIs4gYBroVDVsVIBkJQH55EX+5EC/+BtDPZG5+oi7Yw
FbuZa/qY6mwSjYlrqVVQrD0aHNn68NgiRBi4saTEqsZ2Tu+INml74c0BJANrowNh54hkEYbh1fMV
7ldlT17kq47IljCuhY8LEXpDQbekRtjeLaqoo4mV6/uO+NXI0o45xNQFGT02/nwOrKOKwTObunIz
i8AbbpO8wTBCZLpRPIiUK429+pSHKjkW6c3D9eIkSLhRAeDGYn9Aag/DTcxrXVtYCaGopvLMYHLL
LbSjnbn0Jvt+8ZBVv1zQrIyZsOni8zQchvTW1vHw9QcDenxkgH6lyZWGcsDT1RQzVaMwgIMObFTU
jvWVn7/BHQEW4qnlUgvXBvywSwvko5660uLXDvYnxpGdnzc8SQiGx3D8UceIcoG6EY8TMZUPLR1K
MfJvBcUw3AYM9I+WiVETjHw25Cs4JdmMLiB6mIR0SOtxIixUSbbvkLrjvloYQ3oL2XwRDq+Ql3As
rBcewoTQ+/BkuUoD+Fpa9pjH8JkU+TPTgH3UztNgDc+oHDGmyQOC5k1o2KwVDVb0jjRiY0ZG1p7+
gYavJAlI/PHShT2Gb5njzhuoHSgP5zVvZAhIEMNC6tXgIx1ixqyfcNKWlSVeOw3pTAcic1Rmkjy4
YjwPWrVxm4VXFkun87eKLH+R2UJwd74qGLxFPsHuNelWqsPUyNoCALtOivXmQ++tp2xMbjV8w74S
GzH9K0m2S8JkbtkIYIS3JNKAmbdHr4w/S9I9sy5KWBKWnZZ4JbV6U7AwLtLe+m1aEW8XAmdXewXg
udZbeTIR3vbkg5ChiAi8BClCCOHWRdiEZYQ7KqbVh469QUKvJtum4V7k0gxR7c8eAts5OSY2mTLc
E1m1imqFENSyehboMVmsryEELnwigGujZEbw7TywvbWp/i7l8KNi5qMpICMzuubxEq09uLEFmhRB
Ux++B3Qxp4UOUCUHg0YdjQQwVqBldGduJ80i4YYFWgeAdlx31meO3hQ38U86zMVao2FEOyvT2OzP
JHYhmii3PKALj7ySmaX3r11AkQcJdo3NY9+rU/o277OpbUNz+CGTGtuquoyLcU3vKfRxISaFsSuk
sqF8WxKZRz8fLH/HXsvwS/YZPCWmSkbG4bKCPGnPhVSB/favg4bNAWFR3thvlYn3CMUDOyha+MvI
j9c7b41GF40bRihGMklV7IrG3rlV9dvNrGVdD2B4QPolelHvpKO941tykfghjMmOKRY6mlrA7aIo
LHb8rjI+kNIVzmKOM1BI5rmU/LyzFd0ywCf9L9hbLpaWQPHWenWGNMSMoj6rtCfjdZUB8E9S2mS2
Pa9wvaou5AZWbcGZsU6SRdsz0ii8dQUSi7UAh8WtyskDwW1g6O4tnizRCFaB0bCQrawIlrWa7HUn
m0SWPEnuUqTBUglJustjqGuF6c1bTyHLgnFvJtehTqkJ/sIJ4qPTID1KgAT704ugN0f2vLe0aF8B
GyAjHpdVB76n6vMPEjctLh+935mh0NElXAT10hoD8LYPfwVh/uSn5JtrFQCdquZhp6bg0gc4SfIu
2ZAG8ORUcg0z+2mwse/0hbKs7isT/4B405K3IXJ7CJ03EtEXuvpGBIYGXsdG84OjPgAdNPIbcNpT
W/0XiGgKR7FCpX0usLeJ8IM6noVA2eAc4g3WF9MtDNmHUzkbETJKpnbQNiauYWvM+UszZjkLIthu
jp8j7H0FdoDhFacp9ngbZ0EbvWoB4S4dXAo43yyo6NQ2LmE+ua0u03EXktSje865QUcMNSE3piCn
Yhv54ee0LBoYfJV83MRGefY04GdaOrO9YGGoPwcdiyBwj/ZgvUvAd2ULmJM0r8oyZgkLsZV2ANiO
mm8DWSUHI4SNqDaLTq/WJSxpxxnfa1vs7TxeEBH56E/Pf2anJ07l5byyX0qyr5tmq5X6mnt4ocDw
ylFjQbMGFeD9MG1IYaBAAIzMS+SOqjasyAkjcmM+OQIJOVo1JGia3DTWqD/nbnhAQzILnR6QgsUt
TQ+hSDY1JX3pnbE2gBfuSfWznnQNdbZ3QrF9VsffJoo1Xy4agCBhrMy6JGXyHG0CDmE52gOHCifj
5NJ770340rJ6dlHMBHlpe80ik/WMWg9LmroMzHDTIwsWQbGkWkFLVHyWRvsbzIkFPCb5xAYfz4es
fSmGYVHmL2TNX5sRYaNOYmhXeQilf+da/6uvaAzXfvteerTEIzx/2oC4kDD7hdKw14TcOlX0WxLJ
sI1q45K09aZArQDTb92D16agLddJFFxrG22QVFeJap0ZF0DOWjqC/Qh7YgFUmAM6xxhlPW2qpknQ
pGU826H40RYm0lsMKX58Nup0ESrqD82kIgEtH+Dx6AaB4UNfQE9lchlYyOZWutR2iSp3w4gaotX2
eu6epxYI8FpQQtWaME928YleaMwG3TzVvHMOsFXuGPhGhHlkfTG3Mv1omYAiuvEVoNWiS2Anua6i
c8uxz8QNUS+xVx8DS6uIHwDxxfTOs56rwFsRhbFohXdm8H2UPU/uWKx1u1wjK1v0QQc5S32nSgCe
RwAiRhYeIc/If9lhvvdUcyqM3lETXcsuCRfewAymIN4c5tqvcLD3eC1OnLZUcuuRfIl1xNob6dx7
SnRV5HgYsEfYrkVMbrypNRfavH9q8a9oPyptF8bDSZFLc2Bl1weKyfIDetKqEsOqCbytUpEy1GiP
OceRHPlHiX/X1GwAtYhFy23utIt4BKDhG8fcIzN56l/Aa1Dycll7+Sb1H8ZC2cSqtSX+eZOZ3nbg
DD5tprYkT0VKMEJ4lZNMooeMN82oEQXKgZ7b3uDUKex40zrojmNli39yHxvtDeP2orMR4fnqxWuC
Q6xQrUXGkQE1dfKUuFJqJEg4T1N3sSUi2AFoIFOBDA+HgXjEZNlQQ1hbN8hvso9uRQ2P01blqeiu
WspxqqR3SWQVFA7bZ/xUa8qCcTK/kLIt8tHcRcAwXBdTVFlVF1j820AyRaKPSjAITme/1VYxL9p3
fwX6wJWm9Fzqlfsk4FoMdUHPouZdpu/bBeqPMleWgEDfIFIdBsziWoMnerpZ217beM2zkijLrqqf
dP05RaBOIK7nafuIZEfIA/a28cO3vAEiuA4fZRyQR+SoR6d9xAoKfq+hTTrpiQrekkCsdLCFvaqt
m95clzyno0VZobtPfW6fMyEXkn7rXGjNFRMJ1uEN4jPsuuynaU36OrnGL4KqYcYwlJIOSZKmPLVm
gFBCWWMPW5R99kTcMSxP7RBKyAIctei4H2nnYvgp1w0tvwzJdi9wmREMhdNpgiWtEuNG6N2s1San
bziSovzbJsa2JB5tavoaATztkM2dDmE20vIJQ+1oESgpcgttXrZsbeRLqnJOh+hnnZJWFVWsjlHy
lkQR5ijyzCC+DXNIxh/Tsl0TI8Yz27+TxnEaGVRKorciYI1TGw5rJE0QV32vMQ3POGsyiRb4+NRV
QWsNtPyitE1wFCMYvzB5C+ziFQ9YcwoPpgVCgIJHK+ZjzS/Npmv1V8autNXtJ1FwaKhMjs/gHfp+
4XTpbbrbS0mhSAXjhcmJ0E9jNo28WtR7WsbSUwRyl9C3jU1jWMNh/5E01pYw4GWYabsOroOP38SM
fllEvedGwfaeP0T4S6M6OHBFHStvV+xngHnkZ6+/xtZPy5PvahV+jj0esjA+VMxgwzQ+us0sq/U9
eUM3Jue7gUwuYD0LK80/WgW9LwFBWkmF6Cjta6D5gOJadR9Bhyqj/Jl0mAOJquq8tuxqThQBFntn
HTUKJrqYJIvumqrZAz26ZhG40ZXBfr7GiOkvdRxosWN4C5sB38omHGGGMEBfV8RdLkwscwsD3rdd
6eHJwvkK80XD3+YKsUK+y1ObAop1zTY4ZrU1g7QT4/Axm0tH9qUqDLJxK/PCLB0pW2GniN0RUSMu
m6mEEG5UPBrPEH45bMXls6mq7SqYXA9JzbWuPDCb90+9ulAudc+G4tk/4UfYi1y1t24RvtlUrJ2L
dkm3uA65jWaGQucB9MA4AwIv1s0c6TLYP0+hGjXTzxTiJSc9du1qNIhlBhVnpJOfAl+JkxPArbvd
GmC9vyIPAbJr7Ww7DQ/sYIeQkmQ3i4dDEhPXLPV2T1gAbI44XDsq3kmmR4exytZlDN4XuWtSvBjM
A9hXqs8+IdMMkMijXUsMgvVcVbSTUWqPRdP8cEb7ucfXk6Xeu7R1Ttua82aAT+dMmIIkNiGVY1Pu
R7oMRWJf/Lo4WLVFWMC4q0Z9FzvkteQVi51iLrxq/FARe88GJT0F3dVH3KnydnYRT6gldfoayrkM
jZMTmNw8zhRh7m5bjNDzXvV+SQp8vc82jbfFxoRsSmdgXaMqAL+jnSwziWfYiBcNLVDAjCWGJPOg
jm296ALvtWm8ZaFPh4ga7RaRkpewVAG697yikhvnRZvoYNjZn3qP22zMi3bOGwwPj8eeKpocDxdq
s2QcPrOV4KkCWppZ6UUAc10IwyAbJSACtnKPmeY5MzXjTfXJFU75JWFeqJ/0zw+OC9dbYAarRzTP
sMT0SnlvaJ8gJ6/R1RnOJ9wZZ40b5Rga/llUOdHC+q5jAFJWHJDRY3ch6RYSr2GSzGLl0ns56Ru+
pc9lSRHohWuU3ej0YuppYrWXlQehB7b8yyA5/GDVK+ciIXaF+C17mUTpTQb4pjN93HIuTziVFHqG
GNV/chKO9R2M2YQIogppO2iXZY/5aw5SHbtognnATBjP47o1bRSFQeHNfT1Kr5ogvbhcMVBCAum/
SGsA1weire5MoINlxxbckpGb0AWeMPGNJz9cGa6wQVxx9C0CK/xdWOmNEwHg0+jBzSBi1qVEOETT
TYEpZdHzpKWjEoYQWSfcGWvUJ+Rru801wNVRRtDAVTv5pUTaVbXJjzIDjLux1yPNhrBltd2j7nnV
TK1snKIxKZqsSch0EGi0DQ/U/2buTJrjVrIs/VfKao8yTI7BrKsXMUcwgsFBpEhuYBTJh3lwAI7p
1/fnquzK95RZpe5Fm/UiF0rpkREY3P3ee853TIU00sI+3NQ38m00oifDm49Z4l5LdudsTigas9cQ
GqjyA5bLV6MBE20FeJiMMLjlSMYw3/MOZvDYGTWykYponPZmGvAMzBFZSFGDviXDvs945gy1l6NB
uh17mGSz+OEK7LYdbPONm/RsIx0iPUekwDmr9RwQ6xHTaGN4zs9qZ1AFs0lDg2qKIDXDWYvJ1i0/
rCWcT8Ogzo5WSWaNmV4xzKGs8DjxAZb3kd6lWqkelICGqkuj5re+TzYzNrRLS1AG1aCLUfzH4MXL
HVFAw9bGOobgaFrn9UBDy7Uv4xh9pn19g+GvPlrfuTDfZ59mFx4eZkdLRIeicLsbwjg/Um8k5bs2
+P4TvILOzTFLmn/Mwv3BUWlVmwRyB37K9mkO1dqe2uZEdBS+OtF8LmjxomrIDnYkxUaBBuP1uufw
n2zzlmChwo7PycgDNg7+iMMxQ+3KoxHl86mzK4z/He8yZuUM1jmWS2mf6VjVdkOoayipT+PuYbE7
+gl9h82jpqZso+WhmU13FU+CzJkfue9SW9kcSqKRiJo5fLQHzktR1bzbMl0H0GTXyZAyzOChXs2T
y25stpfFGZEETdPeC6NTed8c1Wx8hV333gU4AZyEl0DFi7Mq0a1tndp8WMCWrDqzHlYyGR/7GZ5Z
66NTw61Q7SHyHPOYSG4WvEKhu+wk10s6jCjgxPMTP3vhXsgRi3X8lrUm8ggQt41iGKsDJRpR2bCY
qR3Ffd+8kEHPcKAqaeqkNa9UomoqU6i8nFOhSI2QcaGS4/hN93mHJBuhxsARH1BS06NAzZW8FulD
avY/fOmFQHuy7xOZDQoCU+KZ5SrJmmtZdkhtOadU3mW2x9u2Ky8+RrSVD6rrgrDmbiZceN0ttLmC
IH4bBAhDcp6xaWVJcsc7JbLe3Dc2e1obV+/m6B0jjuc7FK9v/pRfCo5+JuodYMTa6Zr14GboVleA
FlU6MtlD5BXY8kpJBG+pmKnBW37NLHc4KEAbrT0I5b7P9uaXH0NDjToofB+RDyTJy62rOePraSrv
ZunKu75koPP/C1YbB+FT3UCVdGEy7FWaA5WZquPAiPoZayzsKmnOpD8WAF+NwuC5/clMH4ujnulG
Wfd99E2ymxak1g4WrX0SL0+yB6aLG4/TJscePPbvbcTu4c3+PWEyDTwTrEn0ZshLkmXEAfMaN4W6
GezmFW88M2F0gYGFjR17ap6QsktmqZcNzu0iAI04hf0HzF2n8dSx74yvdCBkRIWsOYH7g9KPKJJe
2ut6psEBnnBb+yhXgcyNGzK+P2N/eAgwd1G8W9d5mH4QavdSmORxEb4IMSWAwQqABSRxoVMOMDxl
/Uxzaxm+1zrwlywACgBCmPRwJw9K/l6lPwy4p+uwQwi+0I6aomq9VN6B2AG6kbZBOA/CNQlXYkOQ
OrZPxg1rLS3maA05UmbpzjLFNWx3tj0O9FDYhDq7+IjH6HmorC10jne9sRZR/NZ0s04tM+FXswp6
MzJxyWa0DoxJ82gbTLLB08IZsqtpK+YWJNeS/t2663FGmZa8NYKiecx6+Ez1Ut9kP63KOz8UCQog
/o9ghAmm0OeOGsCL023niqGmwqZZKLJcnvugumsNOz80AcN+g5yAU4ePaR3Xr5bj5XdoRzqsPgRC
kOKczYbawl9rVqA3Aef7zyg7m0trNNesnZtDbuG4x54949D1zvbkQLmmM7YrFPOPgo46c+3nGu0O
S2mB/ZqXeLbosOW4L1xkMyASmHYv8IdNb29GwzGjUmJW7539ObKPdOOYGgwtNZfF70AjxKDT6tWO
qONn6RUDAQIwc3naTab+9gUyEBzbcG+4LANjUr9GE88pJ5uV1y+HEFK3YxvPg1V/VGF58qXPCpkv
5AfUGxxM91K0JJsMOhrSv+mafmv3alwJkkvWUlg2zseoJQMEjmzSEhYW2zaJI6E8i5JQgEg2/gmj
AlZzhcNNLE8OPFpods7ODJwTjUFwGJUYbxO7hffEI5LU85NYNAWu5xuSWjvukHJvGbHZGydF5sGx
yl6DfkKwGUc4bCmufSe5jDNN77KC/1LphHFfNNDEHDa4kChYYU5HGXNVvdrmwNMXrx5+yH3hkdpp
VMO3YcjL7TIlXArfesF+jmNIbdMu/KSTMWJsp3wtyoF2rxG/RnH6Dp5Uw67J8uEtTLB+OEv4iVby
asb416dXoIXlphcbmp6ZbI79AFQkWvxzWCxnKkCMr6Z3ZyzM8Cx/+SCXq71JA/SuTO+mlSA5FC/O
WF4QKotNvpurSj33IEgg6EX8dfVK+hOVELnAq2yiVZbadC2dPalbcheQBb0qGW8fBwNuwGDAWQ9o
sQgvO5epxIyqlR1hvq0IbAH0OT8GDgzsGrTm2ZWqBjdlgfz2Fy4Ug/0NmRosTzgwV1gbof0O/R6I
1wor8KdlZPtp3GRO8FhFwztHFR8KfjYEj4Jz9saz3EuXgBseB3Gs+sDeAxh5i/R9yCeAL/i9zdQa
mSbHq8kWwcmaL5BDEejEutnqd3eRrUj30O32NmNIR3cxQWy4E0bNA+3fean4wxPmibOlUKY69fZ1
iOrvQwe4wZloszQW6mBerUE65yFk950XQjqH4cn2kk87qm7yeV8zNsAJ57wFLTqcOIensUABwKwP
E1wE2WZmJLG2+/LZH3tYfaPzIQduUE070Utw7XbFyBDpubfFVzdIuXGc+T2qG4IhXI57c2OQMMTD
5MfnEfPvOsZeRYjH/ehUPL2ZZGp+V/qtSxjJeJuVfXBc6MOZWVnsdTmV1uVzp1i+6hSwTxpmN2xW
48Yuk89gpPNtjikOQYYi7RQxXpDtJS2LB78Isc5H/JfDkyEgkZVLva3d4qNMOLNEBAOTYlyzsghE
9JIHfp3I6MuZ92bgnsMY4EddVcGeiNYfllwuCSElYG2mYDsW6XMw7jwSVejFh+4BlsG79IMXV3Tf
Rn94KuVwqzwUHBwoVgyEFiAk6VrMH2ALsoeKxBSOImON77fhPOnPDiWNgjpVFx+OEWIrNSlh3a/O
YtqlGIcunnsavZRlMn+M4hapsBWvGR09ABN4smTYncy52ebWW5dQokQZY42x5HCr8MLVNVMn338e
2gzuS8XVLLOM0A6C2AhMXlho4T+oR1NSDSyYojgsB7SHvg3Iwk15ruFaKkhBnbM18seStYKCYMY+
Mey9BP0igdIVnmZo9ouhutNSU6jLrGGV5uW0yp0rSZYdLbLQ+uqxLgawlLK6n8pw2Mdd/J2sFWKX
8QDI8K1pkuvcOd/ZdB7mCuMmCZenwRlpfsNqK80Dau6TmY26kcRRdTK6Q1xZN2kW7Vwb2LYfsSUw
Abh2jvMF7jVB1WDiGSZmw8kuim6o7YnbpV/YNNz8HU7WPuujlyJC+kj3au7N5zxGF+AUXcdW7V8d
89A2fzTldGfNBVsInVnbuUU39WHly0eaOwzUgLx5x76u9+gpgg1I9zuB1yiZIX5AErudPZfTUEvz
J+RkYIHe8ChYGKCBAsjs6IOpZCSJ2wvh4hojuKzWf4rxyS2cs6Vkka/YUDahme4GyDJrkcbnUI/c
AgibzHHp7+WXEKT1quyGhzAw3qALWyuCoImi8Z96uiM0bryXoJpQsyG0z4Ff0XpikRVDRW3JYxkY
3q0dcbUiM72bwZxK0NuapmIkJIipcPhmztXeBiXYAP4ahocaoh0TVYgCBEXpoMNwclcp+qJ1bJDv
XbndOcqda9PMN23kD5SXj346bd05704C7v861WOwqGSLtHrEHMP44OXdN5Qg73bkF2uzcl8WUoSy
qSUVADv+aprIkwgD6wAD6dvP04OCPOQjMUONEFximRz6GvViG7F0L2l+38zxXd0HejveFBm0t8BA
r6huLbajvp12ESsE9wE4HTtbWqUpzkSJwg4DzEzn0iNfwOnXWVX90fXjvRLDIZYO4QM9ag0iL09J
n78VusDuyZXFOO/cNU0td75T7eek/BiFvJheUmFqs67jkH0rGWXA0Q63sosPTj1Wqzmp1A5W/lsz
4L8tW97SNjmKNpzYjrJsV4bZURTNuYf7Bb+V2F+32RQkPx2BIN5WsZMeFu+QxLy1ykPugoaPIbg8
GCLPmcwLB8utST5bAmgdhVa7E8hp8Pni5/cZ4F8LUEmrvq+f69q7H1vzwxTxWyTUrUA0CFKINsxk
Qhgc7o0kvSmKmDTcDtlEkYaHxBBH4DjuidV4W3T1M05wqAiuPazxs1IBWScn6dmslXHqGxtEFl58
9FTjQwc00SqFqUePEL2M8Yjg5jmIGlyPJRDK2gzvjMgLaVJwtFKEcnflxKDDPQSpXZ2Mxv3sfPcs
XXWwCDpa+Y2182kRoHSrcdfLbA0DFqGqUgRee+elBkoNW6cw+U6ysazNXPevVlzdVZn9anZrvwBY
QYk44wLfLVpA6xncCdOf3gFdbbvS+wxUy0+OziUHnW0RrHtEVgnFcxoFAdzglCma632D1VWPF3sZ
9wzI3wbYQHJucM+jpki8ryRwrm0+PQhUQKu+IWoLKbi9ljGgMqeiUhXJtC2DfqdG7QsznWKPSPsm
VOiwI0YwQzwfLGYkdsBD5rnZ8k1aniChhCk5JxZsbsnaZ7wZLtCF29ofcTkbp0ECkqydoFnb7Y1V
c8w3oOttkpBFXpKLzjQdOU+uyj8wOR8W+BGDUfxYMkRMsdM+hrQp+ZygWkcGrkEeAc8KaYLHzgAD
B/7syuhxPcZlzjVh8FIhjLsOjJeYwYcrkPAvLk269VgRX4zz+x4aKUiRDqNmmzIdGut4Y3TdUyEw
VsfTB9ykal+TEdXKuN0lIpb0VvwEvF8COaYYnpYnuyAhAmuEtbZmYIxU22BgOTA2BilUc3GTaqXK
HLZvdhsBxMpeJjw1+BSNswxiJHI17InSIXKiljUyFtJTzDDa5PjPHquek0bKbL2QmJQwSdorCg80
GdJ6qAUHCh6JCjHOoWiRycQpe0jc5PD2KMuKsPhRVFO3GXqoFUOFnQxnwNr+YzTcey9Iwtsh5oAO
9aAj/fcrC100djlZKrCTaW6vcyffenXVAkjKcerp1Uos57JPqV+ShpS1ctzFCEoJQOXtjwqIFRzr
rZR8YMVbH+UtaLPsCuI92Q0xx1MOUTswqURfUVqltXel8PLQ1xWMaHFxx99LGZYAzop30yzIhZuT
fUKTmg4KHuLQ9k6ldO1dreMuBllVu9Z7KvPQuhRBFB7q/muonljuD6ovvE2XdOisiFB0ke+JXrfX
OIGonUt4yI0DLwImXPFSqkjRv2Kj7bjNK9vzvhrKwoaSWzLCXw1llm7tJH5EuXJpDN0TesusGZDG
xD3zQFKuVZZ/BfELtD0GNVZ5I+0RVrsLGC31i63bQ3KtS/xCHDpXIMKQYBg8+UFP96wbnB1+T283
p/eBI26CUtzE8GLqgMwS4HlMvcqPyvM4H7lIyYICRU9W86aCfAY+gBgjvSRTClLFDPl++mDtV2cn
PpjMK/aJe0cOzm3lqPAg0kwS0UWnnjnWExYEVHo7dMTbIVrY2FwXf4WOXTRoCPLmUNJPRo5gs2Cq
6t9lfXcylLkK5yRfK9KrfmpGtQPr796h/4dWL37PR00DL4U39T/3X/Xte/nV/Y+/GMD+w3j2n/+K
D/O3T6c9WH/5g66s+vlefbXzw1eniv5/e6L0v/w//ct/+fr5U77Nzde//+t/6QdDOB+g+P2v/WC7
NgU9bGhb2JK+/8te/+n9z/awv/2E/7SHYUDR3h7L9ShRXdTPf7OH2f/mYPwJQ7xjZJ7iTvqLP0yY
vhV4QRB6LpO9v/vDxL8JwplM37TsEOqucP6v/GG/aJ21NyRkEmXaAn+MHdjmX2XBodkPLopVmi/R
sIu9adO7nOI4BKdmvG+BrhQLHU/weMBBYCwy5h7WFhFgf7qAd/+hrf4XfMZ3dVr13b//6z8zIpFM
EiBNdrE1+u4vtjDDAVEbRXwMwIkOXYSJpivQ2I0wWsDHAzS80iCUMujF/TT065GJRmmmJzq5e3+M
7wdz3o+esXMZTbLObLSqsSDm3G3ckztlh8TV2Olp7+T9ocq/y0SszSn6nk3y3Wtp8UQBoGXzJAdj
m3vYGehv5OZvfCWW9hr9SVb+81K73E7bpCJklPjLdxQA3JYo7FA8NkyimYxNPWUZsBfFnFvbcmLv
hQDPyX2e1REQbdA3WyWrdczElIhLhWdN2DZ+i/g3Anz9i3/9YLiCQBGEfuj57i/PQN7T80c+a1DJ
h+s6Qb2d5ABiM5i4JpYEcrR+8wt/VdhzKXi2sTiaHr2HIPhplP2TGN2l5WZOMy0/6Hx7rQpWyICA
g6XlFx1YEBIkbOK50grAgHWcsaPJXVU2nuH+OZLWdnGwxG3C6o7pLyHuw2PiMMrLyo1FIovZryVJ
Nu0SHgp5Bn60qkiGcvxg7SAEwpl/998/vb9q6//h6/ziGOpywqIdj6/TW58L7EdAgevSbk4+AiZd
+VPfE1K8XTitoSVYi+5uAQoTMithKEA7a5vROrdRav/mc7GA/HJjucw+84owFA4GUP33f7rMiysB
0xSIrXPLWLVJdaFtsJpTRHYCQ1snd6DnNipHLYOGI5hLRlfyN2/2r55nfW1wXFLOcZ9DLK+/OPDs
bEErMcWMu4B5EwGxFHjdWgQMQd6+RIKh5tSuHbc/ydRjEohzJbw4k/sY1IKB/LB1w+5atP63ZKlQ
ftY3nh8+E8mxzwKkJrH1u0v2TxyZPiGUpuOaWCaE/6tj0IQtA/uNt1SFZHYz3WUrPnscpcAjbTOP
MMHggTzYvZaLjouBSug6y2FTE7k1GLAsaYDkARBy+3MJ3XvG5pCjxakt610lMAsQXeURNlFEm8gQ
53lSN0HQXdt01DUnjO6ZRB218yYqKtKnnL5n0DDdDn65AlsZ7+sKTx0cW/RLp5wFES7lRTLEaOrq
nKAgr9NhN6AHHXL/qYYjJih2QmtkhMxwLmn2Pa9RP0KbYrUfg/zAS3fO54VWUXdVsVijwKZrA5SI
dLXLEqEPagNq/baTD23zqMa7rLlk5zkR1PzLJoj1s07Ij53flXVMfnXf7sJzFsodZvU38Fs/wCLc
pFPPVbxqt04wNi9Z016LadjwHT4U4aPg7HGawXIbp0ftEQmQJ+dGjIjK3QsrPebggNGzQjDbemm9
Ub6/Nj2IfoirCUW1aBdWv3MM/6Of688PAdvjX1+cRlQRWV+I011g9mH8qgc+oih2anAePbqdLr87
ot1hC8JbE++UpMlesmiNSn6h2MOQUtbvg9X8xplk/dPPpUkNASMUM/z1c1WO19Nr4eEk0O9+NNFE
XObxSmgpXppboy3Wtb0S3x2mD56xZw4ALh2ukkE6RnnOlul3/uGfjsK/7hxwN4QpXHzsWEt/vkx/
WmC62PXzyCTGUEBsdElm8qeFlqARPwnuUNZFkGoUYWorzOB03PNjCPp9QfsvPo1QreeCqaB2llTg
rrSDNIBSndOAR3DV0ep2ESsHNy2evUfSFVnFsSagurpfTO81Dq2brjB2VvrBYIVqjAxwOyWvvvqp
cx+pqcf8d3biX5xqejH7y/f9ZUHFrA1eIGanzCUFCCL9DhIHc72hhctfW7uFBq4T5Ze0MKnCB+Cy
b1XKmL7PbuhbT79brP7x8KY/DsurXtv1PvrXx1SxmeQjpbkOBaZJVcHwtXm9mTMCwtJJkZI9tVXO
LczDre00txnPrZv87nXRfrh/fAr+/jH0x/zTUyDmDNSj/hg+1BIT2lsGOG2w/W9u1f/m5PDPb8Df
f9UvO20axti19TdccoSIFEKw4NYx9pn/fuf8eez9h6/kuTY7FtgA9q+/fiWT4xL5t/orgYtr0bYH
46IPKaJGfp9GSPARHwuDmNZwLdFfT9Z4Z6Kbz492qO6Vaq+u9zkrjG5qN5Fx8d9/PKy8+gP88gF9
j8YAqmQLusTPleJP17wKo7iRI9HFYZic6h5pQxWY014NttxV8ZIhx0leiEvJIaNwHMWV7ZBU7UDx
qtu83fljdReSVSuIdfa0vwJ1rl2PPgmIxrgeRCO2i7GkW1KNUeagsOEOz4/DDA23MSDUChtrzVI2
KSbdnp9d7ieRF+eSECEesGLkPbSXHcELdzJM35OmEfslEkx14Bzbuc/kdvDB4JCavQHr95rZ78OA
GWqCkH2D25dM6+AhOPYlgT59T1/SsncuNdQh7UsTWDTT1ZIkMDsnaQKz4464BhKhXXxtBtISOYy3
0zh029bpTxFY4i22sRPT1wYFZ/FpNZDql/yJI1m0caqCHMmIhOfE+khGsq4W2yZKiVCeEWIdwQId
iynsNIWKRJrNdBeXLsqA/skd3Zd2qt7SaY22ytgWTkWLmlaf0Q8fHUjjcLqPUvUROyPZFT3zwgk4
Um5Z5YnN1jOjehcVRr2OaIce+2UYkQvg7OqF+EoMILjcQwnZu23lqa3z6rbEkFoULyRxRTvGkHTW
0gxd8ZQL9t2l4H7Nf+SG29yEkW9vmMLRlsX+oFpzuvGMhyXjzDXoAL5KgloYR+bjLaguGr8FDKNU
J2nF6iGwfXXxE7R8hKejYGiZLCAXT3nOyK3qcK0g0gwZicj0aUDJfPbKvNkg9hLxjK/N8UjbSHAw
QatdNSFJdYNuYCwpGHeF7X3PXNousM94MmQcMPRIr9BB7YlotRxYQGH7MAWE4jhOgrDUbfeTCZwh
+ACfP/Ougx6g35xuc8wzSKL9TUqbxofkid4RZSeWDtLcPOiaKCGDh7YjMsNojfeMLAgFdHpdRv57
7ZXaeVEizpfsGappN2M3f4YEMcH2o/8dL4hhSf0JDkmXYXJziQrxY5LFU9NGa06SkzdhuAtvWjwm
q3bx82PsT09FUfWHyXuYirpZVz459njdb8iKZNYVp/u4HM/GAm+pKOavCA3TXHQcE0majm3B1MNY
tsgC3BtLgWb3hDteqmNsTHjOjArmtcUbjgBD3dF0PwZMWhmmOt9K6IBrP2GMvxhpuCG7gFGNkYe7
rPZIRfaKc5hVGgUm94s13dh2n+7VAucrDSvCL7ts2fQAoz3KTuS9lxyF1tyTh1jMXX5kevBeFZy7
SLt5nJvmPIZMlmV36uI5WDHjxu67FA89XxjdLyuDjWiB/mB6MFysU6ATT055bBY3uhCbVYJVwPxC
M1tgkgs+ydkoL6kxsQbpkKdFcsUQE847LMybxRSfAoQs5P6RjiYebFYqpyD9dCAb0MszaCwSGLX/
KMhXWSVm84E+MieUuO1OttfeWeo5QrNC+CEmqN5AleWFbwEj2b2TpneqhCAYVRTVibFeZqu4W25r
WjUI2ONiY3FGwQX0GTJy3rnBQ4Vvj6SwBH/CyIRasdv4TLRAxaifGigf3Uci8TmS5yvKgOQ+WpQ1
TOsVdcIj5j6IX1n2DGiRc3nsFshfiNtqmWVuVet/9zANXQX3fJHRzahhgtzxau812R/NNBQMJNIA
4MbE4TMLj2GARCSTuPETuR/JT9q7GVzSZnLqG0fBa8+dxySqxzWJa7cC6M/G07j4UMCN6lXqEKWu
nH06/YAde6GLS+8ywYpgxyq+MfGcsTE05KO3Fke6IGae2O0rwB3eguUjAdRvjqc5RYrIOAVtVF9c
WbPQ9HKD4JVbK3MZP21A3JuBELqNO9lfU4/lbkbuViN7M1EwsSdZV9tHg6u0Nk5plRwi0Y9M6+bg
3wXI2GOBSLPZ+Yjr7KGdd5PW23VefS3BafZaiVciyUu1Ni+z5cvUK4iCvukiXOz3ZDhcJII+OyjU
DgPxcVD5e0E4FCSIwtzzSpG4Ht/hBQ7wFFn2Juii16DFSDJp9eCIjBAf43LxtLJQ0mH2fHVb0h/X
ysPIkWQeNddUaxI57qOPUPdMkr4HWrXILAJyyb051dfCq/iz1jf2PUrHQmseR61+VO2GnFJuIjEm
xyZIJWLcpsY6hmoSxSpb7U8lZfOSGva9MgpQ+S65yXV4xLJDX35C97VoPWay0NVqYueCmPoTkYvM
vZ5jc0j2n1Zzlsg6M+SdCplnrfWejMKSFUl72MSC/rHVqlDsWqNOgX/ATFZuy2YAa6hVpK3Wk0J/
eVci+Ar3xb1AcJo0496wdbgG918207ynB07irNapBpbLCGNBkWaV78rV9pUJ2Cva1rhncJppvWvb
/DBG8RCK0V0BqHvwbLAepYnuwUEqiWW5eYisAj+2VtLmgoGUfTYR2HaAXwjBQnPbavVtiFKh0Hpc
Q6VXLBu02LVWl1t6zrR6t0Zvsc3h5xdsLpZW+Np2RR44ot9Ri39Tg4lCYTYnx8cHwBfNNpVWC2up
mizsHw4yYkfriSetLLYQ1/GCzPTxzQ9Pq49brUPutSKZkz+GYUTK5nfmXdUxQbocC/8zNcxLlzIJ
K0NigLCBMxdhoAEJZr6T0XuxcFCsiuYo26m8TLDJyYV9IyXuInq73HUpSn9HK6oHra02BMtG7OLl
Q3YNVSI7TlqJDT/7ideLogvJnW9W9S6NibJi8l1sfo6aG63qnpB3+8i8beTekIpDykSEV63Wgjta
FT7X7K4MYwetF3e1vvOcahV5qPXkk1aWI4GGSd9inUdzHjAK7cZH3AMHfCzFftHq9ISZeDaScrl0
r/hxPgJk7LPEb67iXSTilZPZ1wi5+4DsvXlLkMBjIGTQ2UJc1ep4rUEZUwRnPqqsRSvoba2l9xDV
6/jqXKvsCawlb1Er7yMtwVfNe6c1+dIvHgJjvPcmfFcDsv3MhyXLo8HWNPDDGMES2brrtNYfLzj0
TuT/3RAcGuwAHumWFX3ffkrvyzDf9do2UAbvtmI0p/0EykZQ0WmPwajdBu4wHWLzO9GdMEvnnS3r
D4uUlHs/5WBBNP1eYFrAL9KeTawMk6/YuodZrG0Lcgp2B0f7HkIMEIkg70dm3xqMESE5dCuDwAwI
aAx/1igkn1FEcfrSngpUIEiN7JaxL4YLlJ0k74HAybQXI9OuDCPdo5iB3eGg1A8DXFmTvHfKElVF
ch1duBs4bIYu2Y6EWbupOPGQn3OMIHGKDtAU4b5G2s22xwiqLAIyYfCPjPhImhBa1Nifmd3T1ayz
s4PjpNTWkxgPComrvK/alpIvwSXEpzIJCoXEkTVLObJQvCxBUXzDeIV+KIJYqO0usZWV21SAXTW1
GWbWtpgcf4yKvRov3wuHxOM4faXaRjPjp0E/xkYcoZpXCqAOnhuW+H5j1N55NrE2lK68LPhzPG3U
WQrzVkQYCoB8eLAEsIRBYrJx9wCzuo64fZS2/VjaAJT54SrAESRxBjlTSAKYdXV1JOuCdyjGQ0RI
1ISjaNHWIqNdvqzO8zYZrqPJkbcdYn8czvwvfMKsdW5wKVFOuGR5VWSNY2BqtZWpIJkuTf0fjjY5
xQFQQsdm8Bo8zWn3Hbzo44IrasYd5eOScnFLjdo2VeOfIrAQI1UpX5R2VhX3jtnsUyM9CwurdYYD
S2orVpyrG9URDpDP50qbtZIy+papiHqNTSzwaFy5JolQ+YAY2SBtjggx8ArAmm9k26Z7/Gr3UBLK
Falk5D8YD6WEJkTrUC7VES6ctyYD0t8aY3YqyVcGXPLQuPK99IddQh0JIZOdA4vuyk7cldV7F92n
nDxAKFPHeYEOaauSLVm5qF2L15ZFzOx6bkppnDvD+OYQbUQNk1nBNx0n7L7mozpaCyCEYiG3iiB7
5ZyC6RoQyFszjUdADqMKXCDyQ3Qwd9PsXtJ+3KWJgYHB2JYOC3bZXXPMHKF+8mCp0CE2w3mTecbZ
+GZ1OLms4NktSEGTtEUyINqwhQiIehFTfjD5vU1P23Vc9uBKd1Z7ZSm8dWG2j9FMDBkhnUl/HNLk
sZgjMLXpKcvcAxF+7FwudoZrw15qdcaZPGBC64RGYm/bwn9SsVoz38aN3h8D99512MTLEpdheUT4
4It1yUpMxpefeSebEYaBlEQ6DtIQNLVx8gBGclMbuOwlCjI8/wCu1kHOfxagSFD9GrTIpinmfZoP
OEiw7nEQDtRNabwqOmrT7dzfWaidCibTsWk8SIPUJCCtQhx8hk7ziMNVeuOWkfKT4817QYx7055k
WWwGN95bUqwmz0VlWmy4sLg7d7V8Rg+08pLiMCEOdFEmI9YMQd+EAxbLfj2TD1NA/EmK9BSAWylj
40wLANgU8Ak+mr6Yut2P32g/GMNWMHRnbTNzGsOqP4IeW5fNsvFEct9ROngmMnhEim0cP5jgCZsa
ji7OU5Wf6BLuQUXfysl4SDtv29Y/MrPGBmKcIzM5CaSy04B+CCF+3aMPk7NzmeyBBRnDc2zesbmR
e4tVs1Prpu6ull+c9UxqSebbmUW/wjTONGrXyuSiBBdOiQOqlrMRJCd963LCikoLGgayVS/lUYQ5
r//clTx/7nIbdcnJFG+IQ4vavqQkwmPOfpzM9N5WycmmK68M99QCSZhaHPSTtmNvU4zzmv8QD8Sk
SPjMGDC2wlKX2Ayecw/mFQ/8UNEE87v9TzqO/da2nxnDrVrddMCn65DeaolNXbG8MPKKwnVpvWnX
uGU+oFFAf/FVqweTA6TuuC8YpoOx38BD0Zmzq4upg/eArqjWWwXefUVbhPzEzM0gIcW7nu3HMO3d
Uss97h9cDaz9VE8aRpP0wCJ6LlDJRDUt4Q4BnGurs/536JrWA2KmOFxHWJA1WizLxd5CKqNIUfUa
wDAFS1ybo1MnE4EzP+hwxqLYgBMSjpyKExUOILt5WBokop6/UfW4tTFuBJm5lRasAFldaD3tRUIz
FilU7MWvddatY/GRHoPSYD1B/0soY+ZdalAdJQaSwoIWZPYrwnPZCjuK2uo+XNodHbxKlx3qhM12
hzaeUJW2eLYWKG3MEhvVnQcVP5rlY1lKYzNL4qBb8p6zKjwjlH7sOGNWdnlw3OfJ+wzdkrdYbeA9
HHMJb0tRu8Wx8zqRKjI0gpxnnPdRZyFFYhDHCmUzNnE6cUsaiynXqb2nkNu4/VmO8cEOkrchgJI9
Nrf56HAL2/rq97T3nEGFyJL4gFGl/hd1Z7ZbN5Jm6ydigUEyOFyePY/StqzJuiEky2JwJoMzn74/
ZmUDmT6oKjT65hzACWSmbe2JmxHxr7W+VW0qAZnHeCWucIy5VeklG7ygV6lC3afs9CrKevqSB8sw
bmLAn4r53BGLCqp+TSspHzuOOrfrznBqpqk+Kr7KWO7SVdXWTwOBem0mZ3pTtpo5mKBhremMxyRi
3JPqk00T9NrtstNIbm02wDsM810XxSQNh23tWZccUzV83r2zIBaTPFoLl81LvlTixID0ouwzLsan
0ZT4m/Q+JXzALlA/RGPEGYW3KwuIxzbJnUrEDvI2MR+5bReQaNDsJ2Iv1VycJrDUviGxFnbQdYo9
W5pD0dBo0rg76ci9arNL3E+Ud0zunTeSqqaV3WJ0zgpYI1b6+Qz+KbG+zX44rQnK3RsNW+twTJyV
aR3IwW0MH6UqnPp1ZLN5VFo+iF4XZ1ID2TqirHylMjcgNHYtsDorYj3UyoIwSgnXx3Rvqj6lKC3a
sQ3qkRO1qr/n1D4D2DdHtLUy4LYVhxy9v3ImRVPl0eeZA9Ty1m3/TZArZN5f3iIr/6Ie0fbv9Uy6
hRI1lQCe8JB2g8Z7rN3uKjC6RU1xk5AquONdZ5ARXCDbVgePvYnMWQese9ybqXL0ewGf1b7A7X+t
aWpfrxT+SeNcONGZ5FC98s3qFgYTEFG+3iwHmBNT/KZD1l2LAGRu4Xwrx/w2tOOma8DCJk54mmSk
2MI0z631vdHhSJOCrrDxYY/jaXm00q1sGhyY+NjfkoBOpMGkcx6/no1XHmMXSGQLVFztPdS0VQxZ
8lYLnl7R3VHAVZY2WVZ5jKHEr1xQRYPvP3ZxtwGxAGlE/MolcytPEkGdkHZT8eAM8V1SspLXrXvv
o/tesirfhVPY/1O4+x95qa7xT1025Vf7uwfqb0apxzLn17/9I//yB/3NW/X/hpkKl4uH4v+vzVT/
p/rdPfXnX/nTPeX/A08LUqeH6glHW/LD/nRPOf8IbMuRATh2C+JBgOr033Rt6x8IdYsuaboSzGeA
jPonXdsOoGvbJv94oLkxUf2P3FO/CV+WkD6igxvw1Bz8LOZvwNWgtYACLphBC0x+FVW0Lta/tF/f
1wrs1V/elts/pZ2/WqR+M+lYOHQDV0JvDHgk/EOLNPwXwUcRhcLo3QFII7ffgcKdh/LiU/kD0oRm
tJyiVdOtH//9g4rf9LY/HxWXgBQ8vG8uv/+XR40KsrltBPvfd9lVccCDhUywWao7eo1+2iRG+E49
ZTXKbjVedMFi578Mtf2qA2pe7VJ2/0n6+k34+vMZ+dj3BZcD6OS/P6NqgkwWu41PHUty53IQNy2g
oC50vjFRGGo4A3TUIa/S3vosADn+hzdkkVT/ortZgrceazqLkidcLrLlkvjLG1JSftvnliaPyt2b
M7Nkui9O85yf2hGih2jmK4z4L3cguENPEKXw8tqb8uvfP43/62Lw5eJP8YTNx+L51m+mmiCw8GF3
WbCa8IJzPs8+uzEdyf+dA3wWxFTNqcz+00uX7vJj//7ikUR5ZNxrWGM8+ze9GXnAUllFeKfX/kMS
uAxLdR3s6wm0lqwobAp1c4a12LJdcHAfDJ7qaaKGnFM2/gbY9mMtg5rJgXx2nSbY+1kL0gqYxQHn
IU1nAjOH1QwHSulq1uGMaiJ6Jnu4BQENB0C4fKtSGzkjtEVhfGYMDhSOcehohDEqsEGtpUmNNU2h
hO1I5Lp0R20MGzhlm8JcTd3z5MNtnmwIb3VAna4u2GZa/sFoh2eBB+XQGteCmsrVNIueoyBcCkU6
A1Cbbjajei+MsNqWiLIQ8u3v3LXuBtfDA0TT3K7HruPX+caR6653FvqmGne2hFqYN8kGErOzNTr/
bswqcRkEOxnUcY7QhI13qqzPruNPkJdpAar9iTk6NYveuEhdXUCYoP4+I0TScF0G9PS8WHVKVYlF
dVxGhEYMGIVJUpZrtyzhq1o2Hac2dyBH1W9yzmKUEgOumKbOBG7RgxgJJtianqG0m6+l6O5h4L17
PrXypknHSViUZ+JLb01UEkCaJ31za0GWjQYQf4rPg4VrOZ1KsU5JT0UTicZYffaGj8AUCrJkGvSz
CNnPgIvZ2ohTuu04og0wVaGmnhw/+dZb9EZVTMVa0jCnRoQnXc8gQMPup9R+wKbbOdemnM5u/oGt
v9/IwXsbA058lWW8E+X8Mun8WU9OFW7Auz72IYofoQqSsX0DpvdOUUAVV45N8WWaEQBAJYqq9wSF
CcMbnfaiS/Y+IeGj72ffPSdxdmGHT4VSmo0LjW0iFy1FqznzF82mqSiLKaFVUwZDN0i7gD8ZqM8x
F5sS2Yth4w6Abwy0NiO3a4FM2IU0ORKlaedvU8QuWNWGYFPGEaagE5Bpv+Mf84oscmTB5pptGm9U
FZ1x53cXk7ZwBiW2uxoPGmfxHfzC2W/HB903q2xogpXXht5uwB7Mm43OLnoX/Sluf2XMEC+Oc+Nr
xkbKkzdPt3eweqqzhKZ638AFSwTqqmlxVArHHa9HnrGl39p4DNiymT/DrDybrjcCH/Rmphs+VBNX
fTfM3l2hNaBLqfLmSNkeJney17Q4qU2mfmTN3EJPo+1UNaGzjSaBJJvpqyD+zmEO8qjTpnh6a1lu
K13fnIRqRYm2nIe1tW+SoOd98cuNq62JGoC23PiWSjZeexeBFeKobhHUDNvLODIk8wqVMruhu1tb
t5TpSmeU2T6w8kdltSwMtXFRgqead+MEnqI5EdkqD1HJvJJ6NRggiaQcGKnlYFJ3tbaC4SFWZf6t
J6NKkNtY7hKUBpujQ1oPgbKprY6qyL2XDfVNhgC2QvVRCwtMGM2lO93gRygyoz9wC7RJ2HAQSJx4
M+aW3E4eorbTyLPt/XBm3zjKKRWE3PfyI7OCeD+Z3BnbYaFBj8BIoSeUXtlum6TA2tEGHTKxcndE
PQD3DRxSlE9ZnagfOo8DeIjlj8u/IsyJ/MlFxZTNLapuF8fpbRoVWpuH55KgxlUUqt3n6C80YQEJ
MeYD54pLEhf+oa/GN9Taei27XZOQB8PVz9FA2OepfBKa75xdMoMf/OrVFt6bLbE6tkSUe7/hxoom
sy8xfQiklzwlkBMpu+HsajOTa+VCxy+OdosjjfNCtpX0EhMEfBflHK57+tNASlG+LjLD2BaxeUUW
GbfCPsYFwllPbc9Sw5Ge3W66FvgoaboFw6SR7BX9sNhY++aUB+HzzOe3LTUpCadh4UDjoVDCB/EZ
wkJYXoGU0FqAAPjUDwyaWzgYYU/jekc7P/h2+lp6OqRP58fIjW0jLJq+Sgcf8ZjBpwlqp9zNoUu2
N9BnPTj72jYOHab1K8YqqjuUe5+a3llPecClT59CrcK7yZv5AiXjXTqq6DwIRrRmJLeOgYUyktw4
R2ajZYfncuY2Hw18AAUr19EmAbVOq53pFWR26N7c50P70nWYkbrGxvPosc0h8Skxeqw61fjMIaer
VbfB3q68b20Rf41h9EGNyXhfMkkIINZVcccq2RY+70GfXwG9PvK/u9PkA6vWqKsMr6vhUmFO7kZz
uJNGdAAqa7ZduzVYKreMkllgB4aYaLQ+wmmIp3eVxDSmNzmr/7RQ7JMji7eHZpxyoh/KrTn1zX7w
Lbn2+vFqNu4/dwpV16U7y+2vo4k0poOM6enyM3znR6THeFNFUcW6YCfbbBRsr1yukjDRLFlpsYWF
MN6abJtIs9plFeV4KfOwUjjbYNlMeDW9l8Ps7/KmCoBSeL+clHuLs+Qup4LrY9LBw8yefmXQY7Ce
zfoUIdyvOs9/z9x4ZoqA/pyDjVrpYiZz7DN7TRsABIOPC3YeNr57nAIu7iBn6uImw8cY+snBTXdO
RG0vEv3exRmA+3s4VxO3ky41NnFvMeHUw3SYAQ1ZlZ4ufeY++IgFe84QJ/Li7mFu7Aj9pY139nQ1
6MNw564+dUZlrgczDxinw7fj03W/Szfis0l9+PhzePpjs4E1MluGlfVqyLxtaBM07m3Cke7QblMi
WtHYfs8Bp276CYtiUXuPrQ6nneu9d3kWYssMYS7K8DJKQuR1oj/i0LFWsazBz6HCqI4niI50xzaz
P3duv6k5rEN4XxiFdlcw2zZeGyf/zLORAV/VPUchcaVG1f56kNYHxRRsiCTwmNRM2qNZ9UQxQIpC
dqF2qM1na4v9fELZkIi4w7qSpbjKLibqPP/s6NWFypsFW7cDO0AFw1r0JoQCeqTJGkN/i94phMM5
HZVc24QADcYNUxX0JxsM4oau60M1Bwv11vvV1O4WL98eiwTiEvktMuGb3A2/wJmf9NTd+zIk6jlx
q4rlLyQL0oggUbKebO0yDVRksRYEHpbXm/cN1z+rYg4LaLChBxfyV5hN9f0CBGF+4q/6NoFoUnu7
yAmoluTvV9BZqgC7K2VVA+42OQKkGE24KJjdCZXjLjDya+Pr9Ci4D0SBf7VaT8BDZHwPwGkfVYti
yKbYbabX8gjRkAUzsVeQjR9zQK+2eAjm9geXzFPZDgPXuTi0fXNXRsW0neL+mweaDONqyjCxJGEy
R+k7Q+aNysWvIps/fK72wryvmp+RKr+KgiWoUmokxIh1Q8XFsfSndRGOGypNOpBiAt3Mhai2zRPv
zQ3LU5mkO3lX0I4HVeRs9+wOrWRTDgz0ajXtUoOqTs8hFo5LCaPonSeau6HQ7yYAlCZr+lWpTGRN
wubbpCf6zBbmUJY+qSTMZ+yAh3Fd9y0MiAz2i69ifW6C+X1AR2wBqjUFyqUw9Alxf7gnGodt6mAa
eC4EzF6h8e9XbbdKtNwZWX427RHyLiQEWg/dPjw4CeYBqjThTLqoMgG+b92WD8YyqMw79jpuMN1D
uTRWTagITRv9fqSpep8WOdTh8EcMG7cb7V/LwuOhCq5pGUZ+dw5wCxkomx9Nau3ilHyn2/Ul8zuU
mOBEGhIWlodL0zV42VrJBxblh6oen50St7Gymg8PWXZpFF7NPwglOnxerUfCFheKDh1nx6byxhDV
2NBvjNFhtBl+SoYDTKwfjGxi75npHa2cGwLbr4mld20Z/9JETvlga4C4fkPtbM5Nq5D1Db4HBJV2
4cXM+prVvIkjxIGh4iuTIwBN7dlkfuxPPeEDCqKl+9ABydE+I1ezdh/Yo677HCJRMulrXw/FVuUj
44AQKnjNDHDl+sN7wSEtBz4/M+L3GvDozmK+7HJQfMOTragMmBkpaoXfqcj+QIWG9xZ+mzJyHtIS
ZYO+G/JAyxcE7wchsYnNeEp+UzxXVfUc+R3uzhZwS2ozXK+Z7472sAYoO7CIWbcxCs/ApuLN1IQ7
kTrhKtpVOEs3uWPbWBDo7jByk/JMgsvMPDmREEBhcwGJQUVvLR5BlP3xkivA23lzhXh6qoR3S4tM
Hpx83k113Z7rwniFskNSwoam0OTtWTZ4J0zz6A/5ViVTT/OfSYw38PbxwNlnIqUeG2IPDQh1YMym
tSrLM9f0J9hj4g4mu5gyENzqYSLRyUQZgE+1VuI7G85Wep1045NKIPGrMGRZ7OpDXuePHhm4u3zI
3tOwOpTKgQsednesgI/s5F8j5eZXKxxwyfrD0Q8lCRYCd32HjmJ7+M6abjhG/HDfRaUNSQ03gP3G
4HPII32O2kmf//g3iypHDchiZlu+HFtJRzf3Q1ZMnFTwMfD+7Tq7+6B74axE8pyG6OzqvXbP41w8
RNheaRGhTQqLKnw6/Zxny626bn+00t/2GYOEICLeXTpk0DO5mYHQgWRGugYj0GJXpi23Tf27OAp5
Zeme7tRb3D1hj37KZti0uoAF0+foDGDCpExxkE33Lddiaffv/tgcHWqmvaHZYNU5kmniZlf0d0Om
3ug7s+CYg6+YgJRvujYFSN5128Z3L1imHJakkb5V5IUq0RTmBOs+ueG0/+jhtlbdIy0UfI0B2lLI
jMqfPuH0RcM5Thg7iNl52bFgQU1qjpaaqcOkgf2UVHXDzFravotg27Tnyuy+D5N/Bc7qb7SV0r+A
nQ7zmkcL7yotxecw7DyL3TusQUzRNJFw7S416xNgpMjbZY5L8pqXxHftOtYJwMKat13EL41erKOT
b65jxV0R5NWloKzZ8A1iiXSoI9uWmybEchuoKNiOsQ7PGCwOAb3GD3Es3mlNw4PE/YI/Xr3OVR7d
s1nhKJhrCbWgPgred3B5xnVkSoF9rvtIZP/sRfAEraj6gY2QDDySGC6yjMf1NhWVd12FqSfS5rsx
edkmTXGElHONbKgtEkcxJs2mnMCvNBOLU0jf03K7mwvdrz1f3ZMZ5DBdV4c2xYTWeNfE6UBlxP3W
daHKOoBD7DGiCsPIiDNhq/XVxPUDnD2z0weGWZe0dsWTFRPiV5F5rOjkXg+Nc1FdE55rvDF70fbg
nIP5Zmv3cbTtZOdak7+nhjhaqREYll1ZVJ1/L8em3zIzTFjNMT8Ng7UdzPgwthCkhtCmag7PQjxU
5c2coyM+8/ZXh2eGpqk1i3zOkX/klQ1GdK+E8yuW9otqA7HpcKSu8qhEXLu3+UyNjLlVW9x7g1Nd
m3FBDLmPpedfp1y+RVX46UusI9lwqpGmwPyY66nuPvIAa0DrxyYDh3fYTNsgkhuqV5lGDJtxwv2b
DwX6JKkcXCYnu0uZ4SG3pAnYBxOcRgb1Mr6XcKA80d+7Ch784Dy7oLAaSbS/96AzhlpTK+sBnRjW
tq23zuycvMn4Yeb9MTcMvDLluUN0QTXD8xx84nPetnXOGcx6NCkSK7LiZ+5o5H3pnITirrccYDtR
4qSPXpyZ+vGMLZ+Z+1csHJw+IzpWVaevzpA81sCzqT9Wh36iqh7H2UYUw8vcq3czfk2Zq6+zYfAP
KHOpU32qPOqfROxb1+W/yEaDMwpXjd/VeDfiw2SrT0OPNOlimoRodIsymW6TBNABAwfWnWQNZ/hQ
jDXWwWl+S5pYHDtYXsybSOoZxXip+/xmLnbpZkweqQB9UPWUA/ybMcanas23kT4d4ewgdb01Fti+
IbQS1NLTEPjzg5ew87LiatsqVuWqJ6FtO953KJ1vPh6Aqc3Q5hVbhT5Sq8yd3luyZPDd5neKVV6j
ruIUypHrGlU0iLfDhns5HUwlJSDhXpasPvlcX3WpApYIQFbI4zk7wpUzAWNorTpj6/dJ4usR1BYB
XoaehtwPY/cDrAkTH9Vtx9Ab9oz5Prym+Eyybs399I7vrrf8fqF/pU3+DaLWXlnieQycYgO67dOf
bZgc5TjCsoDDEnMrwVG2LSiB09qhUsE5tUF71c52MBh6A+tuzH3ZTzsmgg8UFHCQYLfGcRaEVOwX
TCOwbLeGDCnISAL8vt3mqgzM5U3Sh0cQzhBw7ppYxrck6vMLDr8RZkRWonkaVfBUTzM2y4zUg6hg
XDSWKk8k2BjaQP9YC5OKgR6jxxycTLO2zjWoSZ1OIxGNlDreDsE2dQxIDnLQxxy7+okL6mguMw5V
cVvQGLLn+CfgIjzz+kfCblPFcCpORmCHp2ZbyZZoe1N8MFgC/cPtb+uFA6M3137IMYhZlvgurUc3
Y4LHMe49CphwTzC2SDRYAXat+EkTfDck+7Vk9HYuh961NmpIfVi5WQ1JvMxqTzFGu80sjmgh3lkO
bQRXR5dQnfsekQzYgcF1N/BjaVh7m22OvEKNR9mW1T4t2Qa1kQwQ9AlgGv0PA08dMRk/OZ3bOcM2
rzR9ooIRYmbJL7Y4GGUDoHizFzw4CbGwdHmAkUYLsxko3OjYIExW6R2G2qXaDYhXElSnkBsEGdw5
/EFxhb8asHon8YCLagRh1gOM6q1i2IYCX0uU9vlZlupTANbaZi5Hxiri8A6NGXe8sO4SiQ+voFpV
pZYFXK2PNhprkwnD7KLhLGbu3G4X5z2rZZFve5ryNqlhbbIh/ygWJ4RCBMBtDmuD7cZRcbdb974s
9qYzVtynaSLpWG/xaFChi5NA9W2+DXCaKPHugHvhf/IR+izWgcV/ddCXMbQ1DWudfo1i1k1ZMdtH
9rcas9lz0+uz6eDQ4L5ui/eSbVWtKG6vEQA4ZDH/Ofti2XZMDJd1kWRsj6jn6kS7ynoMTH4sCULJ
Yid45zbcO1388yP5TLBjycRz1+ELPTLBNp8Yi4ZGep/Y/Xlko3wIkszBtgz4JlP2Hk/JfM1T98MV
ztHLy291IaxtVc8vBewfrCm4c4pRVUz7OEw4/bc0pWVdUHmwNjumvXhAgFjmOPuojI8L6rldvvTz
UmjgzX7PG+EPkPOo2zLsi29zWSgvfAyS9tGo4l+iP8bAY+knZNYIw7pZG/Dr7Y+6ZFYjlqTtjNWj
LeB7VQ6nMm67qHBeTKSZ1xNei7g4pJSYA/Kp303aRNbLT7dkSN7e9omLagYTNgINYBzGllM1chF4
ghN2S+2ry9gFqKiPdxq2D3cgUnYjp8R0acOwe3mll+W5lgfGnreaAMlaRAybzOJYkPXeWgEDqT90
v/+Rj+B/4xD4m9Xg/ycmSyCW1tp/bSO4lPnHO8vb3zAs//xLfxoJxD8ci+gQXd+ARoCIoGT/00jg
/wM8Ar9sy8RLwMwNZf2/jQTUdNto7oGEYeBxPEcQ/dNIQE236/kEUYVtoYbyZ/5XGBbB44CG4dLy
gK0J/zdBt0QKmVtyvjAVEXVS+YObYbhKSTYwNGZv1WPBOsR2gUEu6ld3m3mIGGUl6j+o6+AYfhe4
Td8V0rMIFNNpTif1bwJ3NMOAqNrAXM2Tg7caIfRUjO5tQKjgu2qWW8eKsCaG0Yn6BzPjLNoV2dms
zW81wyuzIztXZ+x165apm2ZOGhs/YrV4T2nkga0UfPba+AB6M66ER3DP4wB0n0zDgTCdXqc5VTOC
Rm4TwJRnFJeWOcepV/rWWM6n43evwyBCDFdMGlILxh2DX5kOApNxxXDTFT/HZH6oBrqd9L6dsV45
qFob0yS322ZAnObpK66yYzrJp8iFlWnOjOQDGHwl9QOAaE3tnGYzP6nCBbvaMSKlRC10w8fG5A3Q
NnubEktRmHV3VlE9T5ApUpowhSKyEvAnRFFdzDo/dzGxx2Tio7OxmnYSsuI4pRh/oYfVVs/6Bmpm
tPS9Ru0tiuJOR9jfXBYKcjrnxkk+iir01rNgpL0P0uBE6xY/PTYPltxlbscm1/NMjkDa39pAsqEg
f6luH8SQJGKBk2wJ7BErZraQxY8jsJSY7RABvOwxRA/Ez9F9j4iNH1hHN3WGdA437BCXhCTiggNu
mDovYUuxXvtlUW6x9hXDLCK6/rZywA3oEO6YHVdvue6/gwk8w8R6pxdIbHVoMOQBZ4OE9BzVPQMb
vSiZwvyKdbtUJV77masGPfClksZLMz60tp2zD/ijfx5PnTGbq5xQ9S6baTeKq3xvVue+ax5RJPfl
6KDvhuva9QFqWOGlsQCLpCauKqpaYmamuywmeypjZkg5bS9jfXQW32CVcVevCgtuNY4JQdx1lBfu
6PdF076PpZDrObWPftb/MOPZ2lUjhNWgr/jMBbM/7KRAvTexI6k0YdRsDdo9aolTVXdkYAZnvMUw
xXCy0utnOcxjTdOptmaoBjbyVnlwgYO1M9VmQY3l3nSfXMN/tyWTBGyehxzNtDdnmiZ6GiQXqgTd
FqRItXdiRteu/JYQISZGON2h2qApOLt0HE4G7nwaRDQTbycAF4jfXeXPosQGWLrFianZ5zz1T1MU
fjIfz9f9fLOQGHdx0WTsQLPPFvARw8L8fmMHDRG6fsa+jwizjxhMTcO8q6jZJCUW3RNyOboSw2+B
w4SnnFJ/AbbIZJq8bwz26sY8HQ03ZTiLNWPlVM9BHtwZfItHb5rOqclzYhrIQdf1jssU07QZwo8C
FbB/Twt8GIkBaqhgUMC3NOf0t2sGUiZAzsZt+c6+Zd4RdeaoWOhNGYuSg314dsSJjdgEzvKWOAoK
cQch1XGGq6MSax1QzGUDBkyH5gUU6rYaY2urUloi7bn7TsRYr1wTpU/ZHM3M7qd24wXkrbhDvBp1
2q4rO8zWsW0zj+GpmFF7IHoBIbzxwbVG1BoERgKQJK2Y0C65JY4atpzmPZY0e4Uaqy5wkA+JYsyX
0FkXXIeZ8j0yB3TKnqhJuE3h2vKa5jvYP5IasxlsnG74XjgyOQgm1AHOh6WFZFWWMxpC5L0G1Sx3
jifxXg8tvnzMqpa293Y7vQcYMVZOklwrESTYPNmm1+E3vLQZdp2O0IL/3vMog2knx1DW79icQd0K
+RK3xtMI+x+KhAScmZdUrCkMwsB305rBdDRfGbgNd97G8lZ6Ap1uVe1SxETRk7EY5KNBfE/s5dTT
Vp/5EuTtGwreaaLSg3f+7Bn4cKYpfoVqfkBAwgNvjunOdhgrvPmct8/xh47j7Azqr6Ar98RQyt3D
i73QEVjsVMaFAQH6Xi/kiiQeOQ4u0ztMFHXPOZFh67HJgm+MXF6ioHpxme5uAixJayK0n3gcuJg2
VLuc5Oiv5oFBb91UBpIzrPRSSUwkQUvPcWpjNBegvke567roW0O72RbG9FYmA20f7vhueKQPG0IW
SLnMg+cvEx1iRVX0V+1xeCJIBaQ7fKrJ0cSteR8CTfQSL74fPLpY6GWpTP4a2ZVxUzi0+Plt9AKN
69YL41knz3IaGVVABzJrXEh8o7uRYX3zVAhqrmT+w5usdyp3mLK4dEyHzxiRyEbgnajJbwD3Sjbc
Gu4tg0hi3XuPo/IeQ4/kWOwY740pv8dBLBiYQsWeh+FrRNFJqA4nmU5YiEPQNeqGa6UbpmEYcvOk
3ZaZ8cwAbemFQr03EYobYgxeM3rPGXV8K+5vPZb/+KXIUuaB/har5qvpDv7+WTGR35iFa67nqRN4
PEpyCEKznNXY9eHPstl/5cQ2kn/vHwcmdJyO2JoX9MQ0FQ6aWDt7D/bvKsPAVVhc2AXStgqwIYff
bOSz3sp/znY3rwtBQ5/kAx6kWEHbxlDjZa9dNfcnhUOAcDJ3GMZ16A4urWsEbobYgL0UXhzdsPvI
wl2fkXi2bdIYgFOygEw52/wowFCUX4Bv4L5+C13zK/HwWfij3rl+6m1j8hhba/gco1Ng+upmchCk
MHbd5eVn6fpkg0v5vSCdRrqkoprG2QKPRSlzzLVO6FbtYqL65pOCVFotyFK1wEvjBWPaECLeVRgp
4gVxqsaf+R/I07Z5ikYgqMOCQ53hokIhLLcZpNRxQabKBZ5aQFGtJc94gKtaLoDVbkGtKpirbGXw
UiwYVkdZEdQcLtbgD0grtFYvpWgXkihEq6laEuu4tZvkw4Tx2sJ6zWC+igX+qoG8rDMVRCuvR7Cx
Fkisrc9O60BWXvCxoOAxUSTjQdGKtfI9+WQusNkInrbBQ8Q9aXwMnPNjSORlZ8GoHWDVGgQ1wgVe
q6HYNgvO1mLNpIq5YYn3hu1sibcpBhBO1Q49BhVeQXdB4zYwckUo7rvS/qXYLk8lHXdwfwg6vNmw
deHdDte9WIC7PuTdZEHwQg3F4zA9IuWFUehx4jeokmsvLezeJXiVduZ77LfQbhe8b+xPS1MnmXLI
v+y/SjjAVZzdJln/cL0e5XhBBRvTAf2dfSQMYVnAR8yYzE4LXtiFM9xrojEGHY3WgiCO0+HQTO5F
K+8zWCDFElqxs2CLe0X+B4xxZAA0riAbzwviGJ2IEyXUYwv6cb1gkK0FiJwK7G1iepgGttpdBTS5
c8EnU/D0nLMoLlKQ/AOwPC1BSZjLCexlbkBAmEGZ5VCZh3ppBMkWUHMcsz6P3woNwtnmSf+BdMYF
YlbhD2JJPyuYz11bPucLBNpfcNCsoRTaLIjoIuMbYTYmMnmM2JXlAq63iwzhQBc+EEDo/8BNL+Bp
ezpoLFbo4OqODJakDbpGxsyQkYFWu9CrCyjWYsFZuwvYulHHruCTaI2Ud2cqSVHR2MEekhgLXOxm
AWR3uj4s/j+GEvdpANDVGRuqgcqfFDTs6wWyHUXOrVvsH380XMWQuN2a2uUWNLdaIN1W2x10O3yz
2/QLQMw0WLt6AdQucO8eyjdNpTFfeULOk7v0NeFLyIbdSHs5Y/AATrjEMkTkEJ6sQ/AEkjhbCijY
dLxUosYewag/CgJQ6MR72eMdIFmxeTJ38RjtolFcCuMC6ORxUCmeahwC1CO/1MkIwVvTsuMeSpgI
ocovwm1PBsXVtjnQVwzuLZaHvlZfiUx/qsw5pMeyJ6ClwdTV+O1y0b9URXMqRXGZrOmVpSXnX6la
+yqt/gGS3ctc5291Hf1kN8bWlIsBL9Mc3ByoJqYGHaKBaFyCyn/E/UMZIDlOVpPwMav3pZN8gwbB
BSSzL0jO25pVS1IT7Yvw0S78x9h0T3WPgywtb7gKCG+7Ylluk5/eVEMaZq5SlBe7wuk7jrtltklC
thMONdc6uyNp468CjXm063+klrHXmX6WPtA5P38brfJtIdXEofHYpCc0CuoLx4dekusK34u5oyIc
ziDBUl0sse0bphGZUWGTTw8F9OwcAjs55KB/9kdIwDMYfyWIj9swevHF6DK/GbZ6abDdgkFeHm2x
VA1J8rOxjUetutPsJHdV3eEcqm6q7l8wyUOqv7cPeKu+g+77MpYYrLJZMn0I80kmXx2bXaXZD+SZ
Z4g/9iko+wfPb094fEnQ5BTXuYclhlNQnTSV3QuFPcyt4zuPJaQ2s7dIaayX7KFrb2+AdLcFLObl
Sbji5BgN0hFcC9vDnzj2D5R638qyui2tsIR279i5XOBSPUxZ/9L18U8njZ4GVV+SicUthZHk85z7
4WUaCAuhrt5Bs21WVzKuzMlpY+3ZJIS2lUK7z+66hneCfJcMCfGn/8XeefVGrqVX9BdxwHQYXqtY
uVSSSqX4QkhqiZmH6TD9ei/2tQ3DDzb8bmBm0HdaVxWYvrD32riuyZ7keeDfjJhyTtG8oe0+trxf
Pcp/4/E0lPlD6uYV+QqSe3jY8+GTX8SU1+WlRo2/cchj0byHAYHVKiT1OHz6+y/8fT9hjQwAdeW1
azQK7k+zyi/LbybH+FXhpe0Sj2I0NNFSSzSHyE1TpBC8uTT0b5HD+8HpFcTZ+MrdGHK1foopXHrJ
uy7s4tz12ME4adJYrYx4CITt33y9fLCRzdThMeLKkqBnVtyVb4YZvhLT8PdkBZ19JvHp19HzO93A
ScgBCMB+fw6di7McChrPDMRRBd/0eJjZl44ZceFmJYgoRywU0U8PomTFWak71bUzqTsZa5vJ+dSF
d6CJQczIEzKwveE0odRmJGlGu0rzjoT1EDjaoaFhwBEo608jQnHSWqrLpn+rkjBwdQefur6hEX3s
zO6dBBONuTLMlYUkQcgaqELadMT2YFJBceR2kwXcPq4IIijP8U9NKO7IoUNPqqfs0SNrGV+8an7c
krMSakGUZX4QgQkbhvw2hkEu8bqZo/NBHM4pyqfPaRwu7czWaBBayImzkqHYtEvcwFAx/15Uwrbp
tWzRPfSY62njtL6JLGo4Kkv2AT4SH9jwulS8wlVkDPWHCTZIEy6zeefNGWjNsnj+nFvd3jS9CFpv
2oeUCZskXoAJpviuGf6KIZ4O4YLqwxCrCIqjSYzhJHB5ROhYaIGk3+3MrLmTikjr8sXHecpzzyoF
UEV2wfs6qbzVpEa5LkqdNG4ecMj0z1VJBTXK2AI8o31k3kzeoEFtMcSRubIqB/phjzKhdH4AtYFB
WUJhE+K/xbbo3TJQ2Ow3YUT7UYrYXGtG4+1tW2z1uc+vqUJZrXk/aKaqIxsadgQ0DBoIwE0P5MuY
P217Eba1zcGM4i5YJkY1hNE2UiPEDusYOi1kfojzlbkpMDyuJlqAjeRLIz+GxxVh9sk6aeMPFIhc
8WZzaFFSraeYlC7P7W1oUJ168NkTptm8L2nMqpYB/JD0A5Cvut4gPdnrSC6Y64Tmqq9y8tRZ9qPt
CTyyYdb53Gd3rR15J+gQXzoyX6QHix9Bbr3Zfmix3KLhYgFeLM9UN/7jRv1u+W+JhALhK8kKpu2x
wS/XSZZ9s5nzUCZgPWrJM8UPXZ8LKEIZ3PYs54Gfgw3CybpBzsyVOJDxCRkkTByeVRsAKTqbnEVQ
YTz4LgfZkS313Uz7kVoZYhMEwutBM/ITp7cRQNw5xRGiR7fujg2gF/YUiJI9i425mpYWzq2wNNMp
6b1H6ltVH/t5NBmOceuua+uHE20dU6mkM2ieSt8u88GmdttzWjqP2cySqMiVflcbiEkbHuiDoz1I
l0axHpxj4tszOyeEuzLct/34GsU2mY/g8TesZI6xYfCHavz0W4yQdcqUM/F/gFHxdB/dh5C+rMt7
OPVyGpZes9ymnvHQ+vwcBQj5BIlGK44w0m3vYqTQaL7DR2+UrwBMdKw4BJ7E3WbuuUy8cIiPpUd8
U14HngFB2eNWU3kKlo5HYLkrsVxpgNsmJxWbEIBrbWBPE1GD9tQ0wg3TOycoHK8/MvLJMv2lwYmC
TRjqQ5khe3CIC+2rK0pyBJ7EGfmIaxjgrRN7sNYDTWmAa+cDJZgXTH52zwzeg0ZQ1kfbuCxhA5Hp
1QezL76iun0tcUJvAcNACU1RwfawuFqULxpGjr0dEvfDzXxD+YDFmD8MtT5+0sF0NPx+s+GkopHp
5MEOGamPpCCa+KARDNSXuPCfBXSsQ8OMcnBD1trqABiSpX/ECT+g6Vm1EQ+fKl/MtznXmk6xSOyR
XSLAAm1RyT9EyIN3aOm7TLUzh9LcNQRTmgayNTkjWGYaze6Vi7SUd9j7TjUS+Y2u2eVDPZ1rTWP1
ZccwYbosIkFtrraRXlrnri3RQzfVj+zKR9nBiHLhx6Vu+a4x49lVyfwuCVTmO3MQKoMJCpfDZrYp
btsIblNz1YQ5M9NETla2eCNsfXosABT7cJa5DVj2xiyY07j2XilZ3nU9iRFp0XLnKAweSQOeq1MG
U2NP6zGtkZrMqCxjAv7Gpl3Xn5lpVGung6EylhMzzsa5JHM3gIMth1ME3ZggoqfQ9HxK2ekF3i7+
IO3R0OKPybUeGbbMp6iIs23Y8ijChkRColUYwWyzvpUON22EGUjzvzNTDI+V5jxTwlgnbe6f9OYt
saMLO2mXoSPSggazk4V5a+vlaK7qhP5swCY/xAY3JZ1YFD21BXQ5DB9quoxKKy6Cm73jTSiwjdTl
jq+DJIHFSRj8a9PECBEWOFE+gqeoBytm2LVMPfWYUe50ycd42HQFhEA0TsxXbQaqVQLpwORQqtw4
4eOiCNXbh3jSKQUKDPjCzI5h3NORFu0c+O340ZTyyeedM0ksPOTcLQNnYiLjNwbc0ybaQ3RuGWiq
rrsR72Fc4mncmwSp7IUVPycVNYuwO2vLAAnPNSFQtW1tFHLr2sThgraUgAnnKrt22tTD18wyaBMX
3PaKsuRpovaDUkx6Sd4UsEwmy26uFgTbNqfaElXIJdawPw294TlpKmfjamxORyMvcV1B8jAK8IKu
1QVT5t/FtUkF0EdPE6amU9598mRyz3DIjDJsMFaMxGW3EEpLv97AS7zMsW4ElYiOjkIhFmHA0p0q
OiYg83M1T6shrd+hL7zYDY8dXDQshlO19drmnoEhO+BwOnBPrXZEWL2FfWzsScj7wh4fHS0T0akV
zWvZDzY3cVPbzMjMn5TrHL0CqA2LLwoE95TU74rm86js/lvk6Y/KEdQmvtIBFSmcTbhtk/YGvF+w
YUC05uf6Tz6YV2m19KC2CaDEc++Rt3/RE5CnW0fdepfbMDdngleCTlKysn5Z1wO0R/qJ/ihU9ixT
Nhcyl3VgZAAy0obKKZlxS4QdUJYk31VO0p3cetpPhkIEh7Zi35X+QxoPa7WgPZlJjFsTLeUmHQnW
dt0Y3GJa7JhYunCnyF41HX5g4NmCHpqEdRqyaqSTSB2nRkRVfizgEkWR/M8+3Om/SfTJVrqxZL5P
MWEr21YWH8rj7HKgvESU+kvrRjbkHZwNRtP+Ls1QbjkzPV1q/6ocLWjiiXXuMkI3HV60xIQ0QhkA
1frjGykkqUb/E+JsQfi7mV27XuthPgTsrlz8eGjjctHiciDBT/lkmYc95NAsBjY9AmsPmoqqPhwn
jJzpsnus1A68njyYnflW9JZifF3rWIq+4dRpeyt5ogCCZJCOL6nu/alYFCCTAMFvg71MOvQhjnn1
HGahrmHCQiqMNSxAqHKTDxGmuaX1xWo5B9VC+IlzTieRmAbRMiVVH2aQub10k0bQ3ZDGQacxJimB
vuCWoLQPOxwjiDrAvUH7MLrHEN29p0wvEGnOBC25VKXQTxh/Pk36b7ei93BMqEw9EpoYDkzPYxB3
iQ+jdlXGwFXLMA9X+iSgrzLAM+LkYyzOdWuMaMDeWZlc58UXIWr1msTZh4cKuHfV9WbH4c/S0Cbd
d1YTcIpNzpW8XfpNrcu+h5k6y5TXBdGTp1QN45T82kZ4nbpwa85kq+UeD0V5jkY0yXp7XPpmzzEP
FRbU5ZcMdfWAd+vi1MW57/PvMEXTlzB8cPO7ob85kzasGtO+hVPHPler9j2isaMoBPguOb87TRrf
icI+lIZCcKZx//JSHyEcOKPU4sZqslFttJ/JMl/6WMMHZ8Mecsjx8KpCrAxzXFKBazQs811HKg+k
QK4hLvuPOGz2Uc65W4CklAcctOh9a43ujyUoJowsxNOoex21nTF9Kr3Sj8orP3tbRyBUQxyuwuxn
NCp72Rzcqnn6Ho0p0DufmDntyT3maXKZTP+WSZwXTFUftLhgDV09dH5+tsggTjxGK9q2C4drl2s3
0yge6sWtWjNpiJgaZ87OR5sCkRKISvRbq/IjHvIzPvprGbbXSFtPaXb2JlZObSI/Us/aFw7EHp5e
HKD3fy61RGteExl9S8pHQl9JFGGu5aUfrcN/RfkQhjvw6BFjRYF9aklFNdybQ7lovZcVUFrBLxSe
fMajdZ28+EACK9oufmdKQeLSwy9DI6ZDV7SwaLRebQfuT5MeMHEHg91fW8WtaLloPSOlfiu3eDnQ
9qYfkif0qrEhtivstVU8w7wJkDkxyWDTGZtP5tC/OmH6ITS8Kp25IwxzQQ1zFi0/NKLFF45zNWb1
OqjynBl8DT3nWcOaiKgQRoe/MV65tubE1wayqlT/inN1Be8yUON8bLnTJUXxYHj0/RwRowebMjNK
43PAcaQftnfomY4ovFmc5PG33qcXwrvPYSlultm9LpQWSsOHnKeHmBiW/D3zZ3enauepJj2mSNLf
UGMq0B4zFIW15BX1jLGqBbK046s2JfYABmUstX51C+Ce3fwioLh0ofakJ9hXkl9d9K9R6N3QeP29
iqTWnVsjX+FfvVUxy7VM/YwV5QKN2qnOKlRtwj+aBjVFwi5jXS1NCmaNXxtLZh9l69nNp60CCHlX
mOQgUpXZGloMo67fG19mu4p82FqY9aYftRtg4yunMduzaPqdo+5PP8oNt39yQr1HMZJjnFSs712A
fkr/DU39RfQRbqgJcd+A8lyQ5bGIOtSmtKEC9fK1kC09kGA3wtVwrLriYyZCHCda/du11aME9IJA
jIsjnpAFl9zEaSOZNzK+2wuHDEwJs0nxWfI06h6AGt0PtX0Oi3LNDZIIr9iXa8HbchGO4wqvNqJl
11G1LOd72d1iliak8V21DLv98rWnyBwXzSIA4vSlnLSXmcwOzinS73QmNItY0NLVb+XMb9JDtepZ
ZITZqj4PVfFQSnWQOWN4P4cdZs13c5a9OBYDFTWpi4diiGITNimb001dJPBUZ29vabhw+9IiCmw2
YRCithgLiToiJd2ngjyWeO8VQm8Lf3dZ+yhCX9FDCawI3NZJXzrC+YASh55AikNVa7sxiy9eNm+j
JY+4mLE71eOI0Q8MKKuEz6Zrz02OxWKJJbehicBX8O6WIBhIHS+6IjAkb6dntsa4uyM6VPVbjOV2
NKNjHs/fKOe2SeEQRdQ+i9E4OaM97AqzfFcOLh1j/s0ZwXfgUTdDQhofnqd12zHK0VGyr5fZT9sj
48hpiWtmbMr9LXs/0Ko5CXwf37hJHEkbYg4ESZkzOvLmfpfpEQDLyKD3UOCCiKkJU/c5wVos1tLi
0jTTHu2TuDbi0Aw5HS+DPs18NwknlIrHQc8aMy/valdbW2ATK7MLygXPR1/EUq86Oz3PgVaKY8E/
5L+arvQ1reytS2LIU3gBa4njeIlhDXF0DBkAR7O5MyfrB+dZmDLsBbK7uD5qoPcrr8ReMeuYi5po
EcSXn1F+tSz1psX4D6Ie2U8yNeYaemSqsTNgeqdqeQ49f0IkHX8xMLwzJU9COL0DXqO1v9RMmCSp
hRjjNdUyN0PTvpK1xinqPswuglbEEWg0BusohX1tQ+MhYzAT6sZrOeADLzqojHqLUJ/I6ItrVvjN
0pvd5y+Nlb5OTRYj1s8uVfJsh9F6tPRbSpCIj08B1SPApCh9CCky8J/Pw2Yy0AMQPUhf22f+PdiH
6VjV+vfIqhEyFi9bbBFqYaUst90oTzEWM4JpYnc9RKwR4CwvXgOE40KxraL3pp7r5Jej3RcDtW9r
T4R6+HCiE+3TGV66IvbW0VNs4FHp/OjQu8wrfZ7xG915DG2ukFA9tX70YRR5gsAHLzRi5OdwxLyQ
AOfZLNTOeZbXOfHsTZfTi8FNCHD8MCaB9Tixy+tjFjDewr/tMeGtQoeskauIfcX9ghvmVCBej2C+
J3XEmVbuXKg4W8FTnzQxOgNNPc1QD3EDa81qcChbJ2MC5V8iWMXbsRRQ1Tpx6i9XsCeu47UiqXbd
m5wK9TS2WN0At4dOdw/4f1ziVQtyAsvvkQnQdlAM+6e+6QM9iR9qohsI4JRbv17oKN4ryumBRCtM
PIoQYxPIB/B7xinJcFWNnqzRN63TQwF4BHeZfam5I7lR+Y0sH32u0t67Tv8AjMeecC+mD1LIUPmb
+WdCGy7yHjJwaB0xovAhiWcOaDLPjmUjhcKL42jvdazvBLhjZPf6vVYQjC0t4pStH6ee80NrTc+u
H294UDp6/+RnWbIlPQfc25j8AN7GLS0x4ptIrtovULiAU9Rb5jOBzUB1LC3MuHdpUtrskTXvHev8
hyxB3JfbxXtnY92JlXpayqOCEa9lnDq/fDQthcOCh09PtZX09SkKkZZHJWZWbrhxP7+lsTVsFG3a
CnX5vdG0zQlE3LViqaMGAxcgIZxHjccucfLnNk6xqgMfiDO8uJXe/czZS2tq3go5yaPU+wUcmJzm
BLVh4boMQLnGRo9AB7xFnC9FQxAUzU082x9g2M8mdoGdm3BfGGzGUUz7IYQ2K9gL14ZBSABX8jRr
PCoVerCo4SR0mEx3HSdhWUQfDDqw/LKKTabpMCdhttH8hCzedBkuTwOjyqpYFxKCfrbQWr0xYK9w
Aw+SrnCcRIE1kprluUjfYiQGNcWDl3vJbiQshyu6F9uy8Zq1i+cMqjtD6IZwAg1njMSqrDuNsa+G
6VNwlCadHChUGu+aVff/CE3/X8h8+1/CJT0Ce/5HITPxQc1/i5P859/5dx2z/i+dUDcUy4atO+Z/
qpjdf9meIEqSh7lBip8PMeo/RMyLUpkZN4JDzzNJSuHf+Q8Rs/Uv13V0U4eU9s/f/p9EzMJbgGf/
FRDFaFOYZFKapM55ju7xUv+VjqUVhk6oSobapst/rcp67ImzVX79VuTd3kwKskMoN033vsjtXZRi
+bNq0E3CODvSvy9GojbMiYda5oBrSPBI2QpSYRSO9HNo9LucTBhlb3XRPsDeIZEaEKreUYfrFniG
CJenU3yao3sxBp5Rys1+Oy/a0z9vRGE9ak5LTSLNnExzZ1vFyRdY5a8xl3gu6ug5sxiIeMnTbAPQ
/ccTMIfbdLIRg7qfJhh7r9f7te3JU/LCuLcNloUte6i7rhV3IbMeEFS3kj3hXy9Bn4ib4zOyRrWy
rvxoWuUAWWbBVtCL2KUmM+MTqtvWZQYujFMRdveZzYeqCrbfukPh4/Z3pKn8erZ2qwkHnjrUWMoA
ANXuzM746Nt9NmGzrXhJpIsXGDB7G3mwb1E2GgvpJsuzFzULgk+mlAGDANOYK6ZczPAqhVIMSnYE
jBvzC//gGHy6Iou2NfEzeDPOS3wLEtMTFQ+Lnkh/lrRFMZQFjo94jEJe2rHz22Dg2tXs3Sw4lGy+
GP8th2TmS2PWvrNL7aUyh30c+xQ78Z8EvuUKuUyyXn6Lhb3GUOIA5IGEsHYw14T2PM2LkkGjWLJD
3pMfd295Gt6Wb2x0MGg4LbdcHOfrRJsvU0t4j5FOb2aW5BsnRaAZl5TjKT1eDQwGbDpimJDsvYUN
1uoQiwvEzd5c3zPuvIouvfU5ZGmd4NCNPWJrXD6Y0RT7US9vC+MrbxCfNswkPeFI4BLmp2/p3aZG
obbSLCZ7qoSTQoyvXOUWX6Qp/1DTRUEPDAva6YBCvV8QI0QAKObkFumQWcVrRE417cIJSRjomosG
4igt0Rou7zytMJyMcfxbChjlboe6BLPV0llIlaLccnAZaZVA90J0dFjl63pRodgJc06X3+y59a8w
UDVUugfunEFtW4pL3LVvVeW/WP7HIDhCzjiaGwLoGUbJ6mkOZzafIo2WNTiNaVWzOOHbp6HwAiKM
SbSg5A7P4VB/94l/E/LdNKsxALRZOHwk2lNOxWb8QRO79Q1JfEfdvTmZ/8AFR+24QZLIWc8V1ynq
4dypdhCKcAO378yRDrGGMc/kDPp7+jOqAPU/QZrDszcwiWtG/4YF+eRIj4EhdPZ/ztnlHgOf5a4t
5rvYoEp35I4NBYSssfyFo3BwMveSgoBdZRWiXWJBH51i54BmYwMsHjXFNzq39pWr99Do/k1jnb+K
0RoVBZ+G8x1R6yVrisPfQ8hgjGkhv2P5UUsyDTYR4knN2AOfgSRdtm9/wa2VX3CzGNKvIizObp7+
oi4mntSOqrXbInWqkos9Yg7qPY5CL/RHtZyouskVq7P6GGb3wH30yy/mxZy/WWayfuMTb2Ooj6l1
7ltHuzAR6dfgzY+MyMd3i4ChnCgftxS4ldxHhLM+vj9nEb0taLy7ITMZv7oZLVt0aqTx2Dy3c/xq
xAqdNEMLP2zf6upVxYpAcB/5SrPkZPSJy1sql3PF1W7LsctcOwPBwJfDoobVZfUc9zcMldwKRlx0
fnxyJS02q9qt2T5UDmJEwl3wBpb0QWisTZdVqW2TdTpFDPmh37E9hpaX2/wghC+CLfQ7m0Es27Ds
d6hZhPU5/brQJUJj+wsH8GMcZxUZxfRXqMrRDBDXRVaO5P2ye0D9WhwHDfVP6tymGdt9CSUqSArz
kSxW3giU7ognbhAD3aA+R1hfmKCyuYcqD/V4yAOKP2ci+Sq559hQr5bvhhEx7zT3b+mAuoP4hXK4
xXrxW7iAvkO+k0HWI7Ot/iyYDorKPdo2rku5rMui9IakA3qey3mY2vyPh9i+1WJ4PxlrdUeob4hu
oIKrlRZhQxPMvrjuijMuvoZwh3xx0kDJqPi/I8v7TU19M1gDSrTiCXE7/paRAljzyrvRmyEUeNn7
xDesjRrda/UWVZzlnuZc9A7avoHzrhvsRwSFq7Ij/z1HjSMJYyF2h9t7r+FHieiqw6oMjFHwttF8
IX/YVGX60LgxVTyrnr/ngs1DBdgwhWcO763z3SDHc265ctvpmCU1V3HnEIgGZXKvTAACWcptzbCq
fZqFH38dl3oGrXKU3X1vkHGaOFQAwLGujZkepoGDt1xpHaBvAz2fQu3WmRzDItc+Rz4G0UaXBFIG
HRZi8Y4iO0Y0usINL2E1cGTDJPryOC6OnFkeuJj/+PL//o2b9uyNlLHnfSorPaZ9zYKDI1ZhCNRh
dIESWMOhYybo3ZaLMYEA/fd0LSfnlpmfpd1geSfOVBucC/afoHGMd7uMD4RXY1qOv3Gx8gxbDqdr
pl9/X3msslu8BN4D80708OB6zsXuODNGICcdlsEyi77dJzc0YM6BZO+bTZiw9iS2KSavzKGQSLWK
Qw84vTWhj5vnoQ73uWc/VPqdQNk5WzUTGk45oZ+bCgF+V75oEYiKMdx0JPhpifwp2kvrGMwBG6gE
Bdta+2J64gii6LWX9g/7zntwcqQewIN0+xoOdct3nebLx3Qh3TNWa4nKiv605mMLTKjXi/0A8Rnk
JOwvpEuueTdU2b4pmo1eUXEJoJi2cwhBAaa+vvWrDuL8sjNxDiOjtxj5L/tAi27VQac28jxh8lEb
6T4xrGCadbbmDOg0BbfFWCOF2dRttzKXlboWbuJlGySP7HoDEZlbaHhXktbJt7OOSy6D05WBBN2h
UToCDwwsoimrqdv5hfn37yf9g/+ETbRdErhzrhrdQFmfFeumveopfMih2jjcoJr8U0w0srF1t3C1
O/xbBVk7QjOO/CTqAHKeEmazVgC2JTARnuBa1kt2cERwaSDhauj8BJ0ZvrEewbWgKxxCvn1YLbVU
G/fi3c2es5XgRNXIj8Ibm5iJ9tBYOkn6YchrVe2OoAabFRJeur0WFo/Yv27p1O6QLF9rMhwbI9sv
ydmjNM8s/vbKD1nNTk+w4K9LNEY9LsmqfKu1e+DXrhFUo9PUT2ELwZWvj8wolrW73pqeovTJGpL3
Wm39Jj+YTbiv53bH3uPYyHyfk2Ax6IjcBEIPZZ9EVW/YRp96zz3kI/FPTNGsMGQtg5Jl4oRADGNA
9QgxAneF2GDNwK8cAovtGZuIGN2vvu0185sOdA2Cld2Zvu18K9DzaCtJCAcyctBtcZlgAmTKucsl
IUoqQ3V6hbp4amf/kOraXnXa/WQ0hPG0uz5mpJ3s4lrcRWmEk5edNYsfFn3FYF9iR9tjBzmKKHtE
h3USk39OSKPj2+pd+ozIvHNy92DN6SOhbl+t+0jgDcBKHGY4C+6kWFRQucFTH6HAgCcyBRSVGtwN
OZ6Mo5uXyas+G6BK1OK+TuWZQb+KG8LJvPlTN8W1CLPXIW+mDbrqO0kkwqqvs10TeRBEFfP2/imb
acrRE/1NC3vpBHo8ncuccM+eQEF7uM+G+RdAMIA7ADewpAavQZUwWUcjL1qy/CJcjRWnWOTVQUHQ
85rpB/gl+KKIYjZhwcSx85vAi0IwI/MZ4zQ3bIhTwmX9nEYAfmtukE3B2deLt8nmkvj2fI16w4t3
1BaPmaCpYeDDFLEvqYkorKbRu7cN42WIikX9l9KIAVVcIyTcTblPxICrH8LQvZWNRJdpZIdOkEw7
OvdJTAxR4taoZN02IPTs18k2oUbxK3C+igbDvMskLU1CwF2pAhtI/Zo4c2AMxQWTwiuPdNBeAAoG
g6dygjXJF7+o3tlmK/RymZ8yJa7bfVeNaI8U81c8D6hKgA5avfHkqqE+j4SWrtLevGfaTP85RA+p
QbXQVa+ZA2NTFjaJrzUtTDhb/QN3wgP2i8DpGQGKoUzvc815i/rkTGigOhKh6qAgHy5wI3yyxmpm
rJ18EEyqevVuyRZCsJEg9YrwmBLfJXuXp5ufX2ONusF6pacQa7uPXqdZWrsBmyxZh0y15l3jte1T
pTOxnzH5Q2ij5wYHNRkzpatWHya72bPgWY9A0hzVvUL61BC+jkEhob/Yi9fUi0lpJYpT1+TRzKG6
OtYx0zmc7KTQfQrz1a1IXy6N6uCU3l0USnoo4C8sGctvx3Y8gtUuAHgZzoOjpkP3RjKDWo/fyhfq
vnUMr9Za7f5hdqqDNtagwmAvlc477t2LM3UexVhirPQF3TKGF0kous4+fl14xWZqK3EYYZBWs7kD
aaqCRMhDV9MRwHrqbS5O1NC1j2AevH8YOLJmbC/IvhM4jiYBwVbOsA5CTLIdw+W+jw+5hoLEiqMB
u6T6IyoEHyaHA59YdQoXc1Yyqa9y8g+dNY/0M4lLWodB6y2wrSYmGAvUaWEPwgghy/va8GvCO5eZ
MLCrNGDZCJeQlQM+2qGE1+olZKWUPOxgWaANCkt7ZXoRw++EXBgr/o5ENz5L1T6P7D3YIb+AJGzX
Ll4L1eL5KqAW9IZ8Bwx1NCS3AMAy1cYOP5idO6uCkAJS7swvGzzb2oqYr2sdcjLHyQgBB7lNB13t
M4OAjMaSFy/3QTnr4xt7uDfM0H+Lnj7wnsx0EqRDwvOb6hB8xaQ1G8+uJJ7g9MPUU+dQavaKhEJ6
Owg+yGMArbrM3zu9+QOXBXa1lIFL1F6tsSmpLUovnLjfi/3Y1W89idnnNCfhRsMKhY/YiqyQpLJr
aLFu0Q3/jyymTzuU3w5CKOKkFsvdyGFh8tsUlX3oU4vMXJPxq5dfBJHFNB/M8XmdhyQ/AKrbJzao
3Ez63vaHHF93Xduc0yCQCrxKQjKuEU8qg5YcS+tMgsSZ0xiEWOxY59bVwa713qZ0ANsYDWwrGzms
NbHfhFIWrbTUVEGTsmlkbnUb2fEQS+Kwk7q3w3tK1H4tmvmrVI2B2NGCojfH+LKXgTAL4vc+JLNc
ScS/Q+rtddbawAup5os/yuXhKRTQoRIuMKEU0ToM426td/2bxM77F6Rjsa9jhACU7jFtGLx4udio
uH+Y/OIxs/I2kE5/X2d0QUkDcqPT5Lap0u5EyY7IzKy/OwC02MW6+1AkkFm5EHzT7oCHffXWQJvW
Yt03UKKrvNLW0tPei4zLk6VkskYQ/5J35kr3EzKT9PRR+egFzJqANiP8g0ATIQvGhUAJ+8OXktic
wmSiH6ZlgOCC5p55Fq0jG7csSja9pHRr5xe6Hjcg249ujsM7GjIJzFTB7K7F9yy6B0NEv0SS8kJe
/l6Q6+1wm470/tlCPjgb4V3h4t0qyre6wxMs43vHfKoHn+kZKpjZyG64rK7sl7niGq6/SsO0MxcO
RNr6Dx0lIjUMjBoLTqgxEwB/FJMofvckVPDghZ4WsSUqmOdzHJ2bk8ktS7khsJ2qDijTYM3H/FZ0
gTFjRvPdMwooTFN1yalpToPdvrbu8Nza7Us4IJalA04DDfGDa9EQ1nalHQbVDkhj2RwmPmtlNTx7
ekSfo8wdutMkGEgc37YlKucMhnDV013Nmfucqf6RmcqD542fLPhRFCWoeC3Kpj+ehQ1/SkH4IL3H
6OJtlR3d2Rgq1pCcCZ8ps/qcxQO2rQyAroqxOgAdxS1OopzgsWWzQFcxRMccua3WxP5OiUtqldtW
Zy8lQeMGhsh+NYOEUpW6PfZYfT7jpD3OLwamAJ8WjIqKK1+X87yqlv08/VKa3gokvdKeKIeH+J4/
OCtFoBTK+XlXGvFHjMbfzcborhfsRyAMrqLc/c4mN9mqFBfcND2RTPZcuwp6G0vuduI5OWXM0Bo7
PxmiOheW14CFsxA3slj3u0/Cr8+NDYuJZNcDN26mngtwoLap4KXBJ6liD7HdkGwBViLi96J7A5ul
74TOKvSg/0SNQWJQCoI7HO48+C9N+FNP8t6r3UfbYHFoMLw9+iQPD6CZo8oGPcXgg0cgFiLyBVAF
B6ZIr0MTnZLcCjR+1bIuB3bhBYZfaGzdAZv13j0Kr3DkXpEiDXcbCM5I+QOf5Mx9jowGANfw2OTQ
jkMblREpl+vM4zrCEVF7DP4I3HnodPvnryfSddSbyCicqB/ApzvfYaF/o4OKN7OvD4GrOx9Ghbju
39g7k+XIkSzL/kr/AFIAVQAKLIsGgw0kjZOTdHIDoZN0zINiBr6+DzyzurOjpTuk9rWIkJSUiHCj
EcPTd+89F/193aW9+zR6094f06/BLN/ygZVD2lEaZy/mD86bj5oDVNjjMnSnHWE+48R9huRUAxtd
NTXvXLG09sDK31fj9DD7iGlNK19FPlMHvP0tEeMlqUMggI9FvCyBN9uggfhVTaX9OIEVxmAKmXgR
PZd57xN+ZLMXM3Se7VR+un0NLnnqn0yXT4YUfys9/FHUMt8LKNxB4U8qnD0OxB1MVpiSxhHTw7kF
pUHfERXIkoL2zf4hI2NkeaB/SCnii+HTWDXVoFgJsHksuCJ4GERsDhGVEzbJ+HrglUhr1OaF6/Z5
Beu28uzrZuJ2U0isVNIdMNwdl3SgEnEiMJy9pFVDLwGS61Upf9XWZ+PteJJC1W2DBbPpHjxT0KpO
8QeD0cvHaQzbRQxX2jFfLA4NTsUCyJzQ3sdI2Dd2nL747lgHcS9C368xR2G72Rw0D3M/3gL6z56b
5Ba/liB06yW3ZZQQwUmqC4VoWALnu76q0tDoyq0VFqS3PSvjaIzoBCvgkKcJzz0uZC74bRtUlxYw
lvzG6rCtF1TCXWKsxmdIxI8yLg8jORem4Na/Zjdzb1m4KLRklDFG9UZjoqaY+4bkmI/Sn9c3rtV4
t3ps6cpbRgC7w7ZNoEBWVmCzMu9b81bdlmh8vl/lyEKymVsMgR/bQt/pe5qO019R45ydLMKsCAPf
o9D+qgNkOw/FTbYd/0r2q7T6EdmwaAMGxyyvVHIh0mPv/mxQsMVjvC8I8LrWQ7XCnNGe+TcVPFvF
zv+pbinfVNStKIs3hfwrpAdYxmKuK2aAcpD0R/HGSxNjX1cW5EDqGYnx/DftqeLZsfyNSCqlt1XP
/L9pTz/ab/47VW38Bxu4//EfX2n8/e/gp3/9+/8STMWmjAqJJLq5izdh9J/cJ8v8h6Q2yjYt/k6P
0L8ppuofpu/QDiUsW+Ly2D7MfyqmDmKqRC01UcMkpUjuf0kxFeIviqnJ2RHIksMl5cBbMt2t6eff
+oS6doagYbGZGVA87Jy+XDWRR+DE/cL9ZezKzZrRLWc/g7efD8y7RGDRrvZgx/uzb9vPUVo8Dt2m
8TndbRPnT7ObBqZrnzNe7FedXx/62P6WDJucYUCQcnbTDT32ineztHloZaXEr4ABhKDkmD3ay+fK
COga8GhycnvEFHiwaR4QOZYxp/vRKO8ncPyPiRLSoxpS/KNTGI+bDU56vN4c5zxn1i0Bnl+2OXiH
KGbsMlf3xqajVEffadkQ23JG/tbUI+x5+Dp4FdJD3defebnWtDYavz0xP290T04uRyLhj5Fub2UB
1YWSYcIybAiJ3Jl7F3rktGIvyvzsuklx/HgRwS6m05cSpyp2qOJgjHJnrJZ3GurhUnHAuGrHe9du
dEjo97bx1gc2759zZbLzUPFN5Y0UOSaPxN+o8MbAFNhy+WhH4mrN6H3PP9ti4g+2VvwYac7/l3ZX
3iQ/valf94QXX9yYqXpyElbZjUWXUJrtKdjlN9tycHO1+457DPzGcrCi6tpyk6/cnp91riF8wrdG
tboBwgo4agY+X8DGmLr6YYrq107c2YM5nGmNwVxGVEz95q97l/N7auLhjG33UtZNu09G+eGLIT3N
7nAvl3alXIVx1vFAEKVAKzHA5xlghWFIsfNHN2WJptj39buSGQ3IhntCNI1wk7q3FrdJIM2ILEwU
+Nj5ovFDetETAFq25BQkAElFd1dyYLnDu05MijprjRzhjJBOAHnQDq5pWJUEQ4OKwMSN53U6WN3l
qdzci7mf7wcYjYPHGRLHGuIMOEfld0jQTPKlNO2TGYkW2E2hQ6blcSz31OW0ON+2LUxBOtidq7ey
AbE1uAQsqorDS+hKmt917Za3XCKksVeOlZnHT56Sj8Njv36ywBHBYnr3bgd1MWL9JaJV3Qwj7EVb
o7ZyvAk6h1LMfH7L2/QoPPPOXjmyTh37cIKbUmFFIOQmlvwDBfHN8S0rlIM9XDkZZ4+k879G/HVu
3u55APwcGR+JzelyH1Xjj9ylbpTeb7ZiXvXm1BthoOD3QHz51CTmnnU6pTgVkIlWEIrBxGHhmWUq
GscMxAHHzcY1cBFSqrAo9FfEX6TLdhKBKztSjzXkqb4F3+mCwbK2WbrhH40FjeIVNJ+4IICMA/ws
MTisBacSK36hBmhz60FgMTQSFgkPsodw+RMhOo6ZvXVwGiffgWrjD8V5f81X15KcY3zvm57FtSLa
RJ2mRQenLcHLVJSpxPnK1k3tVV+fV91+1l78irF1p/r16OCbGgQHKQCzb62HBGBZB7c39NlzzNvJ
0ybBcEMHKcnmIDP8F1WbQ8jTHiKZxX0QjfyEA8Uu1IxF4jQlLns/j4rIaGSjfABmmx2HzQ7hIEas
Ocswv+PWmhrrYLCZthErObA3L3LTb3H8HlGzRDjkZA6J4NxA7KBWwgIsmbdLc+yM5g6MYENNTfTi
nUvaUZlix7kY941OP6KIpvp56B4Tuyjo43zrVoOZy6r9s/ZGBhpD5CAMqntMCvqmTqCnENCqj6aT
hnaJDSDqAdsmMP/wSjDLcjjdmQcDFWI/Ygq8rkAnZTGEFjS/S9uP8qSNLckqioKHITcLhTlvdfPi
WAPnvwkDcTrSXYFRnWVKQTIKyfXg9wjGOEgSwgOnYaETS4t9rOLXrq0/NWlafh8UJM9L2Czqjsku
DWfOcnyBWBRdNjjTLFc2ZU6NJsUVOrN1ivIckl7lHhd6lmXasHcxkDOrZt7lA5qx1qiTvRHvlSY+
Hqd3AJCg3awj7CnkP0fD/6B5mfJv6oeJTnLW2ITh3MyzMBubn6CoflGbdgdImjdNNLM96r/kpCba
5tl3gSfYV4toAvJz5KldjoC6Fr+w3yVBAlIaAt7vbE7HkxRXyrB/jxW2aL06ku6JmzzjZQe23sM9
xwRHivgOuWgQzRulUhT0zHdlPUZnsqetWjB2WrgwiUWY/oOOyFPlXfERA2+GhKQxnfcLC471WYwb
xkHDwLULBB0xDq8eLd6lOxWnsqbzJzUKY2e7fNurtblgBRzwzJDdC8vYUzmyQqEOrjrwRLcu9CI9
R55mLWIucqu2lwFK8KWAeroj+QL7llA1ZkJWGa5R4iHNVbUHmAoJT+PoiLNj61UqgL1TYoegA4Sj
d0Rl8cGLTG9XpqkLkONKx7+NbpoBzJsl7XpKB3qiJkI2ib1LIgp1inVvax/GT/YTQl6wtoKtJaZZ
enVE/sTD4U0Kcaek+9Nx4hfgLM0dJ9rrbsEbH8fcT4ktTu78YBJNMo0IhtOQ/5IGPqDuz14MqFcS
4wjKxo8xTgna1e1HadHWXnJMSlaNZpSOn9UkCLPIudlROwMX01p/QPx3dqxY945XPZbLYOxaFxtN
hgl44uVgQ2+8Alovjm7bvSg2AHIToOfobgtHBfRl8M+4K4/NauDXaDZpkLHEou36S47ulmCkYy5Z
+2uLAE9AYHzZdQ5pJDkQAKVJ69tpPTNMIutSe2kVxgYYo6Y9lpBWENJf+LGvbWHOYZO5vPZqjvkR
vyws7ZSeVPyKUsHRmFO9Zb25w+SEwiSku27REG3y2gGNYUazg4lgBGDPg4lWb/IILJBLdAga1BYu
PKoi+hMwWqjMWfbL4Mi+b4z0Zo78jwF71O3CaT4jBH7WtLuU46APXRHv7PXDSbUReq5qg0p/eqp9
HavuKSdss7dw5uJbTQREetO+b4s+EBicqrLFk2tnbEGX/n2i8w42EuB5Nw4GpNqd5Bm0q6P0ntz3
iDOpoTE0Lqv96C/YYBcqjpKotC7Zyko81USoeBGARd/P0rm38ulaLqL4QRyZwi3qb+Dpf3SC1jNK
0rBcfSU9IMYiPdUGQh6X2JNdbR2CUWmc58a1r/IqhZNTiHMNn4LhL1mO5sDDMOlAc3nERFnp8nJ0
vAbqO56ArJzzG6DsK3quKZ5bGhKKpjl5i4JSWr9xOB/3UVMejXYAXGauxIbJ6yF8Ypvoq/5mBKUH
1DCMfPe1H6CZQlkk1e8PtyMpa1lo49UZX4SNVxDL2AM1yqwbtncXKcxGtUuQ1Ew9NAC+9MvgBm1K
AGHEC8RFAtBNJuME9DD5aeUMY1l9Xpbq1Nska+Kk2Is8e2xG5uDCMeMwkZyqI4Mr0mB/WJpFczEW
vAh4wOy6OHludKQphFs51fV+YGogme3dgLL0jptbYLsRAOnxNKCmXHb+gx1XB2Ch4jAZ2Xs1PgIb
nz6Z/Jm6ZDCPRNljH6xP5ECI51XDKPGHPIfxm/0SC6wyxpdWFPl+LrLPwsRjVlubT6r1wmkyXWLs
ePAzN3mwqWG4GcRlKv00XCsixn0kyR+U3VkbVI0O0yiCtFEfUUV1Smb6BS80jPHQGCA6tQ+tiOHR
0X8ojE8o1HTb67Gw9mZXsYua+0C5Nv1HsJB0mx2UhwllLdiZdnYfWtBJmUvbp8UXRZjGBNtbXwTw
jyp8fdvF4rlndxLi6BR+d43h27CZ56dqYnMHLw+XK/JsaTJjqKgJbJjVSzWaB3pbj7Y0Wff5uKlm
Locrvzq260zloYOsABs9TMwsPxFid9b0q3cWdeTFcrA10x4LNLxTGPx3FgS8o+77U6QA2C8Zj4J6
dS9Tb+3r1H8q5ux6rM5ZpCJu+ySmMExfujkGV5VhAu2FDOeKNrveFnQ8kq/J8nRLQiWHlpPOUOXF
caalg9XWl5n4j2btLmFRiy7I2+kkI/2TlCI+S1ARgWJ8BdF3kGtEMCIj2WcomvWoWoJmdQP2cctP
tP1T72zolUo6nFv798KvjMc5Hm/TYYYB8Qtx0H8zVY94lG6dWU6/96J+2LGvpcGY7sqdcFrkJ5JH
EZbHMoUMFEdsZ0snajGu0XYSFZkBTgAcVVeZ+SE3rl3w9Odcpj5BUR1UzswzcMvZuhQjELe4Smdc
mB4g1n2BcEp4DyIJ5jW7HA8Tv2K2PPQMsE4L3QGqzugRNa5TDIvQOYoN05FtwA5iTg/6D8KDhW0L
0yPFzhDD+NB+uUsz93vY4B/DhgFJG31eR4/RfUOEpLBC+i2PpzZ8iLuBRLhokBxhiwBEJg0EbSTa
sCPjBiCpNxRJukFJ8myTSTZQyVyh3BjNfbYhTLo/MBOKUmGbbKvmAtaJNkkQ02lWcGrNLhyubs2Z
/CV8FE3mqGsSRtilBr/U1R5rq/zT2Kgq3ehdjyVJZQbbc2X3h+0vgKNfNvLfbuo57XoteElT3NcL
jk72blvC78qD58KW3bvON8QLz1R+GKp05w3/MsCBQSCCYr2hYdoJAFyMEQZ46rSvN4AMbSMQ8Naj
5xe3LK2He0WGkWgLonLnMu1mkGiouaaxxoveFotfCFI7vtaISlldDghglXLQF/fYmTmZQLmZNj/K
hr1pNwBOvlwLh+t1hoxTA0AiTzN/DAsxRdA5llSkQ5wmgGzQnMfS/Zak8QB4FI81ZyDOvt5R5dhz
IjiEu3JiBig7zkXmEi6YVQ2Sf8am5oHv+ubrA+4D5SfuYC8DZDLZaPTm3mz8d38GZFSk/KgYHG7I
kkueVMvTvCGEmg0mVG1YIfEHMARgj5Ps+tPehHALCpFt4vFZENtsH/V42VBF5O6v5g1eVAqAIfYG
NGogGwkIR8mGOhLSq/eMbseKVKrBRnSfwUVKW26jwXF/ln+QSbCTfG7avZ0/tii4lBhsgCVOH2NQ
zsNZ4+u/ArW5azcck22mPSBnmMQbqqndoE2yozmUbjZQyoFXpRRtC2o98uWjgfc0xPZ7vgGgJtp4
dfbDAItgZACi1g0VRSEQ7Qd++QoWEI/3Wtx3vA50U5NCIaHSzOUmP7iPpAwBZEfrI1kcB9AzDUwb
qComFht1KJO8Rbj3i+mtLpwHryJ8ZroXDe0qb8efEbE5vWGwovJ7irUV1LMLXwzMEQyUc7Shs3Rc
M1ZPC3eZNlh9YSRcIW0NELe8Db1VxrT4Tsl0G+ctQsAmCW+gLgti17Shu/4gYZL5NBn1M8IbbU9A
vkZoXxszstjwX3Lw3ymR/OTw31/FR7ldDIgWqnSO7rA82kpdyCx/ZBwghpxS0k3ObEpjl8zLR7aV
sbjD+9SLF5kt12QpN10MeKu1J3jlp4rGVucYbWQzXSyX0mIdL/v5nl/W79lcXhxaeh00KvqfrrD/
ibtBwZqraExKsigkmnFdKtnBFYZUvvJwwdR+ztzlWOYc3CWJ0L45swPDjYT/UsfWa98bF5aj70WD
wUA1z3ESvfiGNR5aXTzYZovyVRdPNs7wGnsVOnVYWTzWG5p0yHyR4jWG7kzMiCqZFeXFSRZQywuY
J69czgXLj2zejP77oXmpsAGu+mbNx8B4mDsRUShKsnPVxM7IzT11NMKih++Beaz/XOr/dxLpb5bs
Frnh/3+lwkefDuW/79X/9a/8a69u/8MUilJrzzNpQYBN9r8W69Y/bKJGlNC7NDCARrD/dxZJ/MPb
lu7IKEK4zp/80n9u1s1/KKoZbJ8wksW/6cj/2mb9L1qN5Vo80xmTHT6CcNy/JJE4wsQN9UdkQRxm
9dSHpDK27n1hb1g3P2OXEU80+2FBgApLoWgyvFQpht0ZIfRvZCP7Lzt+sX0WWLdK8iWhNvz1s8zJ
MGuUP/NqUpRqtcbCzktxuhrnjdywFdXT8KNtCOKD19xwmzG5kMb05Nlvl5QAkaWCAUQtaaMac13Q
lhTB2iDcX0cASANc1hwLj4eBj/fzBngYSEcy+BAhWmbgek12+wf7MI/ECFt+vr584i09Y3XFGtf4
VXoAKBzSR3WvxuLdxGL2N1/BX5UzvgGJgZNOCX4pjCh/qbcAIu87TbN5vabVJQBG3yuOPOZzHFQz
Ge0A82LzN3+mhRrzf18E9IQ6hB3RWKx/dl38m7iibIgLtV4FJyzOzhPrGB943VXb9LQZ17yxp5d0
WsBfUgo2rWSPIuw8aCnX+BB2emCZ1OKDCMrlPe9idU0NGfVBPaXF9Yrntoe4XOexTwtGyf54vzVV
88rA894Y6yPH1sfJYZTvc+ey9uMhVUyyyhibo4r9ox1PH1lCmU869qyevPydsEkROivbwYjtAvim
N+vTcmkhGvzmpgPf59Lp5sZ8OA+5hu4bplr/iD/hrZLZlt3dG/RhWfP3YNK2MTYsNL2MxVue+pIk
Py6Lshx+uSp5qv30LGqDSu94CqHkbbYxLE9dEh3FZN2h+t5yZS6B4bjnaD3aPauneOZVS6h58fB3
TVa2M9unRv8oV/XDGfhaRuk8N8K+XZLlEVPhFPZIMaBM6N2r3/NUI1tZZ0P4T15v6hD35nql20sn
rDWIDfVUeoS8p7HDqUmf307Tsixj70PhQjlyYIA/0pTINxs7tb6exozyIYMqZqLJQrQXZ/TPq7vy
yU8wW238xC6yzPCUl/RfrEbGuFy95YwYcsS6ajqAUIdfU0t0rWkPA0byuM6yk3JyNHfOL0Wl340t
oozb4NeI9FCJodoXOsJBF9MOvcw1lVEq3ilMSrUWxWah5KsRx6RSn800ffIFsCrftiU1QSDA550D
BD7pEppQ0RyoD9oNUfWypILEhfgoaguFLOc/xBv8wezqTxgg73aJkYAHHKtt8ciSnH4uw3g124Qa
Kdjsk+EiWETXeSaCGqXB7bQO7Wn8uSwM0HEKOBhfJPusmMAgl2raevd+A6mUUSVIe4yTFMF9lRIH
bJTTWzfyUVsAl5YJSQUStlod9oqUrXoFJjD6JPA0xWuCo636RWf284LUFXSQeriJSzL32TGnY36f
e6xmosI7ICu2ewW/zqR+MOf2Trm7CAxaJPtTJpIiRSSaTPojnCU7+3LBTjplaGK47LnJHljCIAh5
6Q9ySri1mOzb6qUVb5nJpoTT93hYcu+hGkI59Xiheu++SDg9rQWx0Qkewc5M0mPDEfoCwR/WDZ9g
49IZVkeQjN4uzps37DECncNWIfYVcUSxv9GyHKbVtG5Df+p6YBPeyxJ1+FmbHFw8s0tQQKXk5yWC
YEXNeVBAnoeGs7l0/OzYFNPB09gQemsit0B1Oo5ZPJ/UNx69qH2O6Su/qgBzHPt5OcVcEVelkVAU
Qrxxbl7SCNXKp6y9SwHaKPjSML0aFdZECPCmbDf96r9MZnGDR8W68nT9EJdUpY4Xque+VE1Nqmri
/mGcl/WU6ejUxO0BwgTX9dDv8L74fMIIiNz83nXK/mFUD4ZKCu5FLoM/GBNIYK9FD0qSThRuJLAM
U4ydMs9OduM8LPQl3qpmZk/nE8e3L8Xq65c5Lm8lffEp6zdBpRmn+5PnkHESJRQepfSPqrsG/p7c
556BNOqaCAsTpYYVqaYmH34VGTGvKH61PMCEU5yJoxp/F5CNDmpGYbX0a11x6C6AvrMRBR/SbteP
DNou2Z4fIDM768Zi/7qbtitNDg3yAxs0pMTNJUuGnqXvVc6Zh61qTHA/EQ9FyQFIlRm2U58NDVsS
wpVK4oBMrdfYonFnQ8FmfUxjAiymK1Msl9T26Tws2C84tJPuaPhK92JT5nnPegfYZl0eufd2676A
GoG2WTa/7B39M/LLTpsu1EZ5F0E1Qts+oAfshpbQqxzqs4lYjN3H3vBwNwmNdFMb3RKZbjl+WV4v
9iZ18RppBy3pOaXNu8Watc9LY8ZlPHwNNluxdnJfq2wKhORJwVMd8PS8YuLxqzCSeOqnfvopYpak
LiUGiIhqA66k5yS1yW9NqjuyLL+VCEVQCY0e4MREUpJb7FnCzNj0L7qCaJebeqxQ/IruWoUdXhqs
WgwoXbXINj8+0s0iXR1KQXdynvX3acvAYvpxEaJFiLo7FT59cu7UcUv2F8+go8HxWnkrY1Z5ZvtS
jc6pztGyQMAd3ZiZqOM0Fjpu8gs/yO/OqqqdlxmHDe2GEYzXI85FBbF3uRf+KPbaUGFj8/qAUXU/
D/qsfUh5Q0HrM3CTm1GWK8W62SUtyHL0hnsvq/KSae8ZaDyctoVnWoS6zwDQwtrl4iCuSSiqVsK5
hsT+Q8Fp3OmG/9DzEGdI9k0esS0hu2b7rEx82EdGilfMplswimp9XWhgSfnvxl6f5jWt7hETvKxB
TeKmpfO7BFFqfHXUA12MNW/JoGVuoF21LyPFT7LAv5zdGetms9x5ifHYGZM85bSLA/AiEbASrpME
0TjaVZ8cGcMxZ/mosesGXfoityiDmRVHTTgxFDytLBzY5WztE5cqjaUt4uPs+1Rftx5AVsqj6aEY
nYPZmkQvuDfJY5/Ta82OjQifJLBs/p4A1aaSWC68SEC0OPf1qzGop9gyzqnrckv19vUyqR/wl2To
zYL/YRYEJOo4RM8FytUV17FMh9DdEJEp6Wmru8Tmcewp4BUKP7/7Hhsof2vLdrXw9Fu/bea8RpQH
O9W/SVhzOTqucdggs/Ef8bPmquhytn06h3fXWioOWtLxaxx9/7k3QNo8J571BRYAt15EP075OFTi
OoeONXQ2lewZoX5JP3g0G+DrkHFmi9xJbFKbmEkqvvMjiuctPFAqYCSicdulBKVrTM0xpYnrVmHS
W89CdYe8TW68br5tB9iytZEEf1qRqGzGG2FGB0NaQQ81a3ui7xpJm5HDwt5DHT2m+XDBW3hn+P50
O9bsX0ryIoZaQjERHS6HE6FstM12o69SfIld4H3CnhHZbJ9Fi4u7jD0SrHG9hyeozo3rzGGG1xEr
ifM52bCpYnCo7G3hM1VQqLHYjXFYtH2MWbQBMDZTWG/yrRuxAIQ8xa+pVZo3YvLqME1WYmVmDF+d
B2hUuNlR4w/Yz/qlJUZpR9ZhaawdFviQN0BRXxdFgQkoHwmQDq2+a5c2jNjvhwMPu8CN8Ht6rOf7
gll1TCmL7tyw6qlOrnmthMNQnNG6btY4ft+oMW7G9weQMwl4EfwWY8XeV1y0a6hrUWUkaAjgBfWA
l5KvAFXWru+IJvJZITisi0Ddiu+ycQbOx+bSbDWmJEtcYwY9RCL5NiKGG0Pin+i26WOpcrTycRXh
YudPzoKfPlP5cS1m94ayF8EwRAgor+OaOHt/Gw1Igjq136dqZQWWoMNrOV87ds9SWZURlgYXSAKy
oZ8+J7n17RvQqWC+1DvTNgI+PyDHrYCBkuIkJMrLm9gTfahdHChmP9yC8SS6bpD+BFrb7bklDoU7
vpswXxCcYIjRr/xVjnhWp4XXQ5E9ArCN9xOFPOEYT/0uWSDnDaN/PxnJ1yC8KdicVW6DlVFjV/Bc
nQVdTEYNhmh61frZQkymCWWKDaZxu8sMllA58sjefZPhMKy63AJlpR4KkXm8wY9OV73Zc/SmJ684
FRq6TtXpFOQCw+VadYeyjH7rjkpizGTpSdnTvc+VX0wv9sCUjLDN8s7jrozgPnUNu6Ha3lzzksfx
FDXm7rOb4H/m1FxNhfeVbldVPY9vpQfOAtxfT6OP+B7mn94KWdxNo1+rCcAKsUdncFClaYfW0PEn
2ag2DJdXBc5aQ3UAoi0KFoTjHf3Fuh9hpgeLY0DZ4IrUO79s0U9dlsGqepYd6Y2OBtLENz/rdAws
bzg4LeMcdHKmNPWEtyrbGTx/lzb9WhLFno1lM5aU0rcIJUILqGOq2VOOWcNUQ8rKTkP8OpOOX+0c
CBvBLEc9aebJyMSylPfqi5TV143MZEsgpebrIbVg7gyD6TbTcLZk2RBQ9P3rPmmJKg/ZRxzjIzRG
PG7+vIJZBcsHlDq0UEjQappvrGyUqg0iYEImNg2DYe7QeusnFKWdMngAwTU1Pe/Vrgg4Lu3wZMfR
kZzmdw7lOzez30sjbo3WfGvj/jdhgdqZsahbpwQJikB1vZyHAvtCnZMXTR+IcDznuGOPpjdiacqZ
+dxLxZA1FWN0tyzrcrXO7ofR1U/4DGzRP1u9QBHquGN4iWOm+WWvOdhMZprGA8wl5l9oBk7Q8HA7
9wuzS42zpmiLF8i77kEr684cqk+FlWZPkrRO1ovZLCYFX+xnPSpF8gJ2WksQo7aHB3xqlJD07IGx
PKEbv4rMvONs8aUhETSsgrFRrUge3BpRhNMJeNm12bmEN1ybhTGpEe7LaaTf8bEeRX/0TUahJDMw
yHik5ao1fkg4NO0EcAZkYcp+3ppsg9Ya/SUzafKWZG4tw8YvTwvZPvZdP+ixVXIUolZ5orxdDiz4
M9x2UZMR/QWXt7AtDjiIRLBW2gTrSP1GEUlNyxN9BKWAJd9Ud6ClOBN5hDtiQi6JMokJbp1GZA/b
VfM4e1yiBqQXF6q9Fb3z2uClBBgCO4lhoetOxn3RMW5ohINZs6P28xk/gLvciSrnHV0Mt6tTnl3q
jkb/subivpWtGbaaWdwf10DbxB0cjiWZteyL/nWy6880Jb7hdtU3j0+CndtghpV8z9MrOtuKOosy
uvaahqNnqn4bq99SjEI/4cBceJ70QC4nkd9ly6UwVN2JyoyX1SQWV5rrHStldWUmTRC3aBOsXcCm
Y2cXa7ZHoB7NtryQyt2c25d1UGFVI8lRtmXeZeVHj/qMZokoaKpdITNk/UYQ3J63mYjmtbRwZmYl
8j8DgmGRsdVeszlgKMJ3a941KGBJDG2O/FC6G61i1495qCBkJJN4XV20qQbWqD9WX4SDoL5MEuPo
+m0Bcdkz5CYJAU6pecnoRn5TzQK2pybpA0ouMs1plxMrdqtyvh1WGw9p6pSQVL674r0jQLaUc3LR
8fasU+6PNa+PYzMCt/Nqd+/K3ymMOH7JaKzAGbygMlKSkLihYSBgjp2ycAMdDivflF/vZ4P6SpZF
HXTplXmC2j1uXbZj4jVu7bOgyYkoqY+DcqEZPffZ6cv1iaam29pzkQytEfzz9NHV/jEbU2j81d1s
AZcsbRKD6splT8B2sn2RzXihs4lY8dS/DfZLZP7MVXLEtvw1Glj33OtMc28wPBc0mA7H3uItkJIz
DWJekg2lGJwredsq4yuufk5FV++nzvnlpD73WDnjevPUhykNHvczqncOxjaw62rX14Rp4ZcLIn1b
O7vKO1Ay/XjKNwplVG+MntW3T0vMG05IMhvTyvlrYJi+GpDX6bVgwM+ikwHd4oqVC5rfQOcTbrvb
hj4PkMKjPpEzw7qjJPwPQi8ReuLtOMuPJc6z69Q9jyM83qiobmZDhysggIdGTS8CaxlQ4IFCSgHn
WdoJkJY5y85aYqeFARU2KYeNNKJ2iuQPpzRFosfwEvDKZjiAiwuVR11Dk60cDUd+08+9yVo1xf4W
dCj+BgeucLlWSR9BmWfm8ld1RQLxIfdyjdbl5IFd6q9MdC+GgV01AwWCPYltNbnXQXEXdqgAsAEc
Z8e85WPnw3Q1N5wnMigIa8yuxqX3fY4GAWiCHShJ9KAzHwuvAktbmwK1ThTcI/2PKmUFjRIIrwPO
Bamckx2bZ9XgkLbo9T5Mba13YxKB18MYClmC22PEYvGUOfFwzeWdHo2yvYZ1TtgboD2cdOAxAOsT
QRjP5vHiRXo/5e61U05+UCXZuV/NNrBnh/pSpz5j98WaVJHXVQXdmeRj6Ye05WlI9Ak4OYLnlJ5S
FXeh27LndKsj13G/K4wjIRz7Lmn8mxlnbej4pE9wVu+GaXtANtArOBmdOH1cZjJf9zw7yeGm2SFj
S5Ymto0ktxUe2/KclFE4OTwvMKvXhMQa6wbXsySPTgNKDFmCp1Y5c7j+s8WfZ4w3o8shsHFDZfDN
6wzNV/fs0RWPQx6aCstTexy6AWNpBZ3bZ1Ie2U3z8xJkc0r3HtrmDsGWTztrfWrVzeqV+rnBetlk
iAegjko+vr5B/UYHcJwD0ALeY7JK7vwOpV+KO8ag7FR7MsZpyXKPg3nE69cuw55U9bEoloPR+ubJ
Lp1Xrl4v6NOWshADIpG21XEo8qehJ4objfUx9Yz8XKd22Pm9E1IfNmMHQ0G2a0mUxiDtjufn4G4c
ElJB59qD6/s/2Tuz3ciRNEu/SqOvhwXuC9DdwPjuLsm1hGsJ3RBSSCJp3GkkjeTTz2eqqp7MrJ7s
rvsBCgVERkhy0elGs/985xx8agdPEANHvjiJynSpFQjI67B+sj0z39kG5Hac1tOKHSPvbdvS9hTI
2z7+mvhs0RRLh0U83tUucT0EhsYnMvEuND6+VISHr03F1t8dpy0PB9qvAUv/egN+X2UdRiRZL7a+
uh6ZnHH8LlwwLtvclzVvoxR1cGiYg7sDc6EEGHWNX41UK/GLmk1zT28RqP1zZ1r1a8y0PCnWYojj
E92r6kAirZECnU6k99y3IdWEyZK9cmDiUhns5ATANtrotu2WB2CAee9JIszJR6atisMoVa0kuIw6
O0+wWpCkxN62JmuLfX7ujPVqsPpmW+Tyk+7OL9m4v6iUTTEwcKZpQ1bmGG7fKKR/sChDbMlc2ndW
9+Dy6bvq+u6Bwj3FSTQkTqfPrrrZqA/JbJ5Js0Kxph4xXeo16XCE16QdjACDUaI0rO3A4XLVD619
ZhDMs9s1CkLBffowxo9lXAii9tVtSBQei5nFBlHZ88azFPSBgvAu3At2WPwqGPs5YMSvcxOSSIuV
kX0Rk0/j59RBQFYymLbmTN4RvNZmmlh4ItRzQGL++yIIv4MzdbAXdCUNn1S83AoQTB0M+P2tWDPZ
1Lnm9f9qapwsWOSsVcochyFq6WydZEh3v/Ep3f3VLPYv1UC9Wlb18t//1bL/UZLywdM9zw4d3zUd
rZT9RpJalCIqPMDYMeIs2Vhs4JZmVBtZjZjMPdYCGcB0xq1FuYS1b9PyHQqOXr6K/PP/5qUgw/7O
zqY755nm2+ix+I5gUH//UhxyJt1g4aXIkU+PFHHzIwjiZ9HlryPG8BPbtVc3KSmvjO2bwfGGa4Mm
OwDCW6KBqM90pTr/f8Pb/8TwRoPKb967zVv/9i/a4NbP57fy89//9X+/d8OyZL+V4r+/4j+FeDRV
lPgQ2dy2Te6ovxncnL+YltbhcbcR8uk5qK5/zwRFh0efNyFkKCJCkfb/r8PNwuEW8d0Q7kMUdPOf
crhFwT+K3yYvAD2fBwT3W8BP+u0Nr5DXa4OZIJkGIG+tULvSyh9MAoy47yyB8aMkZmMeD34jMewM
ib8lf5PhYF6Spu8YO/LhsYpU3IYuewtrTJtTk8y/8tFKL1US773CfWQwiZ5YUdDNeZ4gbaoq13wn
znTGhGfd6QOi4HH6GwsEP25k2kjAfuVT6pCr0ZvMQSxbPYjeYViDbtmm7rFht08IeU2GVc9BoE58
yH1tU/I6Km6QiWJ2m17XbjjK/yx9in9ydvohwVbkdZnjFp15uCUIYJNU7lUtcsp1LJIgEL3bcOZ3
6R4codttiACLh+ko9CR36MSHoYgjqOre24twgFXs3XVj3k09J90xpSVniv13e2z9dSQGpJQJOJD9
hGUxU6vth5TAoA1BglRne+axY1+2co1kH6YTPHuzcAKPdJgFOkpSRqdpfKY5O9skFPVMCeSklxI3
1WWfWY7RI1v0/zX9jdmcliw4eoI/PjNgoPVbGfweyIxN0d0UkX8ZG+8B+4seuUw3GKY5TnL4sadE
a5Ncl0hNyF4LziijRyS0G8PatG+z6T+kDXkq7IM/TYdeq+ASkPgu8ulxCsd6zSMdCqghgKPv3RvK
KcCja/O1H9EhlUiw29jDD58BLun7y663iO5OyvE+AQNlYD3tyyGE33aLG5IhwrVXfmVG8Oba6kIb
0BUUk7JIzO/m+kIzqmE4MzspFGMoYNIaO8azLnY/Iu2uCU9nHpMOBEHcKDdktpjc92b6QbXwayei
G4uaZGoWshqHv6/u0VNJJUhU81Q6HFmWmbSzfub41Hc6PH546OeZZiKy0+Y8u1jecjBpa8aFIvGT
z+yXveggU46Ucip/VNJ/LvvixmJI59Hohs2Zply3opLS404pFUxd6mpyz3pPqpn9EAfKNQwdG920
vbiD8ZlXlvsUiZTkwuQJ+iAHc2ErPROx5SXNoWpAYRgtZwSz+Dhj0uVDUoBNJm/zpLqPHtYVlus8
13xOQmnDxon83BOzAgGZJcR30I1U9mQxef2RzhgiF8LwbWFQB50ybhnAjVtSsG+Y9hibppbtHvvA
hiYnTnY802d8rH6/PNeC2tjUWvslkQJUg1jOcGpoHg9Nl7CS8UH/2RCMPtHpolzTZwtdN15xLpyM
iE/3SRbbKoi3upim98nP5j3ZB6nQNwn7Dwy9N3HO/iAdUXUonfKvDHe+pRgR4BZcxqv705BRYZaH
JnVqDp1elgPF5kjz3SQz7BH/Z39l9wSGyerVEJepdotjkHtkZAUGqQ2ErDDAoKGEdg/dzytq9dBl
4hy5jPhd9SMId3nkMVqM0YnQmbT4aIUgtZIUAeXAaPjkyeuvxgOBxoRlJmkNZ8vW90xF4VXqLlvC
TS5ezrHAWmi1FOelxHEh3sjxD93spDBcKuVh2+O4RvGH9jSusr4JV9Ii1YQdB1XeaJd29OT5bY7A
gnpaqZydoj9d0Rg1bt1kSp9qoVhNkpDZLQ+RTRVH8mUkLIEhVn3pn0kD7q+GGZMRywpzzfxMiNm+
WtTDYvUPlcHpjtAofii2tKSLrZelUzgizUStPKUqokxb5+COJKnnZfIyRMZxTllwXfc5FY5C/TbK
GzEQCpUATrHMsCli4K82s2IBQpKhiUp1VxAx89XsRePVQj7xlvszSGbrpfbs60YEzAc5rjI0sre1
XWt8gYFPyJkSWmI+FD1Ka4P6BzJVFLCRzoZxKqIOjkZEJ3MdwFDskvZaNyDJqd3nU36emwm/BUGA
CjaLDXRKvqY8kqJ8M5CvmghnOML0fwWMeDpCJzjJ78qh8zZ4ABGIRiSF0rEoJbJHgBJ32CUWf5I9
VytF5aQD7KoeIgLdOQAxeIBzzLff19TLEbRzUjDL+Ys4JkHnFyXjz2EmSbBPbqv4DuXnZDaBsRFV
yrQASmknzRIgQQ7UI8h0C2w6U5Ud8HiV4EyO/yu1gflHVx4r2ZDRMfpkwSDJYjnlaCOmYDtHKVml
3vwQk293HI3+tqPRCloNKxjz1CPpszcO7qrIbQ/OPL/ZGTkYtQPbH5nRR9f1uP6IpzARIrPBlreh
+yvRI5kkJE0nR9cioBBRBxyI3KHUPGbdUGERAcxThDdgA+C6saiZ2gTLgCVeQ364aBQ7YwhPlWjO
SbjPHVokaNklpT7CHK992NQZrGt44iL+UQXWtpnpDiLyGWMsfDAnFw/SrLjhRvlFINiwSulAWHu5
i11heYgC8RkGUpdH0mqReTPEA6H6PLSohBM24ZV67s5k627yXGNPA9kuEpxzkBMJ3Ghv6tq8KvPg
3cBQkdY5uojPPJ4eNFxEJEN25Qt5GDdmiLsAUL6kCBWNU/jqMce00nfiZ0md4C4YaeQSKU5VezDX
NKKvxRJepRH5rBG4kcq8nQVZZOFoo4sCET+V81PnmRtYvnjfIpPFfj5xKEZ5bJEgzWK5kYm4Jr92
L63HWSuVZEHxF4iXVCuDhmg9M8y50HNa3cThXs4Ka7zWPlWj+k1SlrvSjs6p1kdThNLS5HWGyOUl
ZcoUWGWB2KaOzVApXz5CpFZ7Rl02EV8lIqxkHoKsvczrnPk+H0IEK0WZ3cpBvuVAaOxdregytf6S
9ViSFOWn66bHfaX131QrwYX/OmhlWCERA4TFfnvmj/06MNf4noZdj6Q8am25LYDmcwxAG2KGL51W
oNvGu4RI0m1oc29lNDqPwQ8L0Rp36sqj81Br2dA5t4ZnflXMFhutds94zs1T1uJ4WxDDi6L29lNW
T1ujZTNoxR6GLHIQ973Jc1sIAsCIMyBL7tQyGt4ZaUj8Kfu4jqB4rcUTQGYdJPJ8oXV6G8F+1Ps9
U2v4AjG/+6uqHzJQVrdWwga1LwIBm4fblMSxbZbxj2LNBzCNis8xyEDNKKnVDEGgaYIa8F7TBX1k
/XDMrxzoINL0QaI5BF8TCSG0uCYUANZ5FGhqodf8wuA8ktTma6qhXsSl0pyDp1Ng2VHxnBSag4gA
IhpNRlCGLtYEqzzaQBOewYQr9FoWs/Q8aK4iAbAgol/tZxckhoMulTEJ4xaEHLLjdoNHG3FhqLvU
o9lv/mY3NMURgHPIgbuiBvDwAT3I74H40OxH6Q+0IjPRDwznOLbNE3u++8gjgzXS5IjVn+eUTWep
mZLBb4+8Xbni9ED6IU7qvLtzNYeyaCKl12xKoykVVC7mTDxEpSZYAIZuGQ/1e0JuIITa9uBq3mUB
fIGoKcnJgoWRQDHMZwBkbE3K9Bl9GZ5KTkpTNIHmaRxN1iTJ8BI5iEKYP3aZpm9KA37U0kROV8C2
C/f5+7ORy+5DBt60qcLB2M5mSw26/zjH5VOeuQ+2Jn6oxFxPBZMWkhcBgubkutV8kOnFpPTF5Wkw
qS0INeFvjdPehi8VxS3ea7lzwI0OHH3m8l1G+P/gQ546zSUtLiMmOCUWeNgFzS7BdTHg1jxTqsmm
BcTJ1KxTrqknMgdpuqmMUz04z5Umo9hoo7dpWsrX3FSuCSoJSsW+u90ITVfNYFZC81aBJq8MW2xs
zWKNmsoyNZ+VG9c1DoUNBnS2WiBcBurPTgB1pZruqsC8anAvH+wr1/yXP36NmgczNRk2gIgBFW0L
V73P9N+tmBeJ7QhOJjRXlmrCrJRMhtuLpcmzvGbpnhe6cdp+k2o4DUhNAavlmlqzwddYWzeGNV5l
ibmwgDv3NS/ymChjk4K+RZqBo0jzzundZ0+XfGWKAwl91VRIVPedJuh647UwUkjFCMWzGmcou5JB
dk0mL/jdoDk8XxN5vmbzUiC9AljPKJ4C0D2hGb4RmC+MjadR032V5vw8TfxhqoLH1BQgqQg4sHWa
RVU9LYCC/LwtWW3gGyCEpWYJjQoZGnc8t+w3RzLj4ndUxAYtVDuiK7bFMO07IsUOKBxkP9ZsDMj3
5uPPtI5Na7XF6VttkFA58/ZUAqHjP4Wafww1CYnWycuqwCM9zUnOpcvSNqebxgmvS2K39svYXqIZ
L6GmLF1wy1pzlwsA5qhJzFkzmRyfcsDO8M7WvCalqBP4Jh8uOr8LDKFj/moBeFJlbgLvU2UAa6UJ
0AQU1NRUBid0So0pLC7Ik2RitezzzBsRZ2FJZ9czVpi+F/y9vIIG5NSfr8kFZvHSKKpmUtkc9VsJ
pqo0r6orJidNsOLP6nYyaz6FTHkpY4Xj2+7fi0myDgUFMY/1hcf1X+eA/5Tr5Cb71dWy/ur/TX/Z
r7pBbaWt/T/+7Xd/utQl//vTf/L//Ea/+77yP76/SfJZ6wHT7/6w/R423Q+f3fzwKXnPv1/D3/7l
//Qv/zay+m9sJ44TeAwi/yTbaZC/3qr5t8Ouv33Nf+Y5OYHFTMkNbPKesXj8fd4V/cVnWs1fkLvi
eBg/GDX9fd7l/oV/TtuKDWvjc2hhLPt334n9FwxyxEN5pudbBEW5/4zvxNHjrN9nhBGiqVOlPJuM
Yyf6w3y3HnEdNiaThFQxns6j/ldC6jc5HxEKqTvveV6BdHVUMDLe8oqvfLaAR1AQDD/dlwoefHEe
qy75coLqNUI7WWVD8kC4Z4muxPQoF8OmDd7rISAmaSaeMphaxZZ+YyZ03uJTX2GJf6WRwFq7YLda
alM+uH5RyPtOcc79zXvzX82z9ZD4D78vdUNod5FnOVy9P/y+g48zyBrIv/iu7Sh0068Y40tjIBT6
Nk9hIv2rbWCr66RLDl0Divznr8D544DRxEzkRhYJXpHDJf9jKlsaD2juKTGR+tCddd28D2VEV4Ph
Puah+EwG5DI/JcE+kHO1ct1AL2bJ0zQbL10HpFuM/N18zeAOJdHHQo4eoCN1OKqV5GR3sx+ChJt3
vc3hvgjBY/yAPCO4DnQx0v1LXTcyYGtcpZ9QBPKvIXB8xvl8/RdXmDv0j5dYM2UYrUwiAiLzH8wz
VciWk4xZHgQBI5qpzU6xNZOHQHesmU+35FDRTF+LVyzGZ+y6OzXzG/chJh5ikuytgwdm1cuMYJV0
2tQi/vUtoeqrVTT1axQve5/92hpW26aTOf7p42g8kRlutzOyeMRa31L2To8yuCYCfnolXfPWwfhC
IElK81x/NDjpbEfLId0253bu3Nu+mUhY9FNvvbDb28TsBkiCJOLRe7XM5llg+9ENNAul8ejMOG+S
DwojfwErgv5x0/sNUD4OMiDVgi1MV9irsCdXO/5uV6W8EmRflHfTQpmoW9819DF1ArqRGzweKUYh
rYAGB7I+MDdWBVRhT7e1nZgIey0XZpKUxfW6D3tu9MWaJv6btZz7sknWocs3yKPsqc7upIGELUk0
HSZ2lfpLVcA3SSqmC2YeUtVR0tK7pF8gZGioi7vNovkV5/eba05E8fI6Qd8uFXQbAad8HFQmt12L
iV2a2K6SojmhQTPahVxMq1Rt1OgYlAbF56DiGw6wC6slGnnA8ua0Bn1Ns6LKyI4Cb2377Z1oSRnx
0eBQvUeCfMKi/JBeeyP65uwFNowaMEBAn0DTTE/M9I6GoEyFegciaEqx0ENYrayfiQtyNLRWtLbN
Ny8iwiJu2X3btOTRWj1STlIA48XwmC7R4buC/BTPdanCsgnOQtyDKcm+yim6NpJiS8sr0rP66iLM
E3dhP3+0xNW5DREjCx8eox0ICbZ27HEYqSZoW99CnqRZJ5nqkllE8VpwyToxaS8D/6hQBKD2c9eQ
Yo9m79kpTnrO+aq2N/jPvZVRRhc6abdut1zT9pGBIBP22viXSDvekj4ixk1vz3WTr1y4Hf2J1Qm/
zWcTsKPOdl3dk+PgcMtF8Bcwg0xsOGlsRA3bZiHHDSS7zmN0bMI3uzrUiX3vD8aHqd/zP1/NXB5E
v19P+ZiHLpNFi4BJzJB6MfiNPjjjWBriWs7cXeNmsLqX2txy1NnTHrXCP8kH7LmoYWNT605XU7Eg
nxNlfum4E/3P7D568+ztMjOSSP0vDulfKuMdz1qPti/GGnkiGcTzfbumvKbs+UfxEFvyZVr4NDqO
pvvS92xyWUOHuxlcb0FI5SZ3OHWxoStpxwqNM6yMTk5oXv78l/f/qEiakYVsT8CAjWuPy6D//je/
vBmYc1mS4MDYsADIZKCcOPd+bFxG6EJSIIov5QwvTN7mgSMa4s/FBUiMCm9PjQ4ouq6aUSODJKLe
eAgB411ntX8muPvdcEsMNK3Lpj35CoctEM295vRkW1wNbsoDFdw9Fkxme3aYS/a+dO0LbPm1maTv
nqe2KqhJMyA6VY3pu5UHx9y4TNZ4RgZ90RdMzAzGK0JvjemlUNm7EsV7pKyTS/C8dm4qH1idAq7U
eilz/y5reT1sSfaeTb5V7t47bISFU1wPpbX588vKDkc/hX/3lObC0vdFRBwhk1Zk/8EN6+djldR+
ZkI1o3wTgi6HAO/iSXdgUXJx1reOOSdfgV3cssFg3Heka3k1DMM6CfL70QrPADL3AA7vnqqvQ7qE
8pErPmJbsRIT1doJntvuUebF16KLd9JSt8Q53n2qf+X4VvbB12xjwJS0Gvlh/RgV9nGxQZr1K/Jy
Eh2os6A/VYdtdO3J9vLPwQuOg+5nCrOOjpTiKY+7l9BzCLO5MtmhayUiGKigkRF0LHJGjH8/FZyd
A5/3yc5JizXAM1dTFL6kyxDtmjzZIB2o7TiwxDcBd3fDKuYrFoi5AM0x9tVAVk8zKfJGhLVKjFRu
7N7jnATV5U8OfBftvuu0DvECYLslx8wiGJmTr7cYR3Pstbco2fSaGRs1PWZpjmz6JspQz49lsnBA
1rxZCXhWfCNoPA0ahoG0d5A8QocrqJo0GAnW3/RaTEIe1qm3SJNtvmbcJmC3SVNvafVCxO9H7Piv
rabiCKlaCc3Jod7DTafqMDgLvfMmg4Y0vxYzFLEqPgSwXWRycz+PtGBPmsRzQfKkGJ7YTLKTAwkp
gPYglndyvq2MumGFjA71sLyNQH6Vpv2cXN0s1Q+hKUDoHaJzJMhYnBE+YLTuiZ34swAetEeBnmaa
m3YxcBhpwhBwqWzN8USq5X5iAvpNImomMXArwq0UU+OWFD3uhULRVIKLVMOMA5sWTS0eYjjHeWRW
PfcEAMsgOpjL65x+UpWFC1Ejkp6GJXUZi43Bl5ij/t30lze3poiErLPP2o2jdaahS4oa7AgIc1o+
Uw1lhrWCHYLThF+/NjW4mSFihtznA0TnwKSPaLlsbdFrselj1MnGvs0Uxc8prSmuLU+1Lmj0c36o
FU2Eb5Q/Qw2RKo2Tlhos9caQSb/PN4Q5zUvsvCCotYZRTU2lDjTZD6gnkVWeURB4Fmwzm0vlw7Mq
m6P6AuEaaNRVaOh1hn6VULCl1x7pKORI73mfbk+F4ZCQ9VWDpjEqonGCksCv0ID5oV3oqjb8h0gj
t0bScgRhFORpYghV61N1KQQr1Z505UyrlqQpZWO+UhPlDQ4tHquJC1p6xF+UMfYmRqvU6m29ZdIP
Hw0+k78WQ4v26WuZkBqRFHa5Wsz2wbPVXnZglXmBQjC78r0BzCcAomLrHJL55y90K/jxxzypnc8i
cCgsYa8Ix9z6EeYKxE5Ze/CZ85DA7Zc3aeSu0QyDjI89RM/1dC0qO/whWyqFGqaVJQ3KjOpW4WzI
VQwehqFBgCMpCfOUAUaVM1DQnNNb0hp4CNqUTXLZzB/wzylWg6uYu3EnhurV8ar2Jm67mAjbRBxz
puzUB+nNbYz51xt5L2vjUw1sXTBI722zO7o9YydkbYYk4UzjTMaXEFSImTBa+J6C+dWQ7IbImZjg
dF8hpodDVn61ER+RpTOuGROSRhXmJ792ngm33QzhgnEx1O5mQJ0h+2mDVW6HmgD2GTutA/K1DoCo
tly626EEAsO58SBlXG7hZ8e5mXn0pa++0nG+yO294GYbcdUiadKqrFwdCeBelaVlH4CfqFuojqPJ
OLXEBGWOwYVUXrmmyoHoETlHO5DaGPjtanC6GwDMa99sLrYY3i1T0ZvVsO5++1jT+X3xzbds6o6y
4yQV6c2m7y+7eXY/7R6ync6gY2hXd9PsXyBxD4sfvlc9OSF2zNizmtVN5mJ+bIYtETPNjVeKg6P3
BxJKXD8WyJCin1v21a+SHlaSOgXF2ai08/BuhzRXFQCc5HyuVDRShziyKqYRsYCpFT1TPdPpQgiI
BO2NUEIjDVN148mYnC9HZ0I01kUODOVMbfBJrdbeRCglU31sJvyCGZ8H2VW44jgrXHnhcN0bMTsw
EaV7Sj64a018LBl2mau5pG/RxQZMcNt7uCxsIsUHuyt6a8G9trITIdCBo07KC8i2JW409liEfYKC
ENzNL4rmySwehv2k2kfdYT2V2pRs7UN/frP8+6Ki+lHWdAf5EJkJ+bdzQ3YtmjwactVBihdsHFlZ
TNrKZYk3MCnuDcU3dYvpXnYMzQV+56GkR8cmz6l4YfNetY57wnn34S/RPVWc9HjYFosmDkFyAY0b
mWNgo6yCrbxdHZlUXrEd2raxZLF2wDvyNBlWpttdtXk5nnOkND4u7ovtFUeKw01GIpTFF2OK6sfH
pcTDsCH07rp1iR4tCVtas6tIi+aAse0KltDDd61bO2yWqAIXd8ChnZLP7dw+GYv51HT32iMb1/4n
5u9LPeE7aUn/sYfuxmvEvbfYH7Tz9dt6bu7ayd1QSbWdk+U5Hkr2syF7ygQmN5tyfvEi3xFUIviJ
yChGeBtWvtjgGjuZDo97auUw/5hf4xKv1HQJ2zF4bRYY87nItlUb3dhD/WRwTkcGz3dWlj1aUcHt
2gU8HKIzLQMbd2EalBvNJZiCB6dtvT1A7wKIXh38gbD7zgtRpNNhXSzNMVZVf+a0sJ7r1qToLPnp
C4rFGxdNPxxCc90YmPeEB15Nep9YN2A/LGLcCALBNadOYyV77zwgs64DlbE7LpdfDTVmicHup9RN
9NJrhp307hJ1afOEaj52ENtoIrLQrcwrc/SiU5ndwbcjrCnd1t5OazatNGR0ctuiCDFhyW5DQNbF
h4AnEUgntcrYwN4q/GsC0M4tv8WGnNVgEzjIeGh75Yb1vWHMX+Npy4jk8MZYHUziozuqzlmWc3Aq
ypyUDxdfRgjX2GQxvPGJzCfk2NbjwbEYOlt6qNON1+pZfg7O3o50YwjvNcRQufKlicCcPcYd14zh
D+Y1i3AqYe/zZN5HXDGSpe+J0rgpB7roLcqW6Vk1GLmtg8QlNYZnzI7oDXK2dbcb2YPWQeseVDWL
a2VQOPTZmoC2bMohtjEuuy0hzj6DDNL83khGvIRunZP+SYJUNZVXNCW3D33fO6vF5lEAFcbIbxdM
2bMyGFvZ6udco2aVzY6TF1klrn+LJ4TmDzYAV4O4wXS5rSlh3ND8iHiQUT9F18kt9VfJOhu1hdES
WCs68WItJjNG0kN2OtYkCfjPGr2TrSnXcSjf2y5CQpwK9xgit3uztDCD4wfNpug2SS1z2ycI0AnR
FnFjJcepda+LiNQLFZoZ4O8kGaoYr7EI3z+fVWTfuwVwUjoujNOJc1kH261sgdbnARNLQXPbvZOu
rfe5cn45U0+RY9t3p85mWycU8X5W19Pc270nCQ+zJE4PGc3ACMX+PpVevHG8d7slO8MrZ/hndeWT
LbiLS/KhQqlIfZh+cSymXYefBt8mfwJG4pJwD8qhi8ryylWN1msil6lsfmtpdoVPBsHxM5SrrOFI
o7PZ2zm/yJ4qu4Hqoqls7/y+ASIwZ67Q/Mb0eTfM3ucckQrm+hhp/UBwUE73o8ekySL8PcD0xUOT
Hm8MpXWX3bZpd/Sz8oHsi6MgbmlFfi31lWwd0LGeK5CDW+Kx01VvuM9+iSWydqgPNe4dmigf2pBi
FjG470Jah4ri4yuOduGBR7AuC/bikxzLnyoYWDNCgoG9lBETTmmbpWdDKC16X3EV/8DKYWGN0mF4
KZtR6uJW/ZigVBO9u0vnjvZRnuQWe+8emIwYEIR8I+zYbPo/rMrVPEguj5ONNxiHTBK05i7uodIz
WV7Z47xqeDP3ncnj0+w4DIDeM2Ay7yJoxEUF2CjtmKcnjg9qNyl8a7DHusS+dT3Jc051MzkNuSkJ
s4xE7yPxSzVkV7IudD4PEatNHyRKNuFvwdPoQxR5sbzrMj84LkJwAJ0qluo2OCQMQYNgwdiJfyYz
1bSRZfxYhcwRVHhuQ+iU3sMMSa3DfozsWEu6K+KwBy4ylnTSxWs7oTeJXZo1qOs0ZtZSNtGM4B+/
mQijcAHWl88xTYd/byeiaIzZnnV/CrY4qyHtwChg7xaCpMl9i2gcZzY8mcPTUCxXZe1cpM4aKft3
oCRIl6b2H4fmMYx3ntGAgkkBKUol36qI7ycTWMirQhD58GJjOlv7vvOaj96DZ9hfjsArAcb5FHak
tkAXwRt54+egbSxRK6fNSFQnfrwo4SRfESO9t9wbaHV2F755k9U8l6D8Hmt2K7wnBpF6s5du2X3Q
KuY265oYJUL5gUVGdPfk22PsYlqy0/SjICXZibJf8ySJbbD1vt0RD1Nql6Tp0qCugzjKtmN/4l2m
VhJCGraHgcoHOTdyXfVddRgq0R313S6c5sNzrPBOETeUNPBOmN5SG7YKXnXp9outU38KOzjaZfQS
Lwi9eeMqgq9MHCvxVLAB5SM76VusKlS7zsi5Wn+/aMF91NjAGjGDRFxOT40rfiTsxvTeh7Lz5dpw
betIavmD4+V4mYrsks1ddy17xENs16eW0RwmHGbuJu1E1JCVJx3iwQDxnPhOsTdbtSUcFc+TSj7w
lhG7V32ak4g3gcxITGzar65hZl7H5bQrKjZlQXWcsPDeGW7OQWNIP0bPXHc5Z9I8L6jEakbiBoN7
osZ/+jUKfAzD5/qkpOdOVbNxIs2WoQC7kKD+5bEqmEO294XPxN4vdy3qMIkELH1BRfQR0zKKCwRx
QtYibmlhndY9XMc2iaZ3CwwRQAiXRUxwJSvSuokWbk6jvh5Bkzat7V84hOoyaLGTBc5qOxanOvVf
6N0qNp1HINlguhtezM8sV4csAJmcMcnObj3sxg6UYGyjn5STcBBml4Mg/JSH6aGvl2AvikHnUoiL
Jwa1CrRi7N459wUKN1EWBAiNDEY4nqcEEEQQmU1yJZn0khQC1+lmFa0ODLd5FOa3rhOQWst6k0nc
jIP1bsE7bDyrA6GdKR1xyN5ZS56uYKJRenLK9E4oYjKZbBOiWbE9ZKP1cxD9FfELG8Ehf9P0y2nM
q9vRRTgwcqKxRgp5C6oEVkKE85OUcBa0kNk1tZ3zOPx0m21Emyf5NuJO6ILPzB3O8QIzSAA3sOqQ
Xee0gbqKWlBvpCCU7tgNcRNHrvh41+gS0RrKF9UJDkU2hC1QNOroxlFdPZrRQQp9wXh/UO21TT9p
65JDNLN4kws5XqQuMSVQ/0DzCX3BGQt8n/TQhO2X6S2UpSd6+tmQIe+QmkM7Koez80wKfW462zCY
aJcUVXUFhEq7O92qiRlVWzsaNl6+dehe1TmqaQDMkqa6lpV+VnaJ5x4HWOdndF443mWWy7EVJEa3
fbYvQ6o0lYV9NbFYORzLesLQdEtfPHUsVnMpqhwYWNfFIjLdL6nI9uQb/VzErzn/0VU/jUqUm1HX
zWaC4lk3YPfrt5xu82mTU02rK2olXbVDNRgAf/3WQ50bLWYnlDSwGgekqzfIVr6FGNUYCWO8xD6N
IYW4hoVAyhwkndm3tfZXYmTTLUzxHlO0rvhQgB1F8UTIKgMTXbkbifEHMWoHINz1QLx6pct5AaeJ
Bi3mbTxnz4vtPfjN9EblFN64OCLPG7sP9ZaiWc1t9ZbFjxMT3qVLNhR5yk1VojJS+TIUkH0dFvDA
qI6l/LDpPgxKPJJc8mGNyqPWnH19oqHVunaoYA87BR9WKF79RGEEgVzZkV3yNPxETiLICy3hKrB2
dURK21TJnlCfsjstgGOTM/3Kx0atqzLEMin8R0MxgjFE0zDmDOOjDE6Z++Y6Xb4zFEtJZYsvI8f3
3ZFXPCCsfIch5o58SOLqPJVZunLIRbAITT8GhQvukVvuPsdMQoYLBn5YwlI0IyWy7gWyaNkxc+cn
UOzpkIi8CdjijzEhxvOcfeWZHjFDmixjnG86lL2TlzNNhiXdZa2W/EYmSp3KSAr0SceOmIeljvuS
hjaFOF2wl9ocOmTeWTT2E8B/cpSqvKm17uxZabRKa/M8T3jiFxLr90vF3UO96t6fg/e2CJAevTLb
VznWO7e4JmLk5CSELRuJcTEii7h95mI99UebwS2RtpID5fAMjDBK9EKf2Bnod2iAtU1ym6sf9Y2H
9qgKpH44qPUUlNi+g6Xd6YsqmuBnEk6v319SZCD41kPR8Xuzo90i9DyOaY0Jv4MYIDsh/D/sncly
3Ei6pd+l90gD3DEuehNzMCIYDM7kBkaKJOZ5xtP358ysa0pVVaZV3801695JqZQYA+D4h3O+s0ro
kowSXLWHCwB75sAn6IQ/5jHDTc1Y6XuJBaPsM/dp2TufbZ5Deryl5++Dnj+nXT5tncpk9Um2grZq
GiYZISE2bULxZQRbPe7lKjO4y7D2q+R5AnIzpKj48+I3K6H8IeNtM9beh2OPlOaNwZ93MjrVAWnC
FQZcYjqpFF1vP0fPWDIdYh5wlgdRtEddstdDX+51I9x0ecATymI1GyYCSTQ3l1omX3THf+lmnvWU
jKD0UDAQ/d0sEGBdxVV8NabWtHtBx0GXM/N+kVaxjYR+61V8LYxL4MAXN1HIuddygpJmt88NIpVE
zCfRDuONsEy4a+CgtJF9Xh+plSJ7L1+LMDvwaNF9IohyDB4Bv5kcSgAeNcT13htxSMvqzbu4ZgJU
dpPcloaz1ccGmD7kpdkbyxcnxuzSOSG0L1T07ejfewV57Iy6723hzLugSDcwTKZNb4O6SeZETXLf
2yJNrtIoJNzLMqdDFxK7k3eEk+gQacoUa6ladlrol9Ysk7VV4Ld3dUmJOnucpA7zcbYuE9EIKzHj
NhmT+UrwTJn072yExNvkg/NKmtitUZrXMk1AUo7hw1AlR3NgTznwJ5mPEcJ0dO41RlOJ1VAgFsFq
aOWtNcZfZeG+q8etKyhnzbpAY7DXa8Mm3IvlCAshUD1Fy6CoZp5NTkKw9oIfxYDGoBqcnV1Vn8j7
nd2cKOldy45foGtbz43cldTTy7xLt6PfMHAzmXDFkegZE6oMenJjIb+fcx0bd0Th7+Q6skDMMGm0
iziN1mnBWsidsQTMKSxFbj5b+T9a8jqdqSmhGIwWud9HTT/0FQ5eDPoV3Lpk5fT8qUgpZwLznEUO
EUsifeyy6eb7n+ztij1o/cxO9FIGHNAqpLDkJslkdj/ZyXvjsn5qOWeZAVr3MSuPnnBfKDzkINBi
LzJmizGCXLOgFIijtUEuhgozHNg4qiWZhypnAbN1KVpBTAVkl7z0+S786hhg3tEQGy4mpP0pPyFm
U4m/RbLYSKnrE0nKdEEhaEbXvodh3ayrD8unZgAOy3Uyiq90KC+uJTTwKMaT5bUPEcFtCL5HAhMI
zexIP0KcyneZRtDkyuJHI1l70d9dl3BlmH6zqyI4nsxj6Eclgexm/WxE9oG4nWMfBbQ8OvqYNquf
pzikb2nOBIxk5W5M3Zt2LrZ6Mpwti5170e69zN6rFXE7mBfXaZ7j0LlHoQ7Lf6Pmo7i43XsrGpmg
ilWl/wja6YA0/hizNlk0UBC+V3ZWq03IibFjBcmXWppCysNpwBNVuPeTiSjKs7aOLa/9dryOWNT+
9aJU/Ks1KYIl3dWpTlj9/LImtbSsdANIbQsNpYDD7pnJ7zOPx/c4E5fApFPMJNsYInpAyG9mO9/W
+SW1+vdIwbor6d1rjXOfFuYWHfVJy9JTPvvHfARNwgFQJC+pxTi0C+8mGRE6kbx/v/7/SFT435EL
/kl3uP0slPu0+VV5+D9QU0hoBt/kv5cULt/St/c6evtZU/j73/lDUuj8JnQLwYHL1+7YjvVfkkKD
uEcECTbVBc5a0/rJQav/ZpjCwu+KTgGkseDvNEXXhv/7f0nnN2DDNleRbrAr48//E0WhZ/8qsQOa
bKGFcEwLRQjghV8ctOlsy1bYVPYO1pl5MGuoaCwkND+A6FNPqKtDF0lQUyfXcgQul07asqF3WvqI
DIhP8/S3qnMopOf8M7FwBmQOIdFQ98YlBOJglYaM5zO6XuFe95bpH0C8xKRoLeamTTbyh2EY3VOW
J6tZODju+7G8zTQxLsaVnEtxj9z8RmKa23qJrVLk5yXLlujBzu2VFrIljUzZr1NU68Tbo+nyo2gH
IGi8YlJ3nCPuj3ks3EVtDEDZ5uggvfPoZ/JYokghoYgNRiWq6c4PSlbCfSY3jV0yvAsmbeEMefZo
+VO1tNFcXycWLqDBYglOBM1TW5XxYTT9F8bh82KU07jDUAuEoSteRENzjU3oGIWE/cyRcYRqUN7M
IaMTWYTZJm6NaW9p3pdh+MUp8icW2S6sJbub94XPXKpytOwq4/AMc1oLd5bl0QqIJ6jRnaxmTt5N
ibVsncRINsfJy/bw/6jw0vBgoao+jYzOgfHQ/3mmv0QYbfIYSPeynlOiX6ZooflxdxiqAwRLcgTk
/FWJPNiCS4SMlgRXBo/s9ShyDpZaQPKwirs27/ut1xjGImdfTvjYAtcPtMdB/ygYmawDY/gCyTvh
YqqwPPJgW0vibepp7vd2zDqtqnVCjbgUEp3ZSld2mPBqQUco2DXNwV5v9M9kltV2fq6mWNtpDcM/
AqSPLHlfIJDMx7Ib3Xs7fpJDlj0WjBRvC2PatuQM2l7rXbRGaHcMcy5zq6XXMO2Cda0lDeu9SmN3
8FX3g3E9Dl65IiZ7pl3oCSabLPvkZtEu9JGPetCKhJv1G7fNiOR2oNrZhuaxStGNTdW7D53on8Y+
2ZWzZMLnIJ5PjZWkkArKEscgCR5x0JyH1o2vksHYDI51lZgmwpyaEiR2WdC0Q75njsV/joiTckS1
jYrphdDLVAKgg6Qkd1MBeS2Q9w5kkjWUTK6paTiWE9k9nWadGUasx6Dr12HZ4xmR2U1g+69RYvZr
Y4pvGx3Ed5ajlYhDk5WG1iIzy5Yhkv++0WDctGTWYJjfBE26qibR7yuj+0K1Xyy1XP+RhpO77XqM
T07jc4Oxw0ukQ73Q+iEfAYVV6sZEmMp1VtAWRgM/1sWqtO0xhDJP6zaTXugbXsS4lhCit0pxilXT
HDdji54RMdXIFhFYRhYOlzysKDmnhCR4kDgBeNHehT+IisDSFXatJ6K5FtLYaOS7Q7pLdpln37qF
ZITgWy9dpjGrE71z3eXpk5jJXkkRfpFxmG6KSR670BkeMqP4qMYJV3DnX1H74C8IUTiMKZ1Vp5Ft
yuwCPn+9y8o+INFqiBZj1GEEQ3EMB9pS2HBCQ9Nsl+HoAOUdXEYSluDO7IoBM3IJf3Ph4ookMMzH
78NSf9UyD9qT//lGdhq7mZAwI04+QGnEUUcDLiqRHodChxhdeC9J4eD6RvgSiRpbYREcpvYc9L1/
q1MqFgIyiz41D8gp5Q4vdwf2bWVXYX/TNRT7dkGkhlN029JlVm2rHOvv79ixc2yHM6ozKJrTpu7J
rmYmOmMVDUD49BPdr1TDpiy5ZvYfrco5STdhiVPJZf7KiNcA7j1XD7PC2dBMkZJLu5r53OvR+D5L
/P21CDfoQoJd4IzjkhxebIY4rlHM8p/G/L0wa430JWs9ow/c6QHAliCoGTuX4S7sNPvMviRAdb2K
DOzgRVoetDL398Ps2Qx7DRAFsqm3Ze9vh6n3XplwX7WSjb4VoFtMw9cIGddiqDXrriJj0+GiQvkE
JdBkPunV5a6z4m2mVWsjt+Gig0HMk33f+ns3aF4yw7wyS5UE6e/nydwGU/rseBewAPvK52zsz54+
HBy94vlVn4B3bTtQ/s0ro6+VyOLtbJanLoTWo6Kj2NMEVr+ZRqRqQT0uMxrksa0uMHge8w5Pfgm+
M8jow7J1EmVnLyDCLCz2EKfv20reGPanw/KBAV63sdDMLD3J9n8ICn0XJwxlsIDuAPZyU9s1Q0Wa
p+lEf3M96CA6RcGiNqrN2yHgHhe6PIT6sCURlXxez7gYpcSibkl/2yKlqPpqw2AwI+mIQf3YhPus
rfcgo7iSBAG4CTV90VYwSN2K6BScY8wJt1GjtAQTgZhybi6eyf7UkiUY2PIx8MvwkmXkQppyqtgL
lZuxbA6x1ZTM8v0H1A8IXMWi1HJ/mZAATUATsk/m5Jofou6AHFGTQruVQBlTVggQNNhI4FMW4oIu
Ml8bDtPfUkpSI3G8m+iCD0nkI+zT6ndYrjiuYbQHOUETMQ+8KbDtTVQAHDDxwpdztBvzGjJjF5Fh
Gswgr12MotFL33Jjdj3BULzqVy+cl5iAKMzdF6efDOVNY0Q+AOOvxFOWcMeNTMLYf5QQjQfxoDXH
pLRB6hFHskgbhrp5X27FbDxNfXDXdRm5rDN66bicT2k0PWYTBipp4GxLkWkkJVrjgWkQy+710Nv9
ci68G1Kmj8mQg/FuWHbYgLOKLuq3eB7slVXqxrYw4H0G7EASKRuGLCAIUnvNMrlepAFsjmmeqI/g
cbkNXXATSXpNM1jHtjcrQrW36ejUFxnbyeVQxedOcN2MWQcLPQWLp8XHtMJL5w/OTdKAuOyhploZ
Pg8DejYognLiW0wr2F88F5FyeYvRdxZ11TNLGCRj/wxMqtV9Yj+9r+L4Q2rWXlfk9YFc+5WJkl/6
+QaX67QM6CjxNChKWrVP7D5ZJnTJhPcwD2DRN6PQsXvGr2zE/Q0JxPZRdxvev74mFwv+FctN+lDn
wz+3Un/2SifdTgRNkwtWPYzSOwhCcDlRCwZ86CFbndhzzS1/tHN80IcXUSFmTDrvI+k5LfUhdNBQ
tV8oRW/tEFEauI/EZu8SKj77MFwX89M0Qs2FFJreTnDEqx925UXHWmpKnpqAgJrFy6S1GQ/HVcqa
cG1k/scQDTg+tbex79ITxjSlGyfea2LksIzNSEOPoCNKV89ZTnvUag0lgdF1JdgmMlfTYVUF14F6
yKPj/oBCQqkXkhZhzM0jGzDiGlEUT9pwyvm2C5hPy6KU4a5euu5oHYMMiltbEfpoSx5Ndn0acp5a
IAiO1uR/DmwOgbVBrdNQz2upfpPqZk/fmWxbmvzRHeP11IhuzTjyqiVs/KRJeZfNON6qarCZlW4y
2drM6kdEtzaj16ZHGiEyzv8ypzqSPQ8vO0qBBnPil43brrj7M+5SgRu1ZcqqMQFfp2i7FraqSGeL
NeLEICKxq9u58p7ToBufXPdiDgxmynnUcVEW062NBNQbGd4m4yC3+qwFF2IDl/2cWodB9PegOhZh
agIl19CpZJ2NppMFN+HC0t5InY88763g6KQp+Rpm8cD8P1y2OLnZsg77mkyCFt0v6Od1T4T1Jk8N
Rhids5VNUmALd5ujlfR3/pRdB7XFsKL0N16Veee5I3Pk+zPOI8ZJedCHOzE3PO1uQpooQgidK9eD
o4NKz187Kd9k29hfwoaVmhv+AczZJhXG/eTz9CzS+dG1Oub9bBwQu8Vr2e/BttjIWTr/WGx4xoFO
1w1i8ETdrZykT45pI09eiu08bEf2FEGmnyuWtnXpjc/YwIJNlpfd1SRNvst+4Rd4uCK3jdd1zyO4
0YceqSUfWa2ll5RKFzxEzv5LF7uMgnrPsPEwT7w2t/AIBoHSpuXdgx/4BCe0zpssTTwc5SBZyDbB
DuQ9j0Mi3CrM5g0av2M7o8BhMLGQTj+oPUNCjIdgbN8grhFmJPDjVPYWlEm0ltr4oEmkveSF3VtY
8k5mWl/cybqfmWciQaGZ0+r5hwUxX7MJ2tArGMUqwxgFHYo1+iAGkEHPrTVJPvzSDQ/uYN0hTuBt
1SmWDFC0ADaSU81ge6o6xNKTqmxaTCHBqJ/h+aVhHNyo7VxoZx7AdvzQdIrXGEK9E9ymbUrYHuZg
Tc0y/a+epMYOv/DLRM7CwukLslC93sAUEhNmAQjfqpKSnN+YYJD5x1zBlUHhuRqr0SAHpviQHhmR
TjTtCzzAZOk1hE6qcJpIHAwXC2xOfLaB7e6EnGk1s41bjDSpJzfNb6iVDWAyrNRMqK1WuOeewOjD
SnfS/Rtm+HeMGNaWnYCAd3ZF78WXaKKp8IhGAc29bMFLLUzde9TQM+6bXE5XeSdP3CY0LT6H0sDj
cEmO+0HLxpSYnKpF6F0sAw16RJNG0ea7tfk+xHDw39SOGV81g30IpzLaWuP0Qe2yM5IwWzsJqegS
pROmedTfXfaWC5veijzSBYDgTwtEObM8VK3BABmOUIBzYdTGKSRpN9aw93vD9GlV8WPURSTQxjwD
K3oEnGDsFdkCkyu0IqwVxNYArzDSIR/nETNNY4QsMKew7wfKXd+18BNaxv+F6fb/xfmY1G1mRv9+
PrZ4a6I0+oEr+OcJ2e9/648Jmf0biDlMssKwlItW2Zb+gMxZv0mJQNxj7Gq6rsMg7h+eW+M3/K/E
uQndsQzy3LAy/WNC5oGfw6npGZDE+YcN7z+ZkIEsVK6on/0t8OVs4nVcD+41aLxfPaAuYgYTvr25
6OCoLFtVRjFT9zbUD/rCYy60bgbr2VFl16gKsNYj8HiMzdtEFWcNVRrOy2Xi+g1hOZwXllmuTFXS
Jaq4y1WZZylQqir8YlUCavp07AvtZvB9dgsuZWJIvchOZJ1QP4rvQlKVlGOjP2IRORUS3ZcfwxSb
5ujO1+RTpwpS6rhzZCL1jVWxOotja5kPripiB1XOpqqwTalwseTRVlLz2qr49d0XCCwzRL2Z4Mzq
VXQaSn1VMKfRS0P97KlCuhlQSxnFkK48uhOTqDlY5uS8O3QhlSrFB9BxDTLsTSCYyc/deyMjymI/
HA4BRnG+csQhXQP0WZX5NfV+rwp/9ge0AF52Na9k2/Vb6lVQmyI+5TauOXqHVDURBkpkHIqLubUr
6iP/gW0T3T/kKJ4NZEdLMiQ6VFdIV8NLLh6NCb792KS4afTuMqtWJlRNzWTKrd8117hgwUgDrmfi
VaM9ohXKVFOU0h0NdEmtapdsu8/WlV5vysAiDkjzt7pqrga6rAaB1T6g7+pUAwYidzN19q2hWrNe
NWkh3Zqka1PZ2/RwocT2VrkX4ALpktiobazLK6eInTu0UyfaB+ThI3K4XlfoAo1f6Ul1z8F7I0WT
ngNSGVR3sEMDiISYFNQrcDvAvbwHpnJyqQ+sBQhGWHjAuUYCL+AaSnJyOnQTAGSvYq7lVQ9lZaFr
Ek0J28Vx1M5SZ3ksswxnBQaZQhuiXQfejvetevHQMpZag8q1NdLomprUXxUtqqLO9jbnomVmQCW9
97vkdijHTdJu2ePw2r1FPq3DtDlhkbxqamCFHeB/y1sTAqtE9tZxRE0NMFoSy+yiW/fMnP2S8ejL
eZs22UXLa4juChxxE1nDNWh4Gpz8w2QbPfnOgCJeTb74H8Czvgy9Zm3BPW7SlNFTe1/4H52oyA9S
mbIsLLl5YtBXfvZO2aGIiM0JcgYb1Iz5BOAglMwsyAal1tvrec7G38MLhAb0uUjmt850jVWGKH4g
aiKIpgZVWOUtdTKSROG/MmS/q/oAoWbIZKYd2doB3l0NVqHfUv2NvojXrlQiQ3zKvmNt9IymmF0q
AahiXkfVBLVJWrfgd+/xOiBi7LMbexrHY1m0wYmo6n0vyEIQ0/xajDyF4c3tqhJdWi7zbRJ7O9Db
sFHC6aZVPxL5BN9++MHabqeHmMtoFxaDScFhlh8icsUpyoL+Qf0OoUI2DO6OPeS8TIwnzfNfLad9
mqECUlHTp/B4RX/EiSDS+wjVu2+S8EfYtHLZ+qc2pUinfFyqFNcsq66QxMw7ayivGguZ/8gRWKT5
jyT0l2Z53ylZgN1zquTOhyBWD0fFLsuKgw9jKjHBgkwE6c1kYYtq3UcY9zRnabMS3WcDr4W6YefM
qH4H83Ey8Zcb/dlErKcpjXi/C5nWZgmyc3Sa1wCT7wvHVEFKRNkPOSxQBOsRbGG39XduAM49wP6R
vXX4aBbdoCTdolZhUPqSUvwQ6d1VgyhtGJ2PMbNec8c9lXjEXH94cweGQJZ7HdMoLMwmPE3DGWP4
VSbIcotgJa3sxkB2ZX4OpBplI1oip8maBSceggfa8Mxr2s8m03YTcX03JMDZkOQsYgEGGv0q3Lk1
MwSzzA8AShDej02/Hm/NUkCvHoduTafJvyiY2MLFiTcmjbdOd3EjGLPX49Buo67xD4gpgX8jCQZC
s5dEXezSyjYe7DI6ZjIhKbhttqDep/Ucdje6BhR/DEbWKriiI8dmNhWRcWZ2q9Y5ddC9kK5V5c6b
g4Prhmc9J7jAh1W0CP10p8IVV20xTcuOi3khanAM5UxEcJpo7U0wO+lqMMe3DPUUKnpxRJa7ct0p
XTeCHTEfG/lI2Uuu0ZFpXftY9fX7ZGAo6lPtJPoMylGgXENEgTcd0fKM04Izhotnd1JHiQ8sKY6M
N99M6tswn3dTVPsHH/HvuvUxaXtpsSqmgNPN0xSWplj75hgeCUhA9oLxovFzb1UE6VPQifx2QiiC
+Pok8v46QyPEHJW4m5R9ckyASzJn+arx0S+6ggcjtjJCFj9cB40vkJAV5vxGgJDJAo7doPFPld7d
te2hxpG2ThhdHYuexM0BKX8D0QDRmIGZq1txJWFfMQZ0eNUQ7DHQ+OGD4cZ3VoHrCeDYYxc397G+
T9wRC/BNCby2JWCddcpixgyohJ70cql1xFu7RtGOP47WcCWiqV2ELMcX5Ke/RLwlGCeMhvsWZQua
xiEhVrzZl7J/Q3fBjGg4pw1KvHg/ZB05DLXki3RoBUqh3VfhQ+faNwBGtyEkgSZxKakdfpoJlonD
OYPyZKZXaZdaqExic0mW4BL56DIUDsrA6iXlAlzDQngECQkoEXMt2VDyMx3T22gkmdp/TbHKGPGj
35uHXnbv/czgyEOJO6Y57p3mDOkScXaacndA0VhIsR+zoD6E2PgP37+avA9ULCERQOwtPPsl1Otl
33TD3nTIrEpasXU9ZkigeLjj5mEvXOCUCQovs5agU6P7Pm6vMaeg+/DLXWwjdmroIhdomdmzdfV+
RECRRM6dyNNVx4tBWWvcFlq3dGiWDowXPzG3dUtCb29h0jskYrZfkvXGtdm4z2NtusxPJEgJZj1g
2tyV6+Cbcs062hs2fqWwTYJtz0SpHvqd5LEVJdWLnlvMICEdRJ35hViZCWGYPjczHg1qK/CgRP0m
AQfXaALkC6aWR85I2QdWQ2YvOsxtXInNph9lv8VgujUL8V4qHBP0lve0Sk65PrIdYvC99CrrtUZo
Tr0w2Rg0Ap7L2GTJuVrz7ptTFLOjarRNIHnw9g3jf68TAuPypnL3YG/v57kldseouPpxGDMcoBgM
NQof+eRgbVn2tX0kh6Km2mQSkjkjxCrv1LssAA2boZ8OuVw+9VVzHB0OnTLIXzhuEbPSb9csKaBW
7LQ+wkaNxMrRc6RkT/2khodGdu7nc1PkaxumWNg1zdafCuURAaqF1FHvtnQch1AdcBqZGwsnvMJi
raZc4tC0RCoZ1qZuMWnNcWZtNAOHt4gj0jZJWSK3N1ea3wbRtOa8dpp8rbv6DgcfxvIwrFDoU8O6
BitytFoPcfjslqytm2K6E2P/RCgoYbgmK92JQIOhvSecM6J+Dd5mF8NHOjHEJFuIPF3cdz7WGk6g
p7SLKeuyH1pNuoJZzPraj4JzNaCFzkf3yZrOfpzuIb3t3YErIPasY6rzXLY46tv8mPeI39VdnSbi
a26QQPspq1Urlk+TLl+dPP+hZcMlDDlWc9c82FUndgUjxIEJQoI+ipNPB8+JOryvMQAlQfalS7b7
sjAOIRpOJPA5oid55k0RNbysM/+EQOW65A5AAYg0P5hNQMz5sEPMRN5AHwO/kb4a5E7zunWSW035
IMsc66PoTpbVX6cj4QNZMZPjhR55HMRbHehfCtwMBVmDPDkefROzUCO9kwH1zKKKWmR9KLFGxc9R
1tyj+MOwKjLqc1uuCFq6yhH1ZTUhTznmpyoId3HKewrr+GjlY8+XinvaNqjRrMFjsz2KHwXTa4p6
Hh2aGhln1MK6t3ILFG6xyH+Mk3uOfR0XVYhxM6rqaKU5ac5a1dkXU/JjGCk6I6ObmH4z4MjVG83c
m9xIqHAZZsEA+cxidGoOSvyFJc2FEKDhTL+beJpFlxHVWlgOr1Zl3/ajE2JxaHBQqIyDEZGywPIV
FPm+CoDn4p/hYs87AS6ypPgsHwv/JHBdrwX+5bKP++0IUISZFxuuFjcAhJVPU47RpQ/YosZRI1di
iquNcMlNasLxzS9pXnQb9bbTbHyzLPedYT+3FpeJK6rHyrTxGJv3ZAk8FZoZ3WlOhKxWT87lHFLs
hCcyO8+yZQBsQ1qc4kP4UIhwi7J3W7vBaSi1ox0mJCTF56wJTmk94692tm5A1FiQVY+lQpcSlZVi
PhVF/aiBwZ1z2rHBP8MaX/GAfYG4utHYz8KrpgDI0k9PNI+Me3fWmzFx90OXeHFM89ljokR6zqXO
XNzrA2jicg/8/U29ADCzn23SPM7kG2v4VOO+/Grz9DDJ9NHFT0PWFYaQ4JPME32NlcWOcMCjSnwR
avQvIclhZUfs0Vs/InkxKxz78/e6IHjWmBfi12MEMMQfTM0jaFJrBAS3utuTlJE5wKzUwpZdhKGW
EvPw0rCj8NlVjCMyGZnDO+zVIsNQGw02G5PacKhVR1hH2bZMeVhdEs/7GHocEY2DjTpnSzKzLcm/
1yZqgWKpVcrETgVQsoYwxe73rvmMWY00RvYvPXuYAUct9FJWM5Fa0kh72auljZ6TB2iyx4na4MOg
vBRh89mhnCz0wd1UavUzsAPq1TLIVGuhgv2QnOmiUeLuzfpksj+y1SIpZqPkqc2SWjHp7JpstXSi
uNi1ag01dOH5e8T0/8VqfwPA81wHRcVf5j3cRT+i9E8EvP/6S3+M45ClWcByGKChJrds9c/9MY4z
fkNuT34aADySPaRC6Pwxj5Pub64h0LKZan5nuA5/6R/zOOs3CGomkSQO2DrTMI3/aB73q4zSAH/n
6hyHwjJMSEa/YHwYvmSE5UWwpxUYLpXBSzFdgCqHCywebyh5EjYScssUeViL0aw3kLv3pQ5eWkyE
/2UTO6pqjm7t8eM73+Wn2ea/AKoZKPP+PCz0TF6VpyPaY3ZtfyP8fqIMQaEeiX/kZ/QIUjeh+ISr
qxChyUOfULFzqtK9NEx0kFwtQR5xaAbdTRA31i5SYLmI1QXA9LdGsnGInALkmJaWfwOCMn4FCTIx
dR0TnKHDSzUsXb2Ln17lkGHWoF7CglczlSM6wTr5rBoYxdwkwt1jo91pMrd2JIe9IwTekHgD1wak
/xUO4cXcBO4uEjSNZW8327/+BOWvikReGxghByadQODII/fPr013eFpi02Lxqfugb0N8l7EGyiP3
86fRH7AVBBOzAfbkG7+zbktO5uuSan8fovFeMgrC9VGKIzglCMk0bSEZneMArtjE6Y1+0SGSKI/2
gh3cnjlBsNVybY+wh0UkFvrOq+5Gkdy6MeA0EQbib4h75j9/9CoBhQm1x6ibK/mX67evHMvxPbA4
XjlYB3qr14KqbuXmxpp0PjTkFnNcAp2Yt06FuEY8s7VAxZ6xr9+NbXSjhajiiAVho9qz2ygr897o
yGFiKEgmGhRED0bPMFonWAcs5zyMmAYrJvbnKBwIHY+2VYGc0qnqRRXwzM6ZbLW5DfDflusQqcRR
I7XAdfNNl2GukhYzytmuQAYYyJBjhh+kulvpnjwUYu6ISWCo1f2+S/m3WEIp/+kuYrSvQ6hSTmoL
/eyfrwH0Td7otPBrRWlvGzTixGuVcGpPTeuuZvejL7WXTtMvMWquRRtrawGqLA+YBpOOtXSH8nnC
hIadH6f0aAQb0ndLLvOmJ+mZWUMxkdsbM8aPjEvox+XSxYqysDCJLUzjdyrZqMBmH+j49tRNfwdi
+xenBFxJxxCOie3AEDbS35/vP3uig60MhyGJw2jFSN+pxy95lb0rcOKIXxeVCJ6ifKyQsUD0w/GA
08ZIiabKEnyPqdgGjbMN5ubZcVAG5f3939yF6i7709Lj9+PfUABM1/gn8KUfj+iSRzyqfuE+lXWO
s796C5r4NUGRD1ECsgOMPLq/jBdvFCW7QgDMxpi8Ewm9RfN8KRMV+uqyDU8CKNT5esxjdKOFd58n
EBcjIurc+xE+sZU0l25Krr4hZ0qYT886LpTDoWRB/TdHn/nPBzQPECzNHDAWp4urtj0/HX1GpAVZ
UHGoqJ9UY8DFYhMTSbpqLUUD67V7pB/o3uQlmqtdKWOwl1wKjTAv6svpRlwOTm+rmPSRQhsVjmJo
pfa1cGNmxTcFmtDYP/oJDZOlX8izI/ua/hPdvvY6B/WrgsPleMM2mo3mX8AMZgS+J48AW3fabjwq
70WkWHC1MlQIc+CDoqWqondjKm4hDtcLJ3Z/hDI8/PV3/k9acI4k07ZNIQWfkBCGuit/+mhGx2QV
W1moBF3IM8o4YfsOSWm8/dCG4UYMnyVuBjh335+VEfKBZco908XJwXutg+HJYDArMxPoiXZJpY5t
Di9/IDeBbl9nUfQFzn9JBPIdyxSui85ZGNHU8dTLSgReD073wfVxrF0UiHH56evi0gbZMZuLZ3ZJ
fEs4J1gSnxqTNPLe4rGOaXhsz8ro5ZUYVyQxhOXcHQJbe+tS71632ivgpHvmNCWyOnFRXMFvH8z3
pfV9oZUa+M/J//HXH+a/usVNw2Fzqese6FrxyxFWxinVvVTCet17KBiz6BXRLaXGIqiBVqrevhW9
AyiPF2FgMZR//b7R2whXTJbySclaLO04/Ep0Z++l8ddfv77vI+aXG5zizjBYncK3NZxfvuzKahxk
IdwH6EveFe1Rzu1zktWLUfcPadg8jzAFoTh8qcibMOZlnnifoIR9OJc7iSU9KOJ3BdjTgRkqFmQu
jQuwe0W+Ci46sODAfjE1847hqy6ov/oyfc9skPYZcToF9vZCuxUzV9rcmmRl1/Ja02iCcxZFMBMN
38txCvTlooYHBUPna3AzBjiC5FWNGO6QM8Lg9EyigGyJsr7pcq4QaB45dCz1K6c6zulw6TRmp99O
oN6Fq2gbFy+CRIn/qhyNS1falzkABFvNmzTWbzLLuiaO6VmY/PS//sT5TH999gudEtnwdK4Hgw5b
qtr2pxtsxuNsipiRUku7uW69CdsvRJDqkU2WuyqFba1F0C77/8PceexYrqRX94nYoAm66fE+vasJ
kVVZSc8IBj2fXovZ/f9QCxA0EzS5k1uVdfKQDH5m77VDYgQLA3aIiOudN3G3K6QLTMVPjaQaQ5eK
m9cjQ92uL2OQ5IjWsMBSMd6NA3nmExyKDVrak2dWHqh+YGSV7FzEEM7JCjBmGmOcbcNZXCZJbmIQ
dO+Uss94QbYA91dWbiZbCtWJWXWM5LuVxJOGVnHyChguCkqtlTyWReCe659cSArWJnJOgbYJijGa
k7Nsnoag8zZQVi/o5BGztk26z5P5T8fXAsaFNJmQ1BjgFMEW5y5p9OFDGkWfjU8yfOZYN8eF1Fcq
mI4hZXPTlGxp0vA+DPuRCZMFPZcnHfb8ar54NTYOmfQSsATozRo4HrEzclOZGUWLc/MK9PB90FAX
tIPEtRezkmpCxp0iPEz9dZpRdxescaGW9WdPu7d5+VaSqAQYqKyLLZkSkgf66nbLJnUR4g/wESgP
Eyv5croWZR47QAqp9LnF4ZdOt65OcLB2OEjrOv2K1GgcOPD3Q+X4ayz/WL6zN7mES4ohfDQ50QD+
sFrIa+y5WBtfrXY+BLxXuCV88tNyApvq4pspDVqWlD8j3Nk9GibQyhLiyeh7BxnemX3rHtBy9/t4
bFCnl2vH4GuIB3DOCblBc6XSzYgJbROxzgNwh4mAlmmNvO1m5j4SgIBIj4iM3J/7D+AVkCcf4Mi7
Z0zdVpa+y7qxNSHasHdowOutC8RIsLxKCkM7uMwDufW9RwzbOFNpT9kvMuuPeA9wOUqMk0n8hcAe
GjNKeKOmYctZeaALWtOYueeKZKJ0wauyq3/jgtuXsnCOAy8qxgfBaxjiOZJp/yCM/D0b8TeyPUjQ
GDLH5U1crG8U8KI7V2MlzwYmC24jxk0WeaiVUNxl3bSzSxOeZFUexh5jt0oY+rKHx+Ft9Ly2ZMH0
15OpdUW2sOptXMbDkKu7Fg3lcSBPs/PS8AL0An6tU9xPZV2vfjbwDG2Yociz1/Ns/tyNo2AWRRzQ
lApWH4wB/ZH+Tlgk5zgN8/gwYCgO2iKJ2S1mQ3fSmrZKzOh1kbusf56Wkf0DmF3zfRY8iRI4Mwuv
fBfiiljP/ny3JGuVXkSirE8KiCxdfzNUrEDjeNqOyndJVLCuYXBMc5cNm1XKTW34r61J7KlpJDg1
sSFsbZLHF4/4kQBP50j6NfcnA3lT5Abx08Cb2L29RT2HNxlXnFjF5J4ZAGWpCdyH8MBW67uOGJ6R
FgrZR7Kmp8SHq7hRdbnrBVCMKrTJW8h/W0PowtfMPw0XffZY6D9jlnxIIxfH0VN7er5vp0MnXC3O
cc9ClIhPCsvI8vtq789oBnIXOsPvSAUfGVCYbYyBaGc7cluAqt90Ih2w8kbfwqq/c9zze/wHBGl4
xVkHJWSOEkEKuzUeCC9uN0WJCTb9TKSd32q3P8RVE+51fIbFSCE6IIJ1x+GYL8GoleKDG0xrV7kV
sNOdQYjGw4GjaN77doyrx43CSzR+hvqhNURyYV/EpL5KGKQiEiCmDsd2j2cHyQfbvt6t0/3c4ase
ydjm6JCcwjyiZdjbGOqLh5ZYadIzzz8f9ufiRgKkP7EAa7fKNtWCx3Fq4LZm3asdSiRj0zYCY5w0
v3zVBUcDKkNJ3FbnZFwK9gS6duASkb2CCHcIkY5AGey77zah7IgcnupoIkgne+8zjQwkYfuru1eW
BCw0Eop95gJiAsyAmAffw0nnxAAmoj+lhsjuSdxsLOO+cPGcFs4DSy595v1ACHFvHsvUDS6qnKsb
ZMR1ZVtnszVxjozBvWHGipn0y+QljOcb9wxj9BaYrBt/2NwxE3PDTt9YQChCOnFYyPmpZu97skIj
3ExVc0jz8s1pG4DT3uJ/ntxfme8+ipqCAhEJpAtb1tdBGk9maR6Kvk/PqcB3KCWXw/ebU0m65R6N
xTuvxGIjKtgihHHVNOALOJiHfVXZaOfxY72UyoU9VLSkfQ4Kn1KFZNLLimaLBQmds9sRfwINE0Hr
LpqtV9JVNoXrXL2Y5Dl39mFKyPCoE1KBHMcnarqYZzrzib2hTz9rRkDu+yja6aj5cHu/3spOOnuA
pygkmnbbNozhUavTMYgUceiQs7IQH7GlKJodpFdqGPXFE/NOVn5y7IjZrQvDOTYBe6LSIq5OEH46
9JZYjw5ogjLma++ibB9lbMSW714HKVLvaDylY/qdZt21LNACJVbwBtmahTA+tHvbVzAUEYYXo5fc
CFYlvOw7dpzoe728MxexQDl55il2HzNMl+wxsnFTE0KaCVPdxyiNOy9wT8oZFK0X50uTDI8Y9pDS
oCnnxuDaOIYtNojmBK9YFnbkCU2rDh3BWxfoj9FP51VjTn97DGjL3e0CmTZAynrzBWgMkMu0aXe0
jfkuSD02n8p4B2ePAk2S7In1a9yOROmYubkqDd3u4KQIjuLmr8beBaUyQSQXSaCF7H6ITFNvwSCf
3S5oz2ExAJt0vZ4TwvtFtA0zlFlcOVjTK2Fc7JNMIC/ggHgI8YKuIyIj/nlpHe5RKwYHRRFibeJs
Tw8Ph0ZwFXAKwXHNxRPQBsaBVn8PHHE4SQILG/Rp6JpA7kTDg5tO8iERQCOnPFz3Fq/JpnFvbVqW
j5oCaYMjANS+1X3yo90jq5ZDOSXRzSy4QnT2aPX8OjmGigXR8lkNXZ6V4Xxg84UxMYIw8KPiXutu
wlnj3TxSLknqPGRvoTUUu6AwvslBP1STutUEDO0s3Z6iMRZHazIeeTuz+R9ID/IGhpcUVPFetPO7
IdklDGWhT2kUfJbddO3NQN+VA4FtRmDCihpeYAdwmlqMQn8KJTEW31HHUEGUxXvkxMfOsChFNXcS
sTrj1ncXJxHas71tsAePq7tqIFcB/8S4taJ4n/lTtq0cXn5eXYX7ziEQlgCosAfDrjK1T8wMoI/D
um9o8uc4priKc5SVPy/twZEfkx3Cn+94qcPvgkdr18s7ko9ncTdhVfmsqETZhfOFuRroG2kee155
Z/SLsBYibplBN5eEWdbBgjm1slR954VM0IrMGLepRf3Jkt2BRYpxtofatSUxYdw2Hvd9A75jJ5Nm
bfo94rmglhuP4kg4VnqO1ZUoQ/fcpCPHktODJLfUNtI8H3AOfkm7+YqV5bK0i1Cjtkg15nkoKSip
r00S3PqSd17DMGZvDSjGu+rdtcfXTvJazTIAqSi7/0TNyaroSLOWTAZMdOJI09Qi3euJ86L6pcuT
63AKr0NiXWJJYYyjWe3y6DPAjYVlLOC3Wb57XY8aoRgsvrZhuGEA7FRg7YhDKElQGDO5tSSjFmyD
eBk0W+kKPcMwY0tL6w4V4gwTZMBlzp3KpxvFVsfp8887aiAxtnV3qTE+V4GR3LgaFZaa6K5H9yFI
rWRGtUqBfXKeBeTRBcxYpoIOCVGacuFB5LjDyJj4qaaCulbrIiVWpMxJGiNHaWNXXIyMTborrGGL
5FiueGUg88vTm5m+1giRtspr4nWNZjVQM5oRpFpRNzx7Ec9vHyGJ6AhXoEpjk5pO20ySwJnrBkW7
J7h/xeCD/h++1avVN+kdQOUUckuUbpKOB2FI48fZJrb6Z0Lb5Disjdi5IbejLFl4nBCreXRRD/pt
+auYo0+W/d6x9MvbTwksBwEQbiae+uc6ZPaJWqjZ61ZwPxj5S2LQHw0OUGmEUqgTStSPqJ/oXngd
hdgNy5wPWTgtkDiwMmpi6hsQkJKU07DxMn6fuZZb3QOeYD8/eyaVt6TGtt1qwxCkRkLJDR53yPaT
KrUA+lTFtkfuvYcQy5ysmJALJe8EA8e8s2hD867a+b0NiLayCaIkMZC10i5PzNeIgetBtMS4TOxE
GGHAgH2mRHi0FuysyRt/XRaJu03xVwShd6+W1s/1qg8mAtB7vRiRqfGcEmvDiigbcKIdyCiH4yJ8
gH25U+6dUuWHn/+M1qJRs/XM+QgcpayC6WAYy8dHXTD5pkX7OuHTCKpm2y14Wcb0GQ3znO8nyqEq
c/jISl6bO0tHxgtf5y5K+kelYQISKvnLTPTzxO98aRYGlcfbw+q03psarqM7w//pQhO8nw7h4GbR
3WiMA9Le0bzZ3UIXHM3uCtC2OedBczVpTw9lkGWcwfEjt+EHBODs3fPRHWcL5lM0uFyNaPZPQAOd
a596tHpme8uRmO/neuAhCela21aYF1wU4R7w1lMyh86ZwIsGuRvOp+UfgyFM+RsaxiGvNFc2w2yh
9VJjJeVTVsflUcwEErnsb46B1MG5A5wWmdhpUa1V7yO9r62iO4vgzUOrS+h9UxXe7NQ+oBhwAWVl
wZ1dlFcrFsVed37IBFzuIG/79+MioeMkatiYUTk0iES93IYoxHjCMzVIf6e7Oj3r/rbC1B1JrWnt
c4kmu7KvRbsYYpe9jjNEL+hegRo0xEJn/pifI7lRYWc8RAGTHb71/oQ0AAMgXqsmrfAWlT1KJJaC
tmE9+X175/iMt/24np/5N5lhGge7gfFJVWluDeQOUAOAcmllflsmwlWwdG9QgfRBeYZ/rsvs3Pl9
eUasnB8NbXw7fmSiQhJMpSZsMCLyUeMC+dwYXA/SBMxriEP5YKYKeFW80UgdZts65AHY1NYg3BLF
T3y0cnlsgyHeWbIuXmdidg45cJ3OMoJ9l1DqkFNZieFRegDoonGAiAUP9+CV6bsShrmqiqDFtx9/
h2q6WlasDhPx3ywri/5oVAKRLFk5QJNcPDJW8ilyb2DlgFkZdQHipG5xWc+AncLXys3JEQAgCSV0
cdS4N8kq4pGfhhBQd1sL09/pOxN8ecKoP6UCs4+DsdiWjQ+gDvjYVrQmUNMltkAPHz5OkHMVLxae
FMFx5m78SIZ7GvJ5M8/lDnVpsoOAW1qEKhe/rIp6GBWDz0gjPkZG7W6p8dlNFkzSTC8O90go/lC0
RmvLw3BucPtj7cakZ7f1OgxT/pT4BaW5XHmFgONByxrlyb05t1/NzJteE0fD6alWpacEZziFSAGD
Q2DhuPmBT8edmyeIXW8V/UgxLKZdp7ZPNaYKV1Ah0ggccz8jP3YhrEUlGO4+onPxp1Oo4R42XnaO
u+B59k0MJHZEaNswr9M5fLNLSNXhc8FZyN6VBt9LxSkql1Kkfp9nXa09ueCzxKubDi+k8OZCh/tS
et06d00T1AKV7Nj1BnQlhMGGO6FcDJrx1NcsOKqDL7kJ4zDNkTMBFJBNDjTFip5/EHHRyICumiGC
/UQyoahhkjY1F9/xdy50ZaH5aguHX7eWetsF/bPB8owjkcLpZ0BlZD6xoQP+06L8n/ZmC/fm37ZS
VE9ElME6dCDWkOSz7I7/0wA1mTiJablrHlsuc9BnoPhafKr12pxMygwTNW7tTHg+xnDX+MZbl/Tq
ULsaU7NMLlpPx9YlmKsNkpiHcYLiyrJmqSOo7Sf7T1X2XCuSr5f3MMj/GfNxWaaPVGI4Yi2IBdKP
Nv/DXPi/Khps02NF4DOFX8Ya4r8uO60R+GE70IKommAMp28RWcbjQRqsf5xg2DHi2rYtzc9cfVsJ
UzkGH+kGi/51hvSLELbaYJO6mGHR3RBWyn/Orf/XtDT/B5lOi8mLq/Dfm9a2JZ61T+NRlp9x9W/G
tX/91X9JZex/sK1HqbDszCyON5Yo/5TKhP+wFm1FGFjLXSr4W/9fKiNc4E7LxoWLvuRMLva5f0ll
hPMP37G8EN0D6pYfV9v/C8v8l/aEnM3/dovOkpZ/5d+eF0tQAbmB6/LTTKxey///T89LE0r6nyEQ
q7a2d0Vg/QkWRD9ZV2z4JWNftrerASfrKqa0kgvav/bxhKYL7l8u4P8mRRpfC0Rak4GTjHztD6+f
zTMRLozJqNMKj2qYUW4+vM8e6oTKslayZqCGwJ+wiztI/BrlTf9dWMS8kdbqArblkz7jUeGALX85
aKQ1LfrKcv19YbPiHk39anvTR0ICQsrUjhdyxhxw/DtNhCQq3Z01s7F13l5KG29sFzQEycFccF2M
BVlj3OU9egjN97EykpBZo3jS0v0Vtuanp+jMQ0DlMhevsT0chs6mwlHzOY/6v5E+20lA3pPDanfW
yVnbEHKVhYDNhY0EKQlTqp/b61GJnZbipemf0zk9ZobFQqz5ZYbGtJZw4esGq01VB6vEic9MVTHz
O81rNTHPtBJ3WRer+6YVT51ytlFQ08Nn9tMwhr9ZAW0rSefPk80ENnbvG9VebAdfbF2wJRRk1+Q2
ahXCaC3fLWlO6z8MSF4gZNp0f+hrg8o9wuwhvcSGcVXnw2OC8SuEyomYXT9pJB91KNfcmndtKJ+b
ALq10lBS0/a27HzInk8NqrQop1lLnK0n9MUCVxnXDvHljOUiX8vFqGStnIZQkGgbLZhr9ga3CQZl
io8FEXJuHqbQb8F6JF+spPaL+anKXXUltylbWehZj6DT4clG3jZ34wc7B2GBv3gjBTLbMEmpB4et
0ccv+hEIDINm9LF5DmgddcvsAaiJH4ROmPuCHlrRpJ7d8WjF5KADgB69INsOnmIv6L6riA0Bb8gE
VquHSp49FK0a8LF14obvHorKOkLtbiGcD6SosKVvbZK0tZXcNYH1PSqX2VgI8dFEmN/DBuRduoRa
yOkl8w46polNjRzLkfhbT96vXAJwBdC6idPxQTThIXRAV8fGLa+dclVaJ9PG3Q1CJa2qX1KZ5ha+
5EOU6vawRFWkM27Liay5deWxInVytmA+pXcTeBeiFVJ2Jh3GKwAaRBXIdZP6j9PovHHedBtciKvh
swCBLtr0jtFieEoXxDIfJ0UkUyvCs5awZ95iYd19TO7w8hNnqWmFNkGUwGn02SWWMvfX7VuLY31r
mqm7t7r2ZrUgMKok5EGszPQQ54TCB3rLofg0okjcKxP1gsPfSJA+Md0fsw3NywuxTH8VXekuT3Gv
GqZ/kSEqLLfBzxp0ARfOtLfpwEorStQlCR6ikIKHfcq0R9r/nI/wIRwj3krZEeJmIQsvwZeT0mKg
u8AOOw/FEUHDTdWToNdX2NbtcBfFh3b2bFgFeAeEAXKZ5JYDE7j0YGvuBr6PNdUhy8OGojQgEmhX
TvFjnMUGixbGOZVoFhzXk2g9TDURkqJGpeRuJ+BiJ7EghTPcv0+BRaIaW2x3zXTt6DkoM6YA0Kcc
Eqzx6lEsYOJ2yYRMzAuO9DyfnFWBx2tth/IT5QRCEoIu65yfwJIAwztuC3NmA5e40FREV69aNBDb
oF+Sgei2fv5tN8QxCGB/NS1cX3RqgEsFmAsZY6Rp+VEK+nG37w2BIoogG1Thv/macs+/8RQwygp6
sW72YZd8t4RZcBhxYyuX7YL3WUibzt5alBRtd19Dsab6ZPrspkgrzXGLQr0gkgrBbxBxY2j7IZTG
by/HXGsxelj+6DCNj4ZZfXI7geT7toz2zWjzP2HGd1fJ5FsV0IolMTSDyY5iCR8JoUiAUCVs1b6H
vvA5Kf8AiQg6/RS/2Aty3lB7mAeoa4bsT91Oj46sbnlb3Kc4UBPfuYvJScQ5QWU0dm+Q2C9JXd1w
3m14n/yZVfrNDvrktCcSPRigeNZ7j37Zl2Q1+aR+pHO8i2T2hXYlZ1dCeKvL5Hye52nNWLNY/6QK
Vl+Olj7RCAVfS/5HgYHfDDTUCTd67O1HVmorb4QqFgITRGT+WlrqT6F9KF9ND3u+fnLmx7Kpj2K8
OSxnUT/0jwBdmMpeSw+ZiEqyP0HhHMQxGcnmiSoyYSEnT7P1W7gt6v/B5mAc1buf58+mMXBcWUjR
Q4/QmUI34TaOMFlCzRgibgvOXww6GTTxJF+zikFA1uD/8e9tUnbYR+enpPSwwg14akIU2gQto8OO
5gKVXA89xFe75iEImhfoLunGS/FsSKdjXx6Et1TcW3Ez70V8mBwUOYl8sM1wgOKeYqhorqGYmYYn
8c0ZEIFEQUFzL5K99ChNcc79qRPQdirQG5Dbt2Zyzk0mznCwagdTQa7snWljeUb5i+IvqfU6k0TB
xaTQblxiPZylHAZjQsq6PTAYKM9EprBTnd9snfyddOet0wgNU24xuMmxttXG0WnKq5PETwOzjC3v
JTaBcXpX55iQPO9vazMREKx/iWIFAARe911o3hFumfRn9gcJuUktI/m2QWDPK4pMIVTv0Jc2mUkG
TPWi2r8llC52/KF17duX2Y8JDvEqwuHG0d65uXtifo5tvSUHrk+nZG/xMLh18UmgU7lN3jTo22zi
f9qBxU+V3t2UurglG3GFmb/TRe6zjBvxshG54Ea5JvsB3C+vibsK5n4xZB904u5RGPozTfrdkKiG
xxTYYZNNl4JR8CqgrINbVF+R4mwDGJhrJb9iIyAdAh5mbH/VyoH2P2Erq7UT3OLIfoj+mIjB1x60
QrKd6rsxbghAUNnv2Mq5eXiRQ2YbCJQC7xOWB4vErLVya33V1iNRbM3quOh88RNSltjjYpNri31R
sMmzQkLrPHFQtYSu7WjMBsDtVszu3BPHwSVcDJZJmbw7OtqCJ/yVOkGzxYR0tqpiHZo5am/0j/YU
x2u3xZreD7I8AAdac7ch4iSPwrIqhUMev550nwabWinqi6+8Tdq1Ge8jM0jup/jkDF8Zu5Olt/O2
QQMCjTXXFozqt/oF/B5jQ3mRMbsN4nuTYPCfSk4ZgL0n7VVINLBXaLBGZA5cqiE1NiOVEJned0M9
DqiPh4iZmUDfUPenuMvefYPtkDVQOg1uvcl0+4oPgtQgu+SUmlYL0IocyLlyH6SNzZTIwE2Qm4AP
tNi3SpPBVM2Lj7sH0D1OjCj652EGVu0b76Rxi5tJcogRYCyxcTLTEnfWCvodYycJVRQv7xCgzCSu
tAq2ekrPVhK/mTWmMZ4rl6C/3H8NQMvkrG8jWS1YLlZIVWG8ShYh21nta90Ul6QbWCNE0dXxOBwr
L7i3DHJh6vmb8RhpDBlLwNZ0nzJhfGKzhUGdQGuW7jOSSA6AKLkLnImskZb9V2sTlWXAQ/OiV4P3
4gRSv4rNz450S4BfsCJf4n5EekFWyaTUgfCGPZb45yZ7HSzjNfL8+yCNXqUwMGilJQtHEzPykIEV
8NNtkGG8NnjC2Jbfkbt8zTW/IB+CYxnHrDt+WzX723b+RmWJikkNuzioeuRM5mdhYW02JGEWSUwB
2MUP1ujuyBjFxxPG8JhFs5ONaZNjzTRnkh243EEAsB+DVZOlhJpI0lq30xx/4dg21lMGOHsYq7ei
6N7MzH8o+mg6xlAcwYpwKfHbVl1/rhQ3HK71uyKBu4kVmpzIYSAZ23f385D0J5iHTZoW5+x3iHv/
PHCbis1g8rLoR6ZWRjI/ksb8d2CLu/3bDLDz+d+NiHZV7UdouTD7O0RTJYP1NA/opfvE11tHtYCy
p8X3Ro+36QtIC+ydTH/my4jRDikn3phGLDdtKQ6tu2SnZuFLZblv48ywxHDrT8pA/MK8uXBYfHLw
w7JksFjU0UPScOdYIc66LLsCIeD5bKdPU+fO3lJL1HODDdcSu0jN7i6J/XclZx8dLO8On7eqrd2d
FG52cLvhqZix4PkB/4wDcOUJ9Be+pfsCJskp5YWUxLg/r73NUKrs763B2Aug+yQOeM5KuNOMagsK
vA0/rM8VzopMUqaiQKFpWlCZ8FxyiwkuDXHmLPyPELtGrPN2nal3K06+G5YtW212eL3iq28yQhMO
LlYxd08pIIQV+eA2FrEYozOFyIw8f9lG2Kw4IFtdzQ68aA7kCM/XfaGmiQ3eaewDoBitPIwxSPPQ
c/aOb0w78V415bgNFCl7VVsz/xTAUjHB9/jkmwH1fhZ92i3SyD6MOMQ5lYityidNP+7Q5BaWms4Z
yj+lqfuCF/SSC0Ayh9Q5T0dtgOCYfTzqeYwJuoScBIJ/umNfX++92DhkYXRjcgzecBrmHbjRiX31
vujnBqsX9ywXLL9TIXcjRLuvpKIFx8bn0BXfuyNI1VT5X1XdvpSt86W86oSIbqmfy1cv6nexGxLa
qrHix+Q2YvY8WUCKWScmm9Bw5Zk+tsI0Z3BbaP/U0cmtwd0A2itpgDpzfiwiwciUufZyrLtG8FmZ
3ov0IJqAGjmiort6XScPTe1D8xUT69KERxblyVStM2qIUYz3TRcGt8alAKNM8Y4mEpcMNM+Zr3ST
WrsGM8w66rGvUvW7oOZdexcW/Ye5oPMlGR6yaT+Z3N2F/cX10PokfCvWYF7wqLM2rGxMepk6Zr7B
YNp+Tko0VJlFLqIitbYwy+eWvflaunaEeCHYwcxTI0kuJJTs2bg+m/G5Top9PiOtKGq72Zl6MGmX
RiQLpb1jJlFu2pFH3Xgb0pQc15CjvrzySpnXRCt/IwwA04dAaGsmr1hD3GvvYX5sa8faVkn+WbG2
KXT/pKfyl9EUhLUKX3NwzijlEqyB5Ly2vFm/jbY92cJ6q9HpERmKy5QU2AMJaWz7F3Fho2u2a90T
oB2GRVX2XA8TwFbD2wzkXskR1eqo1KUeLdJRTXBqYbnH7P+TD4XYKYBEijd87DW10rQb7ekgYViv
gzw8efW+GpBruv46L5Lf+XSmCsXZGKcxF7GAWwsh2kOANhvhVtk9fhUqiwEtGFvRiEhSOMtLnGOf
LvVtTZ5cpS75yE+3k/6QCXFizfEcheWrHQ83OKodUxqShCV/IvSiZzcaQLUiG2xF8Ksq5GnW/ESd
HnoJgDgs/3DeI5Dm8c8m9yVRxXGavpuCmnY2JZkqPUETbBJYUuq9RGnAl/vIE/cnZLsAq6i0ziMb
+nGheoZZi2AWuLeDFDc3rC8/VfeuDpsTnpBL2FEZIorVm6w8N2ECpXAaDgg1ijvTJ3MjYL/MTNj4
rXusoBGOVK/SVOBz8GFVEcW8Q9whBBGQCBl5JPo41+bD4nGdUfWiG9jHmMeHHDUy03K5HZBpAMYV
9zU495NDQwx2FDFEkvcfnL54pIbuncv8aXnaOqilu2Y+R0G9n9wW233l9VtKQoLTMuXu2jYxYG8E
6V4b7YWpUrXG+5Ktn6JRUrDFX16lgrUIluAKJvVODmZLM+bpNR/Wz7nLYw57nRmvzljfcr8yrj6a
sENlTzh6PC9HGo0y1Ed6OsDxWDNQ+F1MUb91lmsv28+cSLvtAjpmuuEgXtMf+IkYiHa4nDzvoSK3
Z20Kg37NIrioeTFEO76ETvJHpzNspJxWOIKD7Sco/Sh0F61GjAIME7eG+q4C92AjNss7lvT4/uIN
KK95vasD+RH2wEuyiacJPNO3MmDrjI71zA3sbxIpAOSnqCYj/TtcipbJBvRSMtMRqsT0J4AKJTE/
GM3XquuTY0Mz2CEJjZME6aCL+r1wqe/A9G1c8jk3ecf9o0JAVS4vGKPp7KueCcnkXe/KY6m6DniE
tS8S+zw3yj1WQbkl0Bx6UAFUfoTkEcDv6hCRpK6E2qj0TTYffHp6Ymm8hhNRH4g0vxS4tnX/inIn
3WTxSOS4F0N8yWS3coiHX1n2zRVsnrO0+mMrplnSI+20xruFxFIdnSg8u679Fo2UnJlJYBfitJNV
yPsZGrcXSm7YmUQPUcdrEi+RvxBDlVYwwbv2jXjslUmGdJpz9Gvc4KM1/1I+aeRJQhFG6ro0wUQT
yNg8GQewfwi/aWnQI6OnE3n0CoCb4ctbbDTpOvKyx6pnghl6LN6kl941AOWdSs2vCJ0GJs4EtM01
wBCTqojF9F0YmSejzCZyRuoNiJCz34kPPJMvtvaAEWyrUcE4zO5lXqan3FYWf2uu121sB3uWtvRO
gVPSTIvfXgxqjJXoGnDI19SUd4BuMEQjnt01TmJstYf2hNwXBKkMSATRR3jFYTfIKD+giEDY/OTc
E15OxF1G2F0joTL9xN9ROe0zEvFsh/CCJSLPoK3t6vCjW8LzxiVGj3RJ5h6oj2vRQYTFSGc5NGMY
A3tIvxs5O+9dl57oSVumbdmuliTcMJh+7pYIP02WnwTX9ZzwlneWmL/QI/DPJPnPCMbfjU/rZS+h
gCatql5iAgF4uJsKOjpznAlzgtO5SFKqnZuRCgZgibotW5tl+YfPgrx1CSPMllhCByzCOuS5dZfI
QmnEv0z/AUw7a7kl1LCXoF/m2VozvvoC+iOXHG5571WodolEBHw5ope0WV9D9+1F2QCrVDwhzl/p
UNpzIH6FvPhXCCM4xYldDMlfJG7iy10CGXPXoF9hyq4CwhoV+RUEzKsViab6EvFmgz3O4IqMxwjZ
CpHTF72EPxozMZAoaZ9E91rmNSsVm6BIYp85o7kOyRIiWS5xksMAzgajq4dUdZlh1SPTeZgumDKI
orTK8N1dwiknm5jKSe8zbwd+ADk4Oys40ByO4ZWVZHCfOuqrMcQbwXnQsZYITL2EYbakYrKRPQw1
MZm28J/LuCWENkLEyuJ2WiI1U6949Kj20EyRFzFPxZ8EBAnb0C+Rmw1wagbdPx86I62zWmI7zThU
615My8gPmrwyWHEsMZ+MGF5odkg5n+0rscHDyRTXcokGDZaQ0IC00M5aBzXhoUzxkaGTJzotwaK+
5uvIwurVzggdFaSPZr37mDZILPE9rr3gWSwxpcMSWJpHD9IBk1E1cnl5tgwgC1ril2qJOu1rbAOq
bH+bHvqAxHruxvE8mN1ruIRe+YtELR+Iom2QPK5pKcxNEtI1Z1U8X9qUXEtJypETJtfWFN/4Htj3
RPHvUmfzNsRDTVE5UeNp9MCM9uwM2jlwIw6udm9OmPEWwK9L8muzRMCqJQw2IBW2JB0WFsoLOHYi
BpfgWA+zlRirzWBP/qGD1z8tIbNgbIIjSMf7LGAEnBjha4DghhE5p5Ms7E0ySbUxagvl5sSNRKaY
f/sP6s5rR3Ylzc6vIuieB7RBEtDoIr0pX1n2hihLG7QRdE+vj7u7Md0DSdBAgABdnI2zTblMMvib
tb41OLV9KJzyuqGY1S79+qRponLbVuwpEDRFLNqWS6zu3IfOuAtzFsvzEqDbmYNBl6KsvYPAO+vk
2VA8DYliNHcD6VBLEK+9RPLaSzivKR7jsAVOnQpv5dkNuvK+C/DmXcFmDFZTy/HgEXB8guu9mpcA
4Fw35gaSIPuJZ6ctz4KkYD3gfotLzjBWjWDZUliL0GDyqHrrzNQ4UUYQORwSPiyXGOLetQ996n/C
ycrWvh+mD9kFAfoIkbrD4czVbmSoneQSb5xl6qVeAo9nRe52RCKN6JvjFOcPNdnIZZveZktYckJq
su3wGJqWHGXylM0i3jcmJp4laHlcIpdtz/7BM7/zyWImVOHoLeHMg2zuxiWuucWlVU/5xW+5ZUVE
HssS7aw6OulpIDEmtswPk4RG1rHbBvIOSlPmnO4BQime6Y7CicYVoSEh0tP41dFzcrLB8fCWoGmr
PFtRM+2jwLc2fvMZQrTeuOhFJjtq10aYkLAQsGgz1GcNvgi6VLdtbKKtIUKSq8ObuR5RZpify2qj
L6d75m0DWEJTrK/Ftl3isuOe4Oy4qYnPNNx7ufoOs+ATB+lHG5mM7H0vxTyF5A1v55Vdq/g4O4IU
OIl4MtLmtpl9RlPUPcrL2GDpZjMVIX1QiWsFWPFnF8FlL6z8IaZNXEW4NAh2qXeJ0HLbR/Fr1/HH
yZIfXjYkiTcC+8qSLd4vKePVGBI0h0nF9q7qJYe8ylISyYkmn5aM8qLmiUVmOXBlcJJUYzJ+6bfh
0mWVRpVtO6UYFi+55wSk87FgcQIUk7veyS+D230IFkJDQVIaTluu5CVJvSZS/RtCEACWJWcdlitO
cZLXPYjz+D7Qoek/uexLQjuxjWBcQba4aPo1Ge6s9a8HcR8s2e60zIjoGWGRysI8AsREGYAXqPKn
JrDfzL7ECkVUPFS2H/KAQZUuKfIEHyWbPucAqZeMedMm3eRPsQqypWTkUOGhYkfmz1R39ZJTX7as
C2ekR0uCPdGWFI7LqjCjPmBUs1QUDpn3vLko/YcSteIAOZ7ZNqtQjH9ROxC1699O4ugXXLhJelun
TbBO6rHbokfD2qeJziTziS1EQZrb3dx74SkOrHOdZda9NfvOts5j62T0l9a7a71a74qaFagRIZb/
o7L4f6Y1+f81ZMw2gYX87wQp1x/tV/LT/TNC+e8f83clikMsmANIIAxxcP+Nrvx3aIv9F+t5/sIV
rF5NYWNE/gdEmQ/CiQ+PIkCL4pNL9+9KFPsv3BggjwPbR0TiOsF/BtoC2eI/ClE8G4CyaSJvsmxU
Tv8BeCBJUjTLlNRXjQubg6F4y9kY0UWPTyjVd6ouSB+NkDdjg79mnfk69MsYxa/2jcg+ipwQL98a
vrHlfg5cmbHsrnWEpnuU9jZW5W7wXANIbXtXDlzJZeSJVWkxYPbqEVm7Nx1n4uB3qFQadLfyp2QZ
h1drrcZ2IJoJ7Kdbul+lIa9Frz32OoDwTUih1UT/LX0yl5rLAO+8Ji4965FQGAHszWXVALwRTWF2
mMPmpk2ik9PFkKHz97ExovXsME0uy3AJtOw2/Wy8MalGFdJSryDvO/qKnOvafYzj6y4v7gyfDLYh
5OmfV99TkajbXLBuCiWhRq36jMzw27VHQHYMRTixpo867+B90PE147VK7KMbktTZdxJ2bNDfRh0W
LHyyD+y6kW60jr+dPdPfTDGJkyEbgRa83ybDcXwsDGiVKvyqNXK/CNhHVDQcKV2K72Jk0QR2kFpb
yV0p8R0Qdh5vDT8+K6pu0ybENcRn7478BnLPZaYa3XDivsvZI8qyerCYFwNcJPRc8kCoJ+MqDRnt
dD6Bwn4T4+sL0ocxmt+EmzHlM4fh4FScvfwx2a1I7zdZzzymte+mSP2kVc7grOsRnussQtHBxh3D
LBqagOAfrcedh0Nh5Zns8EMEfesLfox6o6Wl90Fu+TdTT0Z75cb7iQaXYGUwizVfqHUN/9gzGKeH
C6O9M6TWU+BX8O1Q/hJA1srguQrM+ZAOFR45gmlYNg0kSBn2zs1s/64Llc/CLRI7r3GLSx93/U6k
8lQoaNugOp6KfE5v24oKbR6cB0r94RhSs9+n4/gg4pcwZsnkuUirRQ8EwE2mlxGdPpt5EegX42vs
p9c5YCJNwN1rFBJBvSRo2nKi4hsQhC45yhrfIfoG11sjbn6EQnNtju3Z8jL6qWXXXlsGgdozSZjd
iOmT2q7BLHdVN8190BTnYybpx5YmZOOoCPuEZcOlnJZrVnn3qX7NBKFHATND0/hhWQr4ESv6OBcx
88VBbCYe8Qkz8I1fDsZjA8Bp1S552wl7unZRXJDkchuNhV7BEfMXE//KdBpW6kPyVVXqJ1IWbWhn
eJfep5NtYDGrgBTXqLKc10zj5Gfdkl6b0HwxjREyVwaXzMAJkrY8SptAAVhsa3G28I6uezMlWCMs
3acqABVateoNLULpsY5OJ3YvJM88ui7xZzZ2oynmBEoxTaxik2pj4NxYGzK8dCWGXGt2nsaar96X
LsDqpj5GganWVoayCdEm+SU4Xj+VaCn09XWrwvYySEYODYsa0YZshUy1DW33gObFuJJKspyLCa2l
uUDfEkuUvb3yj3HsdY+JN7q7P+9sa34keRavmWCjIInzY+tEgnF3ddMgXKdkx/ERMSh1UPtI+r/4
zWTGP6iBQWZhvQSR+xABRiL/wmLhoJegU+rvBQ9bLJIie9EWLSIjMVvxWsykIRWUFeEiRRqy/r6S
VH6EuL+jAMSX0Z10dzIlor3BvIkWUZODuilO+vt2kTsRM7dNE/e9QAclBPKYAuNgOR0Co38SpBci
LqCjHBx0WCCWWOYhq+pSdoborLRjvUhE0An2bMykBAgqyJQos1IUWgqlFgojuq1sb6LgMhcdVrOI
ukT7OnRsL6dF7rWMQGz0X2I82qjB7AYapdsG2SZaYBSoXuSmCzk29SIka9C/9JfZIUgSlVmE2qyK
ca6wQATnmpgPuRfdeb7HwspVyGlqzoWcHqVaBGya+Dl3ItoOZRtZE2iuF7FbI5mPz+jfDHRwxjIc
MLbuIo9DSwi0Z5HMoXCxaBQEoeVcMA5C7SxwUDvG7qFsd3bn3lYeZ4FRnCzW7qvajZ9HJH+1ZFIT
E+XMfJJWC4eQbH4bxIcDIkSgkryRiy4xXRSKMJ6IzkKzaLjGKUEEDT6L4tZozwXyRiZbPDhZSiUI
H3EePkc0bP6iiBxjwuqQSE7uox8TaOe4JoqKumP1pMNbqw+ZcS+2G6fCbL8k05oZyolhWOtRMcVG
lTk6+kfGBHBXmvcKUahG0m81QH6T1Fp5vdgbFqPUuU8eavctKcblMvIujLCIpl7VYQJnvtC/FPR8
qbi5NbR9VSIj9adxCe9J70xbvaJ3AKWDsz3zD5B4T7NDL0rFe8Og65g2zImL1gs2noYyWpSMpgNs
Wg2NlBj9hz436ovDRKzm5Gzmm7xDvzAmrGUS3+A2z3fxtFD+6/IZqvt1hckMMVhPQ9b77/140fgf
vPw3s/izPCfQwWqbU1gKrjAjuJU0Mi429w22jHyXkWE/xzLaGXBLVoaWN5M5vORjuW3oN925vHPK
RG2tYP62SCjAE3SdV2TXlcwShyi7yMH5yVP3ITTu0AU8T+FTk8DyjG3kXHKdm2GyxiMA+aprPfr/
8pwj5Ty80bzrNdjrCaM8MY0xsj53ET7GNa2Ji7YM/DXf9wLv8tzXbDniUGti53Lbc5YgH0MTxNB9
MuSOKwADMnMRK4oOmhCk4EVnwRXk9pTsh3kbd/FLNHX6ECm1T3IuHYeOQGhUq2PYy73VjLi7p1d/
WSaAO/A23cBHSvPDk/nDYC0jIwjp4WBean4yLBisqdvnhF3/GPfhLg2AkZqYZCC6uEc9M6+tIvOK
8D9ir2JyyREHDR1THpk8dnkXoLAKn3LffdARFyrDJ9CA6gbkNAP7zLoIkkeISQvFLpPNglPGvRuw
S6cZhFXOY9qLUKBYGPqc6cBg4HuIsUbatfNg++xb5kmDY8/Uq4o8TqLlGHbr/AQdgsWH7/4Ara+3
EuvIaka5grJAKGpbuqMm83k4a3/niAAguQPMrKMiaHkS2gH733lwXeAnyBQhrPmccU9pVX1aaf/Y
QdSBDl7uhVOfaosFAerd+ibrum3dSHdt4DppkPFcRyYBn7JonoU3t/dOTH8dDjVj+AH3iLDPZqQv
Q56c2G16iM6ycY/6qsgZxC/QqQSywZfwS1iqrHhsUi+R4z16c7j17Py2DdFsj4JVoILXUNVIcxnD
w7ntAJoIa4kboZ7OeGhqV31OtnMd10Qxme6P9ENS2Wy8Fann77RZPBC8NG9YoPyKgUwFQpG2plOJ
o5r0zdiT0ZBUcN1TjS6auLqVzsO90tUxS8SvkGBgouAlK9lVkb4YbQf62aBMto5iDdNpNogchgD1
4vcydH+US31BtXdI+AR+kL9XQZAezVohOjQE9mlQ5YulfWUuQXSZw0gHoI6xAmKjNuhdx7hmzZDM
LVrg6tFrSawt5HQIEXSvp6p8LiYWLMWUHjXxzIuw6oAfcl6x1bB3fnB2iC47tDj0GaLON01RrWpm
ZYqu6Ib36ooA3GIV99mZjdsJbzj9h1T72slx+jUMKMb97Lz5fK1dIpnVtbK+GjTfZy3wAub5nQeg
GQslIXEOymevIrY0aqhfbP+tIyXKJ/1kraf2M51+dSMqQkFRoATw+MvB3wosfOyNyKeIOJ5Y5adi
1R0Zl3c8Ubbx1IUbUY4nATt+NRDHuSlarGhI1nYJ8mXg/rpbMiX6vc9TgARArhn0FSmmLO/iF4jr
+KZeeQTcQbgzd3bJxAWsDyavgVq4u2277rtogz3arB4Yf4UO347OjUFoDupyBo+bBj2ZLfv01Ggd
kCFbvkWqco5uwkQEfrPDQLRagMQJc5FJ2CdPdjOjDx5y8VIXhLCvmX0WgskyE3kCT9rmeuwAsM/6
JinaYzEv1gSqcHZjtV//4FEKd3XdZLt0BtiCIOSuMQsusGA5/5hdetDXUcnuedHOTFxArDNSBS1z
qIn6WzG7uZ1YdnfRwNR+PIgpugJzNgOfYHGUpj30wP4xSyX7cKRyu1yPT64fXnuV+vT79nrK8kce
7Js0CZJrx1kcEmEgsGAHsHiXsOe5vnVtFu3CbtNdMJvfcuyYfacWibiheg0NKrolh8AyGce7/jJe
KuBu97WVnXpD6VOZorRzZhuHLGwNy5Jv6Ap4XpcKTWX0EkdK3MBT3UoR/HaJDvZza/5qTeAGXdwJ
pdFOqu4Y2u1PEbGwNeJx38vRJMMl/u49Sjqb5Idpwi/YISbdB5XRkOaCkignC2jTJBs8+1+GkZAV
AdyljnW66XrG6JU9vY5hfPJNv1r7qL8xKub9piP0goAzrP9+J7dmbTwHQ9mvo8aO16Y3/XrlwQj7
j0bRslsJc2K6Ldf5A1ZA/THMzElRGn6l+ApWCK15D4raR1K4UGICXqoSnZYdZuAXzIU+ULyLWQ3b
urXO+PVz2N1HjlpQcYY/wQO70xVKkygMh2vYPrdoV25o2WO+rLcLJLP20EYkVkbnmYGupSlc0Tgs
I+hk9Z+fi12nXy1O9F/13/7FUfXHEMTZO7VpnKj//n8TQfYvnxen0d/Hdhuyu/7lN9tSpWq61z/t
9PDT6UL9w5S0/Mv/07/8Lz9/Pstlqn/+7b9+fMsU6nmn2vRL/cuQixkUJsD/tVPrLv35llX5P/ug
v03Gwr9siwwwxkoem1HIa+4/PFriL7H4o5BUwcBzQ8jE/z4ZE3+5+Abw5GEzNFlX8z38w6Pl/rX4
9RAJs5LA8eW6/5nJGPTiBTj5zyA+vF5O4NuL+U+EdviHhfpPHq0mpUvpSm+Ag4Iby7EHBtQj53Db
xdsBDv7IbVFgybe+SudTeKyXmijroVc8x9DeDk1OcCGCliVGd9mYQCCHxA3JH+4wXnJYI1vCAlaV
Q2XtIM3DhrhqDGPY2zrnXLSYtfeE86wj9rgrbG7xTWM2FyIee/oGIgdsZ7xD+Xdu8pE5N/wfNRus
jWW1HgIAG4zx/J3VuLhEDXk350l+I2txjSiAZE+zf/QUwH4ndb6AU/WnirWqWRfeYbRVvSpKJ7zj
Fnb50cWDnhPAiKa3JbF62jQyfkirXbokZ+WsAf78okf3ZQrxflX9cA9IRG1NTt0t+17JPpjmH4MB
slVpGUdvoJpQZxEH2IQn9eB69qXpeX1MMwNAY0pi19PvGXrINAWPbeBwZtfOeChl+A7fh9FRLZOt
Ic0vH/qUP5C6nVP5BALtC6EWyNDI9alrNrBzuA4SxLYyRWdKWyrj4NIRrkYq3H1sXteoFBxtwVMe
200ZhUsm/EkGNENB+cEWDfy93tqhNHaRcEG79fZvnLM0KlhMLUAqv3iIA6aARLqsXDN+AcxBH92R
CbDQvozmYHpok6qc7EqzC++Fbm51G/2E3bqOhutmzlA+gnfXvqe2geBYNEEmdW5KyLjhrB0z2xWc
dvS2jsMIbKi35aIha1wsSKEkENKNMa7YAs7gh+M0910aJBsd8lYh2rrqWfGNua+xPAlenKgg6YSy
tvHsJxE9Sl235Ook2S72w6885fv2UpY1+RgTVcrErcjfFQEs+54MPXeyBaEi2a3bo0fQrthwoVwk
DulK3Zk+U1Zh0m2j2gAYFzsr47XIo5OU0Xwl0ftQHqtqnWCRrSybn8Ssul3KyFd5NxGA+n1Te6hX
k3bnuSSMiY7xZ+Timp5VvlXJwc/bYJ0l0LEA7DZXLRKDNWpYrhQ3vrYbSliYVWNGBUhbTLX+m2nw
BPRHSc/txqD1I86ru7wf7x0VPhUutOKiIniibPFWwpjZ6VSm8BydPXbv7Mg+9qmX9DItpMded6wF
y8mAAkWNOstqVwEnojnCCN+63XNLkD338UsezdG5g8SzYHuAJ3pvVu6wE08WMZJaeDUKsJDZE2+F
WHoHz/FCNggCsZixXDaMO4vRABF8B2RjPfnoMw2IY331gDTE3Aqmw98o2cE4GFSlVctnDV34gi35
HaaVX2z0PUwaF+3mY5Wj7lAjAJXyVVuAaSzyJiYGR8H4lIgRiINa6xaqTgFYm779F23YHa34V9Qi
cRqIxtu4dD3DgGKcxRnsum4GSsOEVhTpFtoz8AvlnGuBzSFbOFUBXs9VUPHZSDF898aq2CQucto4
8r+tpj0qHIEs9rL7mQEWbhdsB7N+jpEqrKMMDRPQmDeb2Pm1stj2iqrjlnCGc2N/BraruN4YW4Re
euxbdTuW4L6YjX5ZJollABHUWRtU0j4ZEakHpq1yxlszbLpNGlX3eLXv/MKjWKUWs9r7wdq5BdQJ
CE5c1BSleaxedUu5AAwQTD6F+LmHK3VQvjw4jvx2UQEEWr4PQ3hQFZW6Bla3ygf3zUplu9YhZwVK
N4JCxtHaMrj/dPKqRyd2V3u38NvFnuHlQxzmyOIl/LQOKurY+sy/OCvxq2UMidsQHRZdVtYHRK6Y
/r5zMvcKATSae48OwxmdK0R7O7zEj2x+md6u3fl6Stht+xGL0u+cmccugZK2LvHDpCGmeuMWfxnY
gpCJ2BQUN6ZppGedOZzdNXyoaOlqWxfXxxRtPTNehG0Y7KeP2Qq/Q6c11sn4kKHVY7dJxdrlIzPn
EzBWfdUnjFvrqxJfRO3QrNQGVlGhOB+gt1EUOzuP0NzSpz8KzKTaEsbDAp/sYwlA1jIzcZwo7bpA
c3P1YNom0FUMb/IJaajtrfNnGdf9xhx5JKJEePXN8TUsGKp0yAw9RcRgj9loWBSIds68qV1UiWN9
cD0elhNF8pp4qm8DAeMF9CQc7AIlVxJxK+YGOxYGIIAVYXiEiuVTMaeXSUybKiw9rMzRd5WU9G8U
jMx2LfbrBM8xqM63GTNpR40mjxLvupLxu1Z0/UKg+cb9+ABX5mgalPoir8/dQqWJR++hApFf2Ryq
acf8IEhzVFrM5yanukpn9z1WyMfT5Soa3f5gOWkDN4C2yJa+TwQj/qDSTs+12R+TsL4HZBnCR3tu
TLYsOQN1a0pNFksZrTpA/RSMn1vIk4zFAAYpvEoz68Fuu/ack/sSxUAT88QZAPPMrybfUoKTLom8
fjWnfXNG53ID2eYXJA8cmPLetc4aCtTi70u1ftTLcSBdgqqUXOwAPRM/61p0+X0wLrzz8ZB7Tc9R
wg3lI0CNFBtAq/tM1nMVEN2oc0bDY/ojSqaRLNtTKCfqcchughCxEsdtWrUFVBnxk1cOuEfjV6T2
rVhmF6z+97FvvIUFYjXHPXaedzXlM0zAielNOniAb1GwZNy3pV18KBT4bO8+AEv4TbnWynwftAGO
j0lbEJdfQiTPYaDdG2g3a4IoCuJUWhNOnaEeSqZ5AExov+f2MJWe2DWKckZ34mVUGOJyREGhEZ+R
PN0KAr1wjCCMnegLdhTQX7S1hPLUBEvIqCX3adRoMGjJB5sZRhSzy0TuGXg4mIRSn0GV1OvUbjHl
lfNutiZ5GgXFT50bID4L9BeToR8LZAah6hFqeR4afFXt05ScL9YNTVFqcFrLRZhA1rUeDGFQeRA8
S2UF8TTh5u+WjY+ymwqp4wpQAj8Cxs8ePO8WI+tDMlu7jNCQrSxo2OxkfJIpNy2gq3TXqegNIsuj
4WoQLfcEthrbWYBYAZB5pMHF8vaoJapXf3gW6tOFh8EalDrApjRmXgb4qf0cTSiDQjOVS33c/6lk
SxArfBy4AsRaJZ21hXZ5Zkq8K5C+w2dqatx+A7JsOD5fQdNOp6bPQzLlAGhR4g100d4AH6LKF1/3
XSNN3FDELeadgb5/upAUQRt9CYr8BmNzgl4ze/H64tmN5UUgeonD4mbuuMd0wtVTDbzMMnFfCr6q
iqw7NxAPeeqd2K4AH/Kp5qvJvysb4zlOAMV2NTpBfF3sn1E1RznyxzgLkKi56dqp+kveR9fSyj4J
u5pByTVXdorwNqsA42yEBK77J0sLJwnPB0e/usND0zYfXYxl1IT80DX46tJ8qV9JCBz88FtaPQmX
PKvFj7Tb66Gr9qh53E2FPKXijE4ZMwOBKNeBWVwy4sfWzC4LhCSd7ZzIFopWkt9kNdZZttKHylbE
DZbI6eJNEFbXqpcYkN2TZTDALN59bsAVHcpP4x2zwuNQ04Dj4NOU3hpaExXwk+rQhxICtqkbm2Dc
mBXF3O+dAvVr13hXRhutha+5rdUBw1C6WTzWEfDY1kWCVsCK7V1CKqePPMc20kE12Ca1t+5TSNje
BBMv4e5biuy0EdiDy7fUoxfCuXueuifRgj3LnX7n2daXhYgXmvCOtYQpLdCn0Bs803yaNYoaRATP
Hu/QMEckXeXeIScPid1a9typ7ipw5w8TatKuHelOZqM9JSolKjmfd1Oe3DSNQc6pOOqp2ZKZufZt
90TGFM+5IvR4Yr1IBLt23zGp478pYjirCeUty8UfhziZqRqgP9TgDs5bgxmrG0eHWnLk+vXgbMsA
8CMZNWuphhvPYdBTavnM1CnJ0GejsJqAoLJQquWdp5ur0MFei8xVrtBlvbqm/m3QcNcma82E+L+V
WXIeTwYuCZk9x8NbTvokD9rst2VRzxvn0KeROF+pS9PhphEcCWsLe9U2WzBJYlhlRE+Cr6DsNihP
RiRmla7ZWMbqrqeXcQuKGh/pvmzL8TB7MWKBkkdvSsoL3CoEA1nIw0S191mnfssCT4AVVu+9kbBa
xxpN09ftOqDRlWtug5JmRDiArMxheVaiyBR9bHAzOs+aCtEocYPVlEXuiG4aFdz92MjDzBbKjNU3
UUG/WISx8uFQGkaDvUHQIOjzd2WY5HuPObln0KQHFt4Dez6wXJqvAfJOO9/Jscvwwwz1bzNxZGY9
iQMOvGEAssipWl4PfPfnqbbzk7OgvafSZ2gbXArTu1/yC3JsE73VnWAgsoVKn5TIOArZj+f+cVDu
vVk1rzEQCZpAVIf5cG+RNJEH/hnj7z1z/d9mcTbOOBRXbNT52lF9RBaxr9O3P1B+JTHghn73yvKF
4b4iw05+2sSmNHULErK6whZ409IkiPjaCAGJIhJu+m+zrt8ShvWxzp+T0OvXbdLJTYWxZdWAYZvK
7byk0/bzH8uWNa7IWw10t43K6aszuVLiUdwkaGmpBbNf/Ph8/6CHjXjj1t0Bp/SvaeNlSP3oUgzG
azUjFKglmG1+hDgRrNHMS48kHEHbcezhbgJCdzHfiOi3met5V+bMIGz8BAItd++9j9iOK0vtPaf8
XQIKuqx9nYbgArvt2GOjM5esgT/2CT+msqxylEZZsq5Z3uFdRv8n2I1MlVhXI7ReM/sdc/fez9Ur
w4PXtl85QIaxSaT4E6f72QW5MdmsJ9KQGIwqafHTdfli08Wx5gRbd/RvCHzlGrTROWU1jDAwm4H+
nMV4HYaae9SXV01+YO3K/de1r8QW3acqPTCo5AS2zaVzBwHO14Gk8OrI5X8GtgFoXddLYMzQlrc8
AzYAe39FZFzI1yYyJkl/gWd6Sr3SefPqQjiQQ/oJwjNd58K7R0GyFb3axVZ4ZbMCz4P0M07APvQu
1m+EoJZfnpjAj6vETH8zj2AanW+bQBwaQKrcqQ5snoaMuLbTz7o0xFWQ7Z222GW04fggKJHHcj6H
ncKrNicvpSRkIykSgNwpJtm2SkDoUgwmU3M3N/W2ITiG+OeYnxYDNu+BcfbBW78YRXswaxeXp9Gz
JXRRXrUSZ5tn8xDl6WTo+AOOhIsHJ2Zl3rNEKFujPwK83rYOB1dTmPe510e7jpmKH07Fe4oA0tY8
ESZa894BNbfIhjOfrDrCPe+yBVzZNVQ+k9NdGwp1glF9ETYpth4DZB145RpMDj4rs93UYLbj6d6Z
XxJfZbcNXS9iXXg8+8iDJsuCFQOPV05kxPa7Fh+t0/b9UTqERirXfCx8Oe2MwXlJc0RrlPsEIeg1
qy+DHd1yg+nhpTW6N6Mo2cnPDlIHzlZ4s/IxxhyZ99Z4XVqnukt3w+ypHY+1xQbqALDjNtJecR9E
zWFuHbj/bThvegc1jzfTC/Uh9NGipv62WqIV2pJZvzbTl95Jz1R0/YGkj3nrZwyOooJj0837FKf1
IhSX9kqB3DtHOBOVz8yb16rflHDTN33EvH8e8KkHnaUpzCMoIBFmdeyQZBkbKYebeBiqzNhJYJy7
vq5u2M7OD5jv7lppbqTtZveEpz3SGvNCsPnudf1YC39XTfotVZxS8ZA+o7NRIwOHsaQYasfHmAQt
CsLo0fQQRVv2BxmN0Tn38BazKuiScjtFFtE9r71lHisDxElBrbUNVGxuuwAMN9mVOZnMmGAVKW0b
s8ixz+E02clm+kGjvAGa4Fxptp7e2L5bkLuZOfIPJQbzVW9F3yjNu/OQ8UpB1HO3OWTOdWqWxZVV
RPnffuElXim8i2zZ8OtqGX9VAbWrnSffTsmy1E3ZNGnEyoZLJ5eChz2UAGRrEBqoDKDIeu1hrjtQ
BrVctwWbKPTFLw0M/KBj1lqSS4/REfevfQdscFjHPtbxiRlOj50UmOjnUCdM5jiw0TMHVMA9LTFg
bJdhBhQZl007kXAMKzQqrRG4TqaZCFr2Xjbok3SD3Kkpm90o6Qu7LrkVcbnJXBQkIAwezyGUma2M
ynDHxTPMTn6siSG3tfUS+6AZTdl8ZuPaKvWnE8o1ARTGVU6G+iQEQwUQXMbwFKPbgaY6fIyzubcB
iHuLMBq7L28tBi2+iXkIho1bJQcCBj5lRYwsca8YwTlSEUPtNfUhK2kfFZYuP6qh22uTQ9SaQjZq
c44ygQR3Etr5+dRAAJU7HYfMPQUlBM+NX9g3cZCfu9oY1rxSaMvS7C12qfUyN/tx8oHdVkkkS2oS
vOx6RLwb88PEjbExxvo8QtVm+3DJ0TMi8IGaoZNtOhnFDVD4O69PSLcnyd2RP7NjwHpFp6YxGKA6
Ollt/ZLV+ccEU30/1P1+GpbcdxDVa6C+T3lJ0WQuHmhMTg+IeHEBQw2NOqx3VTCMp25moFdPT7DQ
fwjuY+FqYxZU1hGcm2ZaxpyrvW4Swzx5HZqs1ggL9lwWAQm4j1cm7EFEddxuQkJ/QfkXbx3tXwVB
UB6LBLJu4l7lXLxrAyX42U/LnfTbzxKQ1sa38AQimDBmy9gYqFMDM3obCfhF4WqSzANpJGJRLScU
KW72zuCj3cg2fyBf4LoJkK/hQN8aoXMZEA/v4lSfxCSgCUmxLfzpicqoBF7eXjooMDsVY6Vog+DU
uM773BQvI1FeC5NtgtVerDWx7zcBt71L8tLKwm/guIyVGP83rB9Ktlben7hSCPFp9yxi3jeBtIPn
OWZiQldjJGg90xHR+oyTjMcYnDQA2I9aWBD+6YKpyVj4asEz7+hz12mO0dwYjilZrNwQMthj9bwG
RnKfVMFdKOvjKJlk+CQvrZQa2OcGBk82Ny/YFpNIE/d9/dlAopnSV4W7m6crdj5gsOUG4Q43d1rs
+2A8ENVI0g00C7pIjtJwcUpbKQUAzP7IiwNoCAQc6mpEEDMjIEWdOq3MLMTV7yNwNkbYJQ3LnHwk
iFeRyLChP+YzBigBgO/cI2Ht6NERaFb6BYjotgIw89BWxWHwcL3Qb0nUegHFl0P04kCgS2eoXW41
+V4X73RgeJMj+y32HHkKmQ0gFGuo9SbrMA+MBTpEbkeChs81xcxB9dV1KHxeTNcnBtvPV5oKmwsJ
mmdu53AYDAbDdZ8yyZdXfefZWJj4Ry0qIiUldD1J/g4NTDIyoA90zNFe8Zl8n9cgBrRDALhHnnT5
HbY8rYLxpoQpw1aJQ+F/sHcey5Eca5Z+lbbZzCrKQnp4LGYxqQUSIqGqchMGkRVa63j6+Rwkr7HY
c283rVdtMxuakYUCE4lI91+c8x38e/sonhk3teMHGaLjzmNBQaS2164a+xWR/EDL0iUnid9kiVMN
dFNWFZjpGEyRTrAaRM1E3Mk/kIzc6BXm3n7ArY8SaN1FBEdIqajdkK9PCYLIypoqvjrJt7WuY3UZ
ILNrmfPQedj1SfRk8fgwm1rxJqstG7MHD7fJg0itY66l80kk8qYZtWWhw0MQjpas/Lz6mXochA4/
EvfwnB0zDGUsEVBCetpb0OmI5XvGxCST7PCUIr3po/noBP4Zj8nCNHx+oKniMzPAPxukT4CDY3AV
g8idao/rWHcPEZnoKIA4a72k22Omx008iEPNh48aX/mgs/dRIOVGVjksnVhvzhKraqb53iOmkGco
4N120g+dEzeryYhrBvdJz7VKPlBHkPySe385OvWTZrlHAyA201yWLnHfu7timpc8N/KAmQ2pYDDR
nxUPZRWKlZYDggta8yLM1FrGZ9lp2oZiwdn0rH7qXlw7dIercaQjCDP7Xk7y2WIIui+5VGuLrql0
vfo4lxlgM8pJIwAXGEXJtp+mq2EDNZthoQhacE1rxhvcRccsN8S66qe1XY/NskeRTdoHHD0jrQ5T
b9x6TQktqM+frEog3ZAzzRPkHZBayZJ53R7gA4xybWJblYS0o1N1CFrr3OH1XCelA3KuC0AsgIpG
6M3QOsM5bzEHsDM+CmPirznbd3Y/vOsdRlezLApSP8Rd7zK8SZuUwJjRWK0LAw/jDH5iTjJrQ0G5
HAmvX9I8Wrv5Oc2ZTTr2+OiThbUdk/fQS7O7XtS3dfIxpsN9C7LnphQtxj57PiAJS1em1PxNZI8H
xKTdht4XMWUQfo9r1G1T/mMo0FngQEN8iHEf3J/4yXbTYccc3tnO6G8FEQQrrzaetdg7ka96MuhE
d5AxtFWry4dAK09RHNVHO3NJRdSNl16hzCbAJHnbX7uoyeBsMCPUR36o5kfo+KiCLG9Y9/UlT2rK
lMxZzoJHOErDYekZBSWGLXdVRLKRmKG22N4PHR/DGg0weEvwSXkLtSfJqah9bgq62RuTZng3MGEp
C8kqPXCKXWbNTz76yJsJbNYE06RF6h+WKu88XxkEsRFpY2A0QQ2GNy66bafglqyKK4YVIg297kLo
BdA+Bp4OROidMIMnxIDkTaWpvQqdVUnhsK4om81xNTjC2QRDfgfIhghEt9G3TrQFAi0PaJE2KUbV
42S3mzZUbT62V4MB/FJi/YTHcGZItXDbbeJq8VmPjYuX9OxB5op4l0Rf5T2CYR0c6TKr4pu4O7hS
WBtr/Jkm5ESZ3aMe1Gub+D88LQyME90KHhJ4/sF8l4JK3NZ1eKPnTIgJ2ilXiBN8En7OpcynW6pd
Nly+gPxa+Ru9opvrjHwHDYVBVy129kzQZ4OS08r0O9FZzBlqN17jAuxvpE761SgALMY6CIeJ5qhj
aq9tpkzL1qbmInEfWUPTPo7QvYa5f3cdI8Nu2xZrb5ow5iC2R6jNbKW0p+gQpe2R541fTz8T6HNw
NR10/WQyDe2H/rdA2t8FLr+wdf8hpfkNtfuPf/0vKWv+u/rSbPDF/xKUfCrSqLn+WbHz+1/53Zam
WMfc5QDTBPYz/uwP8Y2B9wzUNbY0G1GOtDCM/eFKM7/pJCt4um16Qv4pSNw2vlkC/LcERohiByPb
H7qjX36BwbX4/d//jbnmfRHlbfO//gc5nH/R3RjCsXjqXNQ8jPFM+y8BnQlBfRhuWBjaLp6qOZdb
eM2rsY0IiKipH+k93zuiYLtRi4DZsg8adg35eIvan0oW5y8VUFSOKcKNQiTJg128+ImOjrgOshU1
uCcYyGKKHlaAL8ieaV1tpRfhxXHmn6miNsoRvbjs+Z8bQYy+Rzy4Rg26EogKwk2ftRnaW6gjSWt1
CBWQ3nvhpc0aoCE2WOJoOtrOcHCCqNjxJc+Rod+oSfLI0GQZB3x9C/4LnQrHbAUCX89xv3vTBh9z
dGRmuiUL0Nw7EVKFZmrQPNbm89wD5Yqz6KdTswvTNa6xIuZirNghI6XcOyM6GQOyJjrgcTuM0R2A
ScThcz7cmYy52xxFbA/z7i6onmQ1vuH5QVs+5kyBoztOU0xz/VPnBLeiaukDKJBT3YanD5+W9IJ4
eAwmLjMo0lxykfFDh5JiwEJqzeBYWMmt1YfHcZ4eGgYrJJ/hnWl20i/PJtoPesF3AI5HD+W2bbDY
0u0fGnBUxlRc6yipA1axC2eCcqj3tzJn1N1Q1T50jnnoqube8AjTzOu3fujIaA2y28LyCRwQZ90r
2DVNGwh/FonuMb65ZOta7TGL9ROQ1TjZOD4eeOFcBPkFawu7FT8Pmsw9gJQVmSLLIMr3jM/RY4Xh
uEIC0i+Ar/1s3Y9Yu3OT5qZ2jPcgM66MbgEtJG+lymVpajKAlnmO2jIeHwgoY3tRdbe1NHe2nIfF
IIvnMB5+cNqfsRr3nfdUxkQxGmJa2gfCuL67qGyG3OfHdk1OdricmZrpaFLioTKW5Cck+8gqTgIq
kCOpHSfqLDHS4qvArkxDAAyXMJ3sld9hjghquUMIsxlaqD9eb0jUz+5aS6fqTuTOtaXGJVoB6krT
ugvtUdz7OrLUSJM05wQYL7IeAtMQLfUQV4eInKue2imMs/CS98MdqWEHk5BhFsf04xBDTYFChZJ3
21ZizU15rWYPMKtm70Ar6vgYs+FQK0nLFC1zOWan1PrSzb7p4J6YcBS3Zs/1P7PZXLrduJopc4GT
4AKSwn1J2b7tZdzf9j5Bea3WHLv+ybZK7EYStXEUsEjuLFRVEHYaWLI2eLI6eoKhualDfINMZ+RU
YGvHJuf3IN+MfmNHbLHr2Hjs9O9S1D9ANty4DMWkj9yt4vnBvTMRWWKnqzGdN+aQQ3rw2ewRfo3z
0dNuDWe8xIW3ZpW4cnyW/IH1BOQ/peyN8umg4WRRPsVE0XDbeGNguoNA82pa/X1OJ02ESLHNSTlF
z7IhF4+hKFsWa9Zvouh+pBm+RVvIUsEhPYW2uFqPojtXaHMX9O/tOukmCwAqpqLO8MR2Np/54mIu
LWbxBrGMyIoQBPIWGeme8BVznSM+pjj1NTw8igsUJ7duYzJhL1jJQhq+bWYLL81HpGUviWoCsO19
lrytiy7PIkaEbbIwqCEmh/xdnc+UhXlqEQnvGUjtQTLZe+FSucJ9eopAQh0aIm3RW3R4ZYr5PUSQ
gqSlwR5AIGhmK5pzVtwYPqvOEaVxZ8QnmJuv9Zg9ytbyUKDKnTdDh9dqpkQxsaFjO+1IgnzyW59y
BYp9Ep8d2mQ0J6yaNdswDlmNfrL3o/IlyxOEmLIbHnLirTZjSnvYUOZWuX3p9PCzxmvGBP0OO48E
EZQLr16k3ShuwDJfZ5XfpTbETUqLEAQ2PRlRylPxBNuWVWH6AJflOHjTUzT5bwY0lMqVS62001OO
Fp6t/zbM2eEE+fjQGazo+2neuI1tLgRVXVCx2e96wBhDoV/cBNRDqZsnvWR65AvMcBMU6WWSjM8S
owVETsMqN5O0r1FJIxuN9ll896m4VkGHM8lNjW7h8PwAXOnGhR9DpugGk/kwxWg59KeMaTWmC+ec
eeKpSutTpK6IoKBwDxmVx68Gip18gmxSHuKyPQksh0thihZV5lWAtyaNa5yXIY6LFsoi2IHXMIM6
wPiU04nfKsz/eY15cD3Y2ob3lFGgOegoYOwbTJojFbp+Bvi/ChCVemi30OYB8bAQW6SV/V4LlqVe
i2cP0v7YFDbzDmIDZOps455Y0MwIPpMZP6zX4YJxxS0JV+GyNstzwBhm0XP+ZQaWiZj5VGYfFdi4
vytxzqkiniQcY4GeAQIX16oZZj9cB9U6Y4QQ3OOilU69Sdmf5wHrq5bGOcujep2moNqiydyPVaCu
dH9hmsO50/mcRJZa8xfNS+beTA3wLSPumL/62tayOEhdDToQIQhKQcWtzn6BTwiwwJ3mMBy1U/s5
C/xtkpThUxVMH2YflqQwMo+VLZ/rgO9nJgOFNjl/68GMNyIXWBtLMiHJst85U+au2p58EwaIADuh
ePCJ6zf+UB/6Eh6VWTy1k5ve4Tx4F1H9XvQwJpIGEwhqgitdcL3R0vG5LfJ3K+D5ywWTbjeN6kWT
iDO+0mKjB+F6NnixefFYD0TJYZxa4mKnw6s9Oi2uBhSRK1li9Q4hxmSVmy9tvQy2EFP8lcbEd+Lx
KnBgfRnDKKg+wW6sMKcdh8K5cWHUkteQb2NNe21NFFN6r5+jdCZLl/mfLNqLbqUfCDEf5gQkVQJb
dhGYbziV6ej9HMUTxn5jYLLkgu/nv9J9CxzLbOwYqVU64DRPtB/pSFaeb+2kxf634hsJVH1Vy74M
RB85rjkPfeggJIVfSCtIHVh00gdJNDI4NhZmg9LIwXmOEoFBDguCy8DcLTQASwmssy2XRzBjRHV9
MDyNhqMzolJgzPMUMdgo2AAeJsWZC60Fa6i6qh6dgRF+3iDLKGbcF3CCYaSt7cQc2amp0VwDjmvW
zo2wwCwZm95jD+4zoYt9A3sFWpZkim50woiWWqOfp/Q+9dmg2mH5E2XYfOQY3+HHZOHLky3n8Wk0
c1zkNVoIDWdEF3+OBfWfAN5SH9LSXndT+YoQyWOuq7+4ZQ/DgXO0LLJr4Htr29OvBk86h1T74ATz
HvThS5y3T8wR3Wd9MN4CppQ5WVRtL3dagZaI+SNla2iSZqSiXgWJiKN/ar3wgBKSnS2RW2u9X2HX
NKCMRmsQtwdkgCbp4YDiyljj+GN3jwWF6ss5YbFOV7xP6q7S23t4uTf18JSbTX6YRu/eDHw0vYgq
0ZKwYgF+Hiu1GtRmlk2L3r2x5+GQsBpZCk0Tm5LaoLYVKYhSOO1Q4fcdQ1drvi+GLsTfntwQmcp8
khp8pCyfEu0DmPrONklMjc13V4xESNirMuZ31V9wkGvLGrLCaprHi5+bD5Kv3nuSVQemmdtoFN8b
QMKoX6jIfI5g10I7XHL+TpP+iqCpomlfYNq/zGxN/38T/J/yoGDxMGke/7kH5Tl7r6NfUoJ+/yu/
N8HWN1NYiN88vg/cc51e93c2i/GNzB7FbOHBt13p/KkLtnCnCMvjP7qCv2P8KSXIpA+G5cKfoY2w
/iabhSgivtUvDhTDMSh4QcvzgxIBqHrxP6cEZZV0WOGwDCoJdAdRfs+yP95XBd5oE6TywrS7ZssU
czF3HckZxOUeKuaNuPLCi2jyHx7IZM4+UB/ew4AUBYlHSwAuaR1kZO6mRGw9vbuNi4BkkpD6x4sp
fZTZWs6wBVy6y1XZNWen5C6kl35pTZpm9D2fZu/eB1NHHR4MLapxJMimji2mytOz7WrP2UxLZUbd
p+1w388SAU5YT5cxabZDE7fQBRFrS5dPfq+3gBlYHAO8aTegvFHoJEW4qVHCwEiPe/Rd2irqEadL
DQ1bkBjXJE2fCdpZ0k89RayXufP1cDMPwXTsmej2OZfxNIsLHG5wa1Z/aljLrgq8SAxhGaGjQBQ3
WprtvBYZuZDZIzevuaFE5yzzQREHLIMAcnFd4sW5VlGwYxYPnrOutqMZyGPUj7dZBdJ6tLDvaZs6
UVZVvUJrG6YECKNMHFqJHCqPo1UpiB10WvOWQvVIz/izw6eKWJhyWmll9SC4NLp/4/vZwSYRClsf
aU9BIzZdH+HSSAHAy7Gl5+gOrU4EaBd0UBysZmMkZnXXQJNdlHlvnMrxqI+rzIo2c2ksHR+SHFEr
hsWunt+Ml4p4p3NhDHogmBezMzKDuNyIEjRyLKPXuaOUDAz6RzsxkqVGqTUGzA0T0wCd2Lv8Pj0U
fMHE8rmxaeMKK4+3g/L5meEuEvS5PgZAO9/ps/HT/AJvaqgdSXt+sZicaDzjrAmpxyC0cS34OAvp
qwoQMdGB3yrKZPg6ABUgngUshlmz3vlV8VFlKz0PsCsq7yKEQxQays9IBilvjP+1DINt38efw5f7
kcnLFrPJjsb/6vvVnuHDRkg/OnSEE+lYKOXMRjDHVMk0Zk2/LG6H4XVSrksGJhitMGIK5cgsLLyZ
BSZNcNfdYVC+Teh5ajGAl9NU7bPSfPvK58m1+r0pGGWjOKNyxQzqKleoo/yhOkbRqvdWXgPHOkqx
WrpaCFOBKOiTZ0JuxWgqMZwKjKdFJE8xRlRmWYTLKW+q1NvHaW73ZpiMm44WhOxTCfKw3zWyX88Y
XC2MrpVyvGI42ek9Glblhc0wxQbwIU2y0BcRdll8zVAqjAz5MEbaGJRSpby1mXLZtnNztVrCn8fw
LiqHXYQdl83DbdqqJRAZqsqvS9gi8iLl4fUxJaCorpW3VyiX7yzMw5csdwi6DdnSvG3ngrnzQvty
CGMVrpVnGNUCw2EsFQanCnogAOoNZpbgxs7RTJrKeYzRAR9+89neecqXHKFcX2Yzs6ioAtBtt879
ULbfSQqI1p10n0zlcJ6U11kq1/Ok/M8O7g90GVC4G+WOzrBJj8ov7SrndOVMBxyAHsM9xCCgC+TB
tjLBlgwDDe9ZATSQlKwCQzZr8AnxWPTZK692jPww694Z9FvLhugakTk/TM/fkRUT7ItJIU1KJX3G
AS6xgldYwgMA7qxEyptIucX7mOmMlV6ScSuVmxxP7SnBXm4GOHoIpziEGM91kO0Ls6puOuVJr3rJ
l30BphmvNbBAZd5hg7sRys/O8HReeFjce+V1zzC980TxE07lCwtJuWQnuxPKIa9hlTeUZ35S7vnY
2bbKTY+uCXanctgnXya0kjKnaSlJQ3YYMhwZvpKqvZeY9CPM+n6AN0C59wts/GwLLz22/lr5+23l
9Pew/I9Y/8Gy+2sor+G2619Fj+aB8HZMy8W+E+4W/UpLqAMoAUInllOP68WxmltZ0Y4hiFljaoE/
ENU/Zw1FOXnp5xCB52yio80VtUA5+5CIHsECncykfv/yCFCYkQmAX8NVux3FQChG3Npwlz7gD2Jf
SVk3GzCEBegEP3jkzYEkVPLMkFH0I0g+Aifcze28L5u9iNfuF4fBsZ0Fy46DAaIBBb95pCN8QaCC
npcewVU8hxywg6YID5TB0BUCf1Up+kMCBiJRPAiC8GgScgYjHsJtL+UqAR4x6SlyvueoR9VTKroE
EjnyFdhmgvvm7VEMilkZh3C+7irwFFFPC20rYoU2Gi2DCwKKsoKxhy4xcZQgLhCdwUYEeuEo+kWn
OBjN2H8nYyTcWYqRYQHLCGgL0Z9ouLxGyD8D2m3AGv0XYUOxNlJ5IP+NJ5IPT8bpu5kGDwBBZT2B
NkHQ1t4iYZu5HGF46L44N7b2DMdS7oYqfhyC+UicPDoYCniPi78ECNIrMgiOsL2hWCGiwaE1ffFD
AImQARyZjC7JIGZuylhFEUeCdngWIEjoZd5kGu74htj+cRTgdhy+s+zeprLItlGNVQzDIS07cJMu
bba+m3TgjqhOwJ/AFoADDxDFA4tSLMbR2wEIAPkDNgVcFiQpRVIxEY+sJj7568Fg9xflR63I9i72
9k3TCWs5Jz55GC0L7LwHTudaEZIh96H1mSRxchw0CHHpd9csyBnPfO4yycaZ/WbSP6AGJw8vQC1H
8WRg73CSjvAK0g4Hs7jgkJCrygFoAL71ZTIJpSlgESV5S4wHawa0YqPfGNvMLV5q72YYqmd4C9s5
Ugv+Rv8ZjXSYmQ/22hbsFgtTAOXuhoMccQfKifN9TOjHuzH4bMLxLW79N6tFmFKl8wNdFcGJIOKI
zok4xhMz3DqzZW+NrL1hJxyRZI9glmEoOqpRPg/F3mFensaDSRPXEYXCFUrg2PxEY+Qs29ypVqmT
nvqY862OBdjPwu4Wk5bX0JS818BT4+0esHDvAY7x0dEmol4iK+k2vl+/60V7jAzSmCs6y7rNPzrw
Y9BoKh43QHkmvE9eabxrA7s8zWW3Dm2Toc80nAxfngrC4Ra6kO9Fi6hiEk+NUd5PXrE3a/TB42Rf
yzHUN1bY4uWsGX6N9Z7B+1swvYd+pa4/9Ni6PqB56+v3qcufzMm4aVFk6eOxEYaPwaL2iMfz0XSL
Dkh14TxhZ21XgD/2iMjzPcA3v2oJz2YQZQ+chRRBIAp9dL249VQdt49431go+D+GiXG92e1aHNEA
Qqtzn7nagoCGO9iybHQYoLMCYuPUFmyWU5mv6y764Q/xpusIFtK4C+zZAyhvvVbdnBz82N5MNby+
nHFTZV4bTfg7oIk/mSOMODRBwkIfUxYONsBIvWTXMa4xQIOnYgSfSKQwu+t6H7naBg1zRlyjvNoF
SthQ+KRDDg4Sdv4KetV479Tq5oioiVkMMm837K3nJZu6ou+d91VSwz0ZnAFlBlO96RORs3IGcltU
I1Uhem0DlLt2MroKueiF1fRGD1GRs7lm8JqZ7sIzObX0XLL2dxv27rN2yNIYDWh4hNYjH8mcmMvi
Ju+bY5i9tqReYQM+ZV4RrOvCQUPCfNmhOJrnaD0SE7+YyjzeRV+YP/k5EWRKrjASIGWj83yNKbjd
vOsJb3cNPXwBjBxpTHXWEhUBEpRgeT3/R+rDo4/zMzlpyBcgPCO91CosGUkrWNeM2XOK0ibmbVoM
ypc+JGmzmcx2jVARGUArtz04IVw5GB+GOPtI2tcwRuJv97doSbQN63HuDJt/ELOF/cS8j4u7COVE
XhUH3etPRp6wmRHTHb7scTFUGSOIakK+12hnb9Dua7IkCP7gvGUehKxqYeEvHuvos1IImbw/G2Ff
UX8X95rnw9Ke9EMb9LsK0GA/t/C2yvyOT6N2n5JGMwQkPFV59sMsa7oTl+nYGI7TKqBa8kuMk0bM
IW1yh/uDK0+GSUCFTDihpfAgxrCiYAIMS80KzE1EH1Jp7a0XzZil44vMjly7RJGVxKnVc/RQ2SCf
g1ibcYl2DE4zv9116SNvXH9Ie/SHSY5NvhmQaqOCO3pwUCi7aElDot5wA4+nCfgla8NPPzDvILK/
Tg7iZgDJWAX6G5JKHuqa+YtecFU1ydqZ0c8A7NI3eQj5x1jyjMv13OUfkT/fMWIS26ROX9RiyZmY
TeMPxVuIbWoVm+N7IYN1KJXbc47XSKDeg9bZe414crQvqUT9jC/fb4rHaRRvIsCX1ZMhdZdZZOKK
2ymJ17PsIfYlNt3K2D9H1n1hyV3U8wmpu2JCfoTRoagM6F/jE754C5DcLMcfY2meYpwOceysfa24
2rPcjXX3aHH0rpNBvNqEJnA03wa5XOrUeSQDrCdRwcSZCJqwVoHGBBPQ8DVUx7OZapuhxngjx3nN
qcdqSXNiAsnjtyasKTQ1VJqo+/eWV+iLeET6nhAAyTYoJD9hbkW9IM1MfuqJ/+npKP5LPOC54z42
YXnUZAoKn1i14LXnyDA6psm6IZnCu7ixrZlOab7rQ3GToCAWOqAJHlTfNYBvIRV2XPcx7JG61ggV
Q73dEpPGFal/6MQDELcyLFI3f+7QHixlVr8RO0trPDokVqErIiN1Mu4NR+58g1g530WklmgJ+Fkq
exs3UViyqKs7axNxiC9ZSMFAHBDxu+/ubFjbdvyOCOFaV/RzqeSXwiDhxxTQV3MMfMZEYjXCJ7lx
MYyo6mldmCWgD0asjLUSgR3eewfQYWYSZ2N1JKkNL38fMvNfwcf8txW5AIhB/PHP53svb2l6/bfP
//m/VabTL1qX3/7mb2M+9xs5k3CWXUK9Ablwof4x5hPfXE/nv0th0lEZlo0K5g+xi/MNLrIg8pus
8L+AZhwYNL+xnO0vbPPfULvwCn6d8emGw//CFVQEwKENJZ75ZcYnHZadeok0WDhluhIxqg7H16dl
32pk0k5gHkKj2kdIl9vefSBv4CQd7paQWTif2GHfIne2UmOjUQjPK0dpoTHQDIviSx+NUFqrWEQg
nEbN6K47SP1Ef71GSKtN9blDac3uGJoi4uved1vKFvTYyin6BT2OM8iFBAUvilrZ61wNbUVf34Zh
tuRUmpBS4AtGw/E6leJSIQJvlBpcTkO9QUL3lCileIJkfKobRJu5917M/QH1KvUgS/EJmTkIND6h
CM9TBOhBzusLqBHyadqYNCO6CQUEAurKiyb8WUl4obT8dAskO7MA90RkhJvVESqI7r3PWdYixTs2
FTgZW8njkcnLIKUoRDg/KQW9o+Q6hlLVJ1Pa4n2R+A0CT261gCKIZEpEbEqRrwrBEuaIFnNGK81+
iHAImD9veXTFC/FcI+4PdGc8+JnJ4auU/wILgIcVgPi+chkrd0BvD8+W8gsIfTDXPRaCUXkJNIF8
3aoxUdmHvGNJMWM7sJrwpjavFDVHY6yKY2j690KU2W2GaXdmdCmrGQeD5z4NWBp8rA0VMWKrKjLB
0Ehi4Ad291JxRuZ23Gp9dtUsPBL1mP5A6U49qfwTqPmOVqXfIrtgEMm08RBjtjCU68Ls0K9OGDGM
HlZkWUeK3EAhZ5OmkQTVG6xYDnIygZbWPG5jl18Ha3RSirB7TNg+ijna6coHQhcaefq8tJVDhNgf
FsQFaxOdhKPhbWAzv3G9ZyNA1luFcoMb9K0jmO80G1hQ3eEdvamRVe+hcqf4gnIXuwrWy2SfscRR
PhZQYeZ6yzd6TGx2uJMHabCI7yblfzGVE6bHEoMDD2uqv0X2hFdGuWaA/7HM1FBz6BqfESpp/Ons
6KA44ReYqAyruVjbIpnYrwcfbtc8JcqlA/JkoynfThI9TB0/TUGTBpABau9o0RuWr41aSI3K/RNo
SbZNrO6E/fohl+V7bTHBokxzbAPXgq/fCxOZRF6Yl7i7jgNX0RDoxqnpJmNVuiFEi6p4H63+Z5SV
iwCh9KHOP6cA3qvB3HzJ+PB77AUbxqWEElkEKBEzcMlDqomy8PcG9LW1A150UeNPLSc68CTeFhoN
pdQjE0Nd5hC1Ga+jwWY/jmjanpUMNMHozwTtqe6pxTtyYZAy6Ksei4biIW6sbmTFaw06aD2TG9eg
V0XLjeuHmQ0+vcHusFd1jOmprAnKxXBOVbxLOmtVzi1zttq6thLYm2G9j7x7i1lH4zoY6V0HALAR
WMpbYw726EgB9yUBArzaIlZU4OGomKrWtYUwaHSeINW/WFbwYrPhu4mrVxvb+1Ize7VVzp4pMMxl
pFkzNhk+jYVEJzCVyGz1+MqcPyVkGq6TH77I2Y2goNiMSfvm3LDE29YVWArdAAsxSomouFk7Pb4f
ngx9hFXPFn2YwqswrwgkPnnPkUHF+GpjRtmXkgg5c/RVhc3hVZTN1iNb4uHLVh3Om6gL1BCcsZ9A
CdZQS/JCL47LrNlyvFcPx2LNoDIt4N6Z2k+WiOKTTengAtfAEJVVkB7qvR+aP2QZEapo1vW6gwHf
j3jPdGs56CAiQqezN6547FzckpRKzPfsk+WojU8KqX7u03YzZPGFocYxYeke5cG4dlSw8exw+CMv
x4IA64zHMZYwl23yQbVD0wzT2hr7YtXARVznSPqZhnOsxtS4U2XCTWrClS3VGmciRhJY8OPs9elB
GuNrJ0Ook0lxaGPSK6psKDaV2s64YtP4kyCKOMaZB0GfTjhaG4bRbKpmS0deniZ2OGHRreYQ8p+b
WqSUNgwwewO7oROmjM+QosnKP+QwlAS5QPyWaGV8Z+9MQJRmMhSXesnqe+ySVRTjK/Z6UCTJzC7K
0dq9psTPTcEMWqOBhQQtCtbjvbt0h+IWGBz3Qp6Ny9YMmYjV0drq8WOz2IVemZFaZCSroEArIsrp
wdCM8FwJcysN0+fkYXbShkpBAJgghk5pF4jiMdCoWdhrGQ7mvlChklY2gYMy9jT4I81lyP0mHnNI
CUtHAgFmv9dWxDvjXYkD59ppK9cbfvhWs/d0N9sbmXg0wfRunN4gxQzM/d+vN/+fhBp6kpAYjwrt
n5ecj2/1Z5T/ulT+x1/7rd70vklTsjxmDG+xQtZN6496U36jysRjqEI/aH4ch2Lvj3oTDTU5IcR9
WJbwDArLf4ANLfmNpEgiREzcB4APPffv6KsNVVD+gjX00MZJC8YDQ0+U1n9ZKpPG6nKxwWSZmuRn
LbP7JIK83tv9uXBTdjv6Tgz2tbLzbRNCBdCGAXqg2vZd4gRLfJHd/+n9+78Ivo1/J/jW1SvydH44
S0rTMBC2/3nNXTu9Vrg+DSWZtq+uzVmUVMEmwdnVmxbXeOShg0Kv26WbIUovTC+RMA6sqTsCD4T1
oMfxneaCYSN+E18f863ISC5pXtx0/DYIQurPU9G9ioF8SM170poYTfXGrqKVoDUEztQcppYfFcXY
RcmQcEWprZ41nqesPVC5w2Ku90kLMA3qfmUGgA7SWyzoH7xT22E+M03LloXTnVXcVklEaTwH27kH
4J0w0zKVQrdM8/vO7c6NEX94EbMWudWZWOYzjkMfzm/oyyenzO8VHoHYoDMOu1PXvVXzgaADmgGW
MvOt5eYXZIAfAzBHt8wvRZBeugLUAlvzwINUM7BXRl1Zvw21Rnw3Ucr4ErlKm4GZCkgxm4F8g2Ks
j9ngIIsrkhVLSLrrkhZ7kuFzhnlvSi5OiiTdKTldsNVHCzLZnCn4roPVm4OAGbeLMLE+MO6GG/Fg
V/GFsewrLIlbmvnbwNROsclP6G1dad0aJe9LzZat8bz7jsesDPnmDQ8eZDScRNHOdYqTbQ3nbkKh
nOjx7eSoV86Gr5xZpadoG2qAm1og78HzA9oH8YNiEPnW0XI53RsleDWbNeU2jcpELlwe30l0WYo5
obflto77V/StZ2LJIfkkzkPjPVJfroYuv6n4M8f2nmoddazW3OV580Jlc/kPHnKQpX/51AnXpdi1
iBVgSqr/pc1rItdoWNqD7kpBC2W8Lo1PVdKJrZ+l9/aY/uQ9h60XG+u4ArRXalcrBZ5nXMw2Tlf/
+tWY/w5tilfDBJZK4+uanmtxQv3yiZtn7AHz0OGPDTZhPrzG7vA6sqAQTXaJW23dXV0iL76eTpzs
sEGaCAkcUX3V4OyDMfhgzXoYg+wmhfEwZhwgkFqYnb386xcq1GH062HFC7Us25O2NE3S1H59oUKW
UBkTnTkTD5jTDefW0pYUO2tfp4cZKPAzpIPa8GokxaX0ODoUhCMvQW9MC9/0vttFSwjpoZjiZwAX
T93/4e68mtvG0jT8V6bmHi7kcDFbNcyiKIqiaEnmDYqmJeSc8ev3OZS7R3J3u3dXN67VRQcFEDg4
4QtvqMOtGsQbHVvSpitxVmZD8M167xrdHkTksrxAjIeWALG6ljVWbuILDeQg2ylIj9Fkfkaq/DrK
2Ucab+nEaCmHFtwNbQMeBoaw9C3Pu0f8dLcKtoR0qbIZ3OGVIh8KDTpUzHIimALBqdwh60zeEB8Z
vDhYRnJ11DobP45o60ru11ZJzj8fTUuM1o+jqRlQ0ig6AFCSxbR4o2hLU9QrfWtAuGCsUZ9EDMX0
3YnVZkckPbdgIFbIus8wSYDKkOxQ+CHNPNSJhExAgtYShkWJufP6lcYIIjSz1diwdC/eZqCoE3kV
qIsSZ3ig9AqS9S4rNUXOJmiTYy5nR5TXd7Ver2ncnEuwmtgh7Ie83/u6PlXtZNP3ycHBsVaGUlw2
6VGPGXwlRTmFzcusVBQO6nXTFbugCV7qEIR2Xj/G4j2031SXUpzm+lts2bapHW19RKSaMdmpmne+
DLekX1u0C3rOPMBHHXIns6bI9l2jQNt20iPGVCvfjLY6clB4+RlwWsSLGC14CfA37WozIIv+GmhR
b/tzrpPypy/EYXZztrMe7R92Bc6NTqSkuO54CFy1ATyRVsElAcGSJKfTp9PqKJNko47hUSfE7yR7
G9LjRqLlYfTh0JR+s/aq9lrusjlmm8cyCl9+PmmILv44aXSNtUfcotvEKO8nTWNVpprKLEG/yza2
Q8VZg1lVN49+F2+shAOO9H+NG/Ve8tJjCmMxxAqQKj2qAVK1jhsJACYi7wFnqhZtqMfNA71Yun6y
qaxqjd8JR4+nr0ZdPVt6caMPX2BMgd4NX8wEgo8UbnMLWMEYnutBXyF7sg0b9643jxkCvSEtK3Fk
cOjM6ziFxFXdZVm0TLRuHftsbk0FhSPeNY47dxPG18uXEUWPCf2EjU73U4ryg+vC6tXb23oA4VTn
8L7wj4goo4hpNHrlorOGW9/LdlA0UQ+86sojtr3PrrzIo/ghM8OtoZg0BnmiolzniXVIR20Vxj2l
mWjjcbQHBuU6EXyUlr5CnymaOPepkwOjpj6NOOFOdZp9osNG5bG9KtjmvrkaQAy3TMJQ1e6LIvub
Q+BP3qtKbGpBPYMIqKvUPt9uBk6c4qWRaGyt1A8mIpSoWKG2Id/aJgKNTqRNfz6T/iTyhE5IxInn
KmUXxfphJkVZ5xoj9q/AknM0i5WZouFW81WLwoM4jZWk3auhiFSamypEZToCl+xJExFXSIpSTv7m
dn7kGYqbgPpoWZAU+Lctjuw3u2HohOiL9vBSE6ZrZkR3rtI8kr8iaSKaYZ6aPem0ITqtekzq3P6b
4VfF5X/YjNF6MwnEVdmgBv3D+BceYieSxxmMmVI5QVVuq0DScSIT7VkFdTG009BYLl1RdoKM43pw
C4OqeWxQ74UhAbZGqT6T+NJWD8HCDzE7mdTBPlOlBYZN0DV6FUPjYty1jf13G9efTB7NsQ1L0Qzk
2w3jh5Ad9AloTPJrgjznpsytb5oBlNpT2mWr+ipVCsoBvTGAohTLPkzWip/fGG4+pd2LUcCDwlID
9wQWreRQ/fmLNX/McBTVki3VljViB5C4wsDx7YutLWWITcuETIRy+mD4ysR7SH2jRxnT2OkWlVoX
bz5NC/cK1SfEmUkbQFA8VeqAAxllwl6XvoLH3EiR/5AcG56BaFSWp804rP0S02Rkwq9A5lCu7+SJ
Anh32oJ4Gj0f9yn7sRt6rM1LFnmOEmekI/khM5EkiYKOZYRnAGGYYrvpxg0RoaD4SgGYVIzjzioo
/zdV9Rg43ouYDlnBC00awmEsifdDC19TkqyZgbkD1tzSV9UnxO1baFFh6dyljf/Ui0zGN9A79/wc
6RMAXFV6xPWDgMdqTzU6Wn8z3qps/xhPKrB/HRgxJJbAkZXLGfJmKVGcRIDWIE6Kk2JZcTaPncVs
VFPCAPOKzCdy7v0gPhu48abDTZIJNpp7CND7y8YaeQTyJ6p42HpNABO/hGW7l0ffQTeOfEtH/qUs
rG/6XZFrn61Ge2o3lQ/mrkYxbQJ8HwCwqe1FhhU58c7mxWnsJZNg65dzzS9uyCSnaEGZSo7N1pPs
OnQD2RUnyJNiIddN7TpCI8u3vyY9aGaXzSZbKCHtyMQ2EE8OxqsVltSIUxfS2bdIEwiw8ALM1ElP
f2DamP2tViHlOwBonoaEeHgDUx9KQkiKbY+pbEcJlK0eCqmfjVdK1OUU9yq6BeiTIz2PqlA44GcT
O9Oup9LPjoEqbaGjbpEDhUbZrZ8CtEyXdjXeBGZJI6YLaKBk401R5gs7wdKkb55w3aX4b0ICNLLo
oKGuNq3toZ5beQJ6PL5FFjNYtCZSFLS9rvLEQHxnUJAFDpx7O64rzBy54fHRMi11Sh5D7t+H46IC
f6kix4FQMrdsj/FSa1X+1M/DhWU4aCvDbQD0lu+z2I7WfZSiB6mDzjbxZgx5o608RGugMdexTr09
UKXPpqWdSrN4FIeOOOerpsT1k41ApCK2KzG381EnRrttDGJ0XSKHVUQ8adbjox30ezWKj2icbkAj
r7oMeTxfSY8Jc6/rO5QQu2YvYgEMQO7KlgS85p2FRbrxVaOd95QTtBJRuRywgcLKKqJ6nZCbIT0Z
vkijj8gGYOfYiafOpm7hdDl0nkZQ07juFqCjSTJYkeds1PHq/dyYoYLBN/YZqk/RmVllB+dEMuZw
/taaD6TANQIkupjNDjNT1kgA/CA40725NuhiN1q6EfINZuifXLVadwabvm6sIJOdoXjtMCA6kr/v
ZTM46yTOdpvsRSIe293eT+r9iJ5xWoxAusGZSXV+a2TpTO54rkaKj5iTHPs2fPE1RLATA1fkIN5W
GuxWWG8z8Ex3SdPsVcxZ4vEcR5+54UMVlajnMOswbEASCXZPIdv38ljQc5No2MhQbyO8H+1kFUS9
jFhEezBHFZgHb9BRgQCwvQlRxUmTR+dGBstpG0dqn/XSI+2SI+akkcnJ1FbA+sQVNkrpJrSy+VDf
VcRQhWYfkqp9FAUVeTj7SYvHKeSGqYiRAGi+WK1zSB4dl15QlRzUrn0c+pS+i15MC8KrSnGvIlAX
ADgetcxYybK+GuLuFJo7X/e3dRucq4gNJk43NaiiFqq1T6+15TQS34P19CjCf3NAAzQr15oeLP36
S6d4G8tujsrAZk8XcyrKSdC494ko4UBinXdolMgwviYYfYjuTbOnNr01MJaDnHnFdKLGhcFF9JTg
voobwSwcnEM0Fgc8UHsbsqkJ39hYde7AmvFEvNhz2vvlGqHCR6Oz6DniIlew4UsKhZiyftSabi61
VNcZsW5o9qnnHESFLPLTTRyEd62zxMEEfS9C58w9OKOx8hKtgP/ZPWbJgGbOM6DQg/hUSKhC+w6J
l2jLRAolGfU9Wrv1feG11wlCC9SL9NFcZkKkOEXnVYSv3RCTig1UxtHWIU8MyKDCrNurDJIyyPvY
THZNFZ5b6yZVcUvRwIJaNTmNlz4pPjK3UnQW6QRFxj0RGh2VStvVPrl7aaGF55lVxdbPdZMBB46A
8VMpybEh3MfOYFyrbYZwaLTSy5HObE24n3XFraQWKvIktkdhjfK+0WNzBPNaqVxrZlX+Z0REyyvF
SL5qATlWWdV4M6XSHLd56ZDHnyVlGFh94RlELq0IhAH9wk2v0Lq9VZh5yIWjYj2knCVo1OO8Wanw
NctUwSTQ/xL79B1BjVazTG+v68RWZ2gsONMcTDbCyTQT2rH9koYeDWq3cuBPNM5SV8qrHhGypWLZ
6dLNhSoSuoeSlANAtL16JpXqFTRTKrN2+BUc8VPVIeiaZEibFpUtzd0Yo4QhAyGJnoWt1PU80Upc
Aj5XaEvTtuYG3NKuoQV6i17PNFS+pGpp59ccTNFal0R4KefNVFd5ALqnYRxHsyp6MOn5g7ysZn6o
6bh2RPPLGdBAWpoqCAM0hXFXm8LRQuKJpSq+H2GHMKIlxmw2pbYeI4g0lIYFHrbOzJJyUieagOKG
jL56jmiazpQWXiZR92wov6WIVF6NloruK4IzCPAw3kaGjhXGd4vSkQkXLK28amnQDtK2KnF5wvAM
baS6vvMTDivTT+NVCi+ChtE2AtK5qtzyLqM+i750HoBvb8ZJqXRrhx1hoTeKMQ2xLJ74ahCtStS4
DGCq3qgOS9vtqIAjY4JTEZgijrjAUKtFjfaXniT9rRVyb17qm/BoDA9dcrCtkQLdwKkqGBl2hceM
c2v12OlFJIWR4EXkrIdJoq0lC3gify9kmphVY7htXEdBVQhKMAc9D24XPC8RYisp59wfj47vy6sm
dc+ZKePJllngl1whPop8gdYqMKowr1z2znCk3YuSEkR2tthu0zjwxZEsxNVt9AKq+MXK7oYA3/hW
aOs2a05Ee5ZG7Vd4Y1RCtFCYHEPMQAB3qJgxESIJ4IYNdP9uDKRAifDCa/pnt95AFzeuIzSUkmKH
TN2LgkcWBGmmvgQtO1ZQZIGg41zJHZaUEisZra7PTQ0tAqw3VqUW7S5fKl+MIx5R+iyQC4QX2jqB
T8baxX+GkxxwjqDgLoO2q+fsY6fEND5XJsCvwGnDq8xCdoRJsvRY5VRt16jAUU93LVsoM1HXppea
+F9qUViGTnX28VcemvjGLPt9Eu3CUoK0E0hfE1kmZg6vzSZ6QaDlkF/hUOf5yD9S3qADOsUM+75G
Rr2rkazkPC0qphjpGbjGle/BAsDfxuegofpP5x5Jrj0ygcdaindGymFg0Z1PZbj1lXduGk7fTFJu
XGy7RUWjHzq4+0E4rzmVROWrB9eMrnbzWA/xtRa9QPp7Eb9oIag0QTzq3Fkx1cWboW3pTPB5GGLp
oD9JFYZ4WsnQ5w20ODSOy0sRbSSkyIh+YutSZu+2jl7dIjd+DLJ8georj8qbE/GVLxngQ7NdbeFn
m0abOg1eKgsLaNt/EZULR+FUz1FktiyPicKUGxsONjDjyLZ/IaQfuQ2Y/CZxMELkbhC8ILjLWWAv
+kLqQZSY6GukN+jP3elG7U8bt7u0nWzVP48ZgZ/vkjTWKe0VXfo8BOmNXvpnbQi2Zpl1c9u66i3e
lcn5LCq7QUZ/p4ixwfTrUzrS7McQkryjnFU9qHVzWKfE0vOKnR0KhkVihy5woDAx5BZehcwsiClD
pNUZaMnGF9FnQCW+ZuqGyBKI1kDUPbqMF70p4r4SzGBRsO7tbJnIYE84pZM43g5DfGnOZAlhpAhO
6/LLWCkHUQQrXbWD+JbsHJjYrexcRltKb+W6sujakKeUEDtUApLWezHQ91It81blSI4HhGAsBQEt
3q5I4vLUP7dGf22Q3PsUsyMdMFDgfW67dNca7a2dBRFQAwAYSQ9uwqiROTCT+8LlcXoRk1TYe1TS
c9+aRBgKK0UhhZRFx0uYVTQw1EBR2hAwqTgG2Ua8X1E8FTcjukJNok77otmIKKqn4wNnhbjUSnew
NNax6LNbPvOjaAbSgeAETBosEguooMngtSNaKOugJgTuyXzSZIpA/qFvvBdTfQx7hwXPgo0sB/i3
tUGK8tbjdURjtAEpSjhl+i+yosIPSq6YcpuGixNnYW/LL6jhsnGLbZv754DmRcu7YioH52FsjjXT
+tIJE501YOuz0Kpv2Ob8iXatF82jWnufPZOoTafYKBYWTliihjIx5XIr5qtIRi8vWiwM8UIvQZp2
mzjVdVukW7FqgTotpD6+9nXMD2x/rg8Ua9wwOYoqpyiAu91IbEO7olbv8w7iBKhaiA9zp2z2Pr4n
MRmx4pHho/ycGPqu4pUnVbk0dMqVTU6Q+iBamOJbIuaMkuQo1qMojYnOoaoyRJkaXrlwcmkoHU1S
GWUkAtUYWLYOEUrmdr1vMkQt+ay6zJdisYveJ4f3XhT37TLeiueTq2hr11T4I/WqtUCPZMlmyOMX
QtsrOd3JYTQJWxAN8ugeJDNf1syCWmnWkRZvtOo6sct1JZppqi/vWbADU8Kfp5GDZ2z7aIm+bYJH
ldpc+w0PPNb35M4Poph/2RmDMN1lvnEIOLINHW4zceIx5nljNDaQaaoePcpjSuhdp3qyMST/3Iz1
ugOOhlrOwoJcbPq7dHC3WNNPZH2G/vaqLzRjSud9JTZV1UOQXUtWyFJM8Wx9NFzrEGxQtyKTJW4e
y2wDs3OtOMcKsz6h0C6ZfHIB/21SOt1jjbS076kbyu90RnkJsZcdda1ciz2srxos34iQxSCbsnko
cafWUvuQFyw3y28e6R7tRP1bVNAxxD17CFqNqnOQOkZ+tA6ix1sED6rWHEWbN2Dep9Kj8OUWSzHu
yHWl4lCKHIko3ifLcMhzCtSv8jg4SGKrSr1454zsclpEwZmibpF1OGs1RBQ1p6M+bF3lXg474Q9x
Do3ojB7QHgFd1B+08KAnpLWON6m6+3DsHxBx8WZq8mSoK5AmKskwrI3exu/LGR9Us9trPqyhvEXu
yLbnYZzZM89uMdtMF7KIJhzsfvBaKqaOu0biH4weai/TEBCNUwOZ17EQcFtCUt/oAIZbMGb94WSH
kB3SiLi0qBDY6IP2lmL+lqBt3hnYVdQsUcuMh3kQioDGgAsDHShVOImTsLlCWAtwJkW40ohPqfzV
CWHXpKQXWvMZ9AWEA28e1iwVUwtO9Ki7iVHS/hPnT++JYFiiQySbJSA70fAwERutMwRILnergFGa
aNLwELjUXpPqYJURTKvhIRpa3OSqB0viKW13VSIJglNIAWM5HB9sT/qiJe7ctwiLOHggTyPNB8As
tLZejiIyIfQmlX3cHavhmt7iwuiaW8cnBM/tJ0WmOZx3Dn6LMG+IoR6Mvt1HGlBNvAH3FKsg0JF6
jAGS8lVJ6pMFJxNHpYmLfQWEMfZmydwi04UpnkA+Kv5L7mirOmcUtLZZUBJ6drg9SW0eYfQUQChM
F82XBwhZ+PPpPLOU2+sAs0I2yy8YzRSkBvGp0yRYjcZSMeEIwcpA9hj0aBg+RTHjL3moe49SvAT+
u8SfbIGoHiVZB7QcyGD0l0PkLD0AypdbrWLUUiwTnmFIeTPEARDH6SOARiz9Ah+gk/QcFfhPV1Xw
uaLLPtGQrsSgQJtoCLPMrdqdGWVtzBwN8zrdLFeZSjfBsbo7WqG3PpqCU1+nPezqAOsKdI8y0WQb
ca6AGvRkYjdE1MiDWoU789B/womIsv/QygnRGFGH6ifu/RYxlVXmmZii4RC6cnt5nRvsvrpBEsb5
ryyy3CDic7pZgHGHlQM/buL+pMbcsIIA8Twe8+vAAf96+Xi9D+5yI35KHTOZI9H6YNXpbZvwULKL
ak0MEUYxAKikkboIZRktXd+9QetMnUY4V04zgoRQNwPUh+PdZRgUJGrRkEspJlQ07vN8ZQMgvS5S
9R5xCJDeQDOcIbImSE4zFX18AArfylej2XVLGdXvie9jxIYSaCib8XJMHSZ+nFmToi0xby99HeMX
d3NZ6UmsfXMiAMAtgLaurDZxUdsTVNXZLo1+G9qMdMqOSp+5J3C2sHHIgGhA+5tVAXz+QIFQOuIC
ij/piAkwoi2NtC6UGkBMw8IpMeGTCqhIrisAxYBqDFrpjBt+FrFP3VjF9AzEC2nDKZZqdTagWWvJ
HE7YAEB9qfyruCOvkfBcY42joxYEt0npRjPVg4GkI4BPCQMVabElUSCULeirCmgax/DOoJIIedjL
O1GMAYYjahr4QCCho3ytLIxEEde4bHAcNEk8zBp7mKBZee87MsqNOSzvtnFB80tHGmL4QuMM4KfS
NPKCYY76NmZnMVhya4bd3aK3glPK/jxVu+EaDrw7KWzsdxLPn6LAWtncE47RT3WFg0ofgu9RUUdj
F9CUVWLI10FwcnpEuWPUIUgPE8huFDtSRZ6pJoSi9HqAgIeLG10jy1zrqYVSbcYSVlkir/+Vjsmx
QMA69IZbVImPdmxuW+QY2IYZHFrjD2X5nBrh6bLfQ6espoOqL4yYBUNZD+ejEYZwRWRAJUbUTm3l
Nm2CleQPD4oTviBrLixy4pMqseUYrbkt0Dd3enmRqDEWQNFJL9l2zDJ5GRouYiPZEVQF1hxqfw1n
1nvRDL6NNDitlebJq1EVxo4RqHfUP+B8hLu8ubecrYtPEAe5/AABFhckuplUzide0z3g//1y2aZK
fxG23sYWf20H7T4wzLXdOAtvJLbu/ZsmU86+Yifzy4DleATqcoKpb3zqlfDUtGJ35NZw4MAUSg+e
A7vi5ascWR7eKn7MkHoN4bFO7iZeJ+4TdJ/WcDdIPCKmRK7AV48cFgG2c0plHOyw3jmu/IBN7gsL
7Cm3+6XZMU4653uqsKtmA4frHIjRS60mG5ddrJeHB6SGbMr2FIykQl9JgXotC52hy0sxkU6bi4si
fy6A4hjUScI5Uhw1HXdfdQ9yT5Ffa+qC0nf8gp02GDh4rK2D+SkAOzb0Njo5ZUhcTkWK26usfq5w
5qvgOsqougM7hpNBmQVQ3NnO2056bvRV4NJGkS2YrqOiGBMHGlvbwh51XbIfgP3DxEFQG2ERxknl
nZYpqSI6UJNUB3lh07qi6BVO/cLbDVl7mxTxM65x2Dzhh2OwI8todVL6lb4WAzdaI/6e4SXH+nCu
JNNSFpZ44JCVu4yRm2oSBW4vHgNtt2eluZfJQatk5WSIGNBHZK46Nbx2D1ErGZKtbbPz0GD6Ysk1
qgm87ayl3G2ZXYDvGRLrktRfg9c4kSPdN532Wco5RuyinDgKtUbRTVSqZg/XBxCh3m8wGtxKdngq
UmtLmS+chGp8qxeoQARjsEZt5aBm5TkuTe6hkMmxOVY4LJxpbMhojvL5vsUxqjocZpoPhqVs0ZEF
/0wy1CPHJoUIyDiLKvNaevn5prekLwYRmwTZsufMG/SAJpVNb9KR+4XdMVnHoHhCSs4c+Z3LVL6s
PYPErK44NFQzeRGxHw08csla3stK963R4mza1Ji2KCUnszSEyxziaKLCC8xGNhnsB8TxnU9oTM3g
DSHLJY6xiBxoisfMi2eGL0aTEHDhHKCgpQpd/I5ClzAAYCdyDCzeAvcgmMK0TKeXWTggY0cIGZ6s
gUleh50LwI+KR9KuNZMrUHJAtyJ4iYtWxvAdkYM+eEHJxqMXjQxgQIASRWC5miMlmEWNlctU7A1u
6aEUrK+TtMLZRH7QxKytOG7HGMODMWEC6MRXkHxeErvfX2ZEp8x1wPfcRN8u85r9K4XGE8/rvEds
soLmbiwK3ZamjcQhQR3QQs17qkk5OgCB8mAkUK1cHfFQEZV5XpqijmbTGhCCv5azzmtn0TaKssBI
jXgnojRDGJvNQmlvev2TjRH19PKWcCC1hCr8NIyjF11cTFIYFl2E4bLivYQmZQezupJyWJ45IH17
zOJ5gq4CZGITzUPVX1jolulBsLgEkJqr3hhFBJ4uocR/ubu0yBcauj0SpYHc7VMqlsS7HiJoVY2D
7ghb3RjIA8bWIBnCWx1xEr1dYvMSJFT1uiE5OTXxfKUFB6NsbzRqXMgJxSQKNgF/BSN5/HaZ1SKM
vTxWryorox/2l8GvNfwh7ZwTYNReSkWX5oXHGpOrgG3Haqa+TDkxwe6AQlTmLKnvrgcdDSlEkiEr
B9OqdA5hTd8N7xJUK3R5auh+OM0q7FKAxHxDAFOEPoyYU3qffS+oZrQTlWvIxyuLSY1hUr/rPfWl
8vFTR4HBLdPskAW43MiYEUWWAnyslJC673E+gh0+gaGP2VymX3tKpM9LzVqb5MDo/aOHr6bNsYzR
qsMIw1lGqvxFa7x5ZkXjRMaI4AY9LxKI9Kz2JE+DWTEDc+vRGuPN6BbctELvQy+dKaarzgRO0pMj
Woq2woOmZQ8z7DHFO+qqgE43mUpUS+ZOhlkBrWCfFh4cjzZ6xcZWdow2Y8FmkmvmFVaFaPSgt1rI
zgE3IBVBeBmVZvgPgds+NkGxaGT3SvTL+uoYY2eDtCBH0UjFx3PRF0BJw6NvMD269UYb1rLaGxMo
YSPyDpRiUQBATslB+c/P4X4IQ1xD3lM47CZjw+HdNP0ta+mEadzC9zTawx26PjFi9LG7aFx96+R0
GuNAxs6z3sSg1ZnJPqVeqOmygmmHnwif+SRaq0p7GiMKx4OV30ghG0VUB4AzavMu6oNdqAw3ut1L
iyKWdkqBTiFbaqTxEDi0U7ml3WYMuCxSwr60wV2FKVU5CtgbmdSiU67UEPEjWxyzdDMJl+X2s9yw
7QUuk5K+Yz/vOlprsRD36OlJAE5F8+RbqDo7XULWKGaClJlRTWzRirdlTPccktMWD4O8qFoMCtkJ
dIqnetnsOtW60uB6kDxJhyZABSQoiBvG4GuHUeHMLaWzN47XQ02AC9EJvQE8gF16yxMr5TLgXhY2
NuVTvVgnkUlwa4hulIuKjqf7dyEFm47cJNHzteG7AW3wHm1PnCkTODioSrsHZGfLvjeopZA1Xjof
ridhW+pjYNcGVOVBSmRjpb92tjQJFDdaU94cGxF/GrceTFMWlq0fNXR5AL5n1YzuMiImHYRK8Xb6
SiqQZyrWqYQbl0kXS0WiET1t7ziAjYMuXz84AVQ7U50hP0LGiSwEVRTHm0WwITGkDZmJCIwM1jRN
aMX6Lv+4fKrekQqZQr/HHK1VECK0ksXPWMimS8gH2UTtSfYvm3zVFF8qYVXzlLcq6rNit8g1nD0Q
xkH0ZtKOznPbGCtTI/i3PePaA5ZNXeARZwUaKfVVouv7PBH1ziAEsBu/CFxxi3fzJAMmIIVojfi8
on/+h2yye4WHvVXHF6Cwt6Ax+COAmxRkJJEGBNz+Ax660Ss4rUZCkTgjMaGRT5LWoHybQHoQqIBL
WkFB8OefqvwR38PH6qZhqrQggfCp7xFVdoTmyGiivXbpLC+sUdtPaAHq473ZlOseFK9m5/HkFf39
/8bc4fuDzE71CZuqoB7ummdAy89VA1rmN1K4+OnF6+CQ/d9+6ecX+sdbpcxz1qS1uAOsBdK3fHhw
WW/e+O+3dLnfn10B0+ygbr49/+ufuvbpgvSTbZ0iA19MEbSSve8/VtRPYMrpxtnO7z+GRPVmhP5q
DH7+eK+D+fPfefcAp2/4bZMY1iWIm3dD4NDx+58Nwg/XeDMIxidTlU0LBP3rU7IO3gyC8wl9AXRE
HdyGL1+gIn+xQVDAun50EMxP6J9qOH0Idpv4ejcI+IfIOshQS6NWJr6YKL/WIBigQz86BjKUPNmw
YeW9PiQz681EUPRPtg65TtV+uYfXNMsAifyO4HhZmn/cC/56GWifdLq2po0ZzOvX+6dXoDkaFMat
1/X2C20CmmabTNePPb35SUfiCv7kDy9d+QS53XYs4z/r4tea+NCoNLDSH3t6tkCKipZifD8H3m+B
CsLJOutC1r/vgb/cAmDifnQI1E9Q0RhLIfUsvjhb3y5+7ZMNYZBw8vsh8csNgTBV+vBRqKCPQ4PK
onT9+vV+EFTOQkyi4AtdRvtX2gO464/OAPkTL1hsgd8XwQ87gfkJiDzy34LE/WttAYahf/Ts05xP
hEAEOigj/dmbNz9pOnpGnH6///jXGgOVefnhQ0Bm+usacmdMBPH1wx5gIhLvgAw0f7kQUIgVaIJ+
/KFjQLM+UYi3TDQM3q97nTzAQFDof7Hs/wd7w+/ZFHKJ8bdLHhU8V3+Wbv3VL/yWQvzx59/Th6tv
//qnSJPe/eJhyJ9fP/s/adZ/vYuLLinOmx/+lvJcPuf7n39/wD9+9LvP+u2pfvvmKnguT+XZHy4/
GL7f5vaUkI39+ytiq2PwNr+5nGv/uZF//fPdbb553T+77uRUBXFwJmV9e2mEydjIPnrt6Sk+/WjH
8LodffzKSX76QZPjNcj/6JWB7cbBSdojk+al78YEtwahU/HRD1iUATI+0sNz+jwGp38sxf+9/5zX
jO2jn7MhkW+S3+73Mtdfg4APXzjwmh88NvCsELvCh6+cJV8RWxl+u9Llpl+T+I9e+kasq+fq7ZWh
wgqe4EevvAuev6Ej9a7yoJILcTx89NL/zn+cG98Pso9e+NBU51P6bpy/Z4kfvjKIgBqRc+nfcZ39
49/fAu/5t3EQb/N7NvbRT/n8ly4vl6Kc2IT/b7uhWJV19u6OXzOoj97xX5uzfvSO/04Q84PXvw/O
QfxupvweTnx0TH4urPTT+/6z8/X32uMfT93faop/9mfvQwrxG+f4+VT+138DAAD//w==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Fatturato per Regione</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Fatturato per Regione</a:t>
          </a:r>
        </a:p>
      </cx:txPr>
    </cx:title>
    <cx:plotArea>
      <cx:plotAreaRegion>
        <cx:series layoutId="regionMap" uniqueId="{035C60FA-479C-4B0B-8024-E608E36AEFA1}">
          <cx:tx>
            <cx:txData>
              <cx:f>_xlchart.v5.12</cx:f>
              <cx:v>Fatturato</cx:v>
            </cx:txData>
          </cx:tx>
          <cx:dataLabels>
            <cx:spPr>
              <a:ln>
                <a:solidFill>
                  <a:schemeClr val="bg1"/>
                </a:solidFill>
              </a:ln>
            </cx:spPr>
            <cx:txPr>
              <a:bodyPr spcFirstLastPara="1" vertOverflow="ellipsis" horzOverflow="overflow" wrap="square" lIns="0" tIns="0" rIns="0" bIns="0" anchor="ctr" anchorCtr="1"/>
              <a:lstStyle/>
              <a:p>
                <a:pPr algn="ctr" rtl="0">
                  <a:defRPr b="1">
                    <a:solidFill>
                      <a:schemeClr val="tx1"/>
                    </a:solidFill>
                  </a:defRPr>
                </a:pPr>
                <a:endParaRPr lang="en-US" sz="850" b="1" i="0" u="none" strike="noStrike" baseline="0">
                  <a:solidFill>
                    <a:schemeClr val="tx1"/>
                  </a:solidFill>
                  <a:latin typeface="Calibri" panose="020F0502020204030204"/>
                </a:endParaRPr>
              </a:p>
            </cx:txPr>
            <cx:visibility seriesName="0" categoryName="0" value="1"/>
            <cx:separator>, </cx:separator>
            <cx:dataLabel idx="9">
              <cx:spPr>
                <a:ln>
                  <a:solidFill>
                    <a:schemeClr val="bg2">
                      <a:lumMod val="50000"/>
                    </a:schemeClr>
                  </a:solidFill>
                </a:ln>
              </cx:spPr>
              <cx:txPr>
                <a:bodyPr spcFirstLastPara="1" vertOverflow="ellipsis" horzOverflow="overflow" wrap="square" lIns="0" tIns="0" rIns="0" bIns="0" anchor="ctr" anchorCtr="1"/>
                <a:lstStyle/>
                <a:p>
                  <a:pPr algn="ctr" rtl="0">
                    <a:defRPr>
                      <a:solidFill>
                        <a:schemeClr val="bg1"/>
                      </a:solidFill>
                    </a:defRPr>
                  </a:pPr>
                  <a:r>
                    <a:rPr lang="en-US" sz="850" b="1" i="0" u="none" strike="noStrike" baseline="0">
                      <a:solidFill>
                        <a:schemeClr val="bg1"/>
                      </a:solidFill>
                      <a:latin typeface="Calibri" panose="020F0502020204030204"/>
                    </a:rPr>
                    <a:t>293.650 €</a:t>
                  </a:r>
                </a:p>
              </cx:txPr>
              <cx:visibility seriesName="0" categoryName="0" value="1"/>
              <cx:separator>, </cx:separator>
            </cx:dataLabel>
          </cx:dataLabels>
          <cx:dataId val="0"/>
          <cx:layoutPr>
            <cx:regionLabelLayout val="none"/>
            <cx:geography cultureLanguage="en-US" cultureRegion="IT" attribution="Powered by Bing">
              <cx:geoCache provider="{E9337A44-BEBE-4D9F-B70C-5C5E7DAFC167}">
                <cx:binary>1Htrb902tvZfCfL5lUtSFEUOpgMMpX2zt69xHMdfBNuxqSspiaIo6deftZ2kTdy0nTkoXpzuFogl
itTiuq9nUf98nP7xWD/d92+mptb2H4/Tz2/zYWj/8dNP9jF/au7tUVM89saa5+Ho0TQ/mefn4vHp
p0/9vS+0+okgTH96zO/74Wl6+69/wmrqyezN4/1QGH3pnvr56sm6erB/MPbDoTf3n5pCp4Ud+uJx
wD+/XfeFq4vg5kk/LcX9m83h6v7tmyc9FMN8PbdPP7/9bsrbNz+9Xvg3RLypgc7BfYK5lB1hFoY0
CkPx+ff2TW20+jKMwyNEeRTHIUYvP/z11Wf3DUz/r6l7oe3+06f+yVrY68u/v7vMdxs7PHV0c7Q5
evvm0Tg9HFisgNs/v90N9/X89k1hTfJ5IDGHre2uX3jx0/fC+dc/X90A7ry68438XrPyz4Z+I75/
P/RuWcxXrv0FAiNHhMRUhIR/lhd/LTAeUSFCTn4osM/0FH9Ez49F9MvEV0KB+38viexN83Dff/pL
jSg6YgSxGIVfmE6+k4k4ipnAjInos0hQ/JX9n43oC0Wgwr9v1T8Wyq8zX0nlMPA3E8v9UvyVZoKP
BEeMxRj90K8RkAnjMcfhV65/kQV4Rtd8vfcjc/0dSXyZ91oO98vfSwyHODP8lXIA04hCHOOIflb+
700D4yNOI04R/WIbr+LLn5PzY3F8nfdKHHD77yWO6/7gErQJ/l0P5s2/PxXq6Y9087+O/ZRiGvMY
jODboI+PCMdcxNGvOcFnz/TZRv5Lon4soR8u8kpc1/3Rv+G/v1XAT+6b9l7/pdEFHXGGwEgI+2xC
r6RFwYQoikj4ynb+E0p+LJtfZ74SyGHg7yWOa2Mf7/VfmTCHRzQSEeMI/zCw4CMcRlxEB5v6zmjc
gZD/RYy//jrxlSwOO/t7yULe26IuoEb6K8WBjiDbPQjkS3x5ZRzsCHFMQ0gFvhfHf0bLj83j27mv
hAJD/7dl8uPS6du887sn/ttqMjyKSBRFCCL6yw9c0reBhRzhCKyGc/HL8Lc28qWQ+31qfiyPL9O+
I/z/dlWY3Nf3D/1fGSRCcQQFCJQZ8RevJL7nPDsKacwiCBO/eK1vOf+fEPRj5v8685UpwMD/bVP4
jl5AWi6c+muhFQQlCA1DxsFDHX6vKnV2xLCgXLBX5eC/2z+DeH4sia/zvtvX5239vQTxrniEOPEX
BokwPop4HDMeRd9bBQV/FOE4fBWrXwj4X4Tqr/NeSQBu/38WwO8DWr9ggSmE4dULiPgNpvXHoy9q
Bzjnq6l/gFp8Gdp9+vltFB9gj1+wycMa3+VHv+acn/3Sr3Oe7u3w81scHXEUQ84F9QqmAuqWt2/8
08tIeBRHgK8gRDFHAnEoMbXphxzQTXwELi8WHNBNMMUYxG+NO4yAvxQCw/MUliSYw9DX7V2YelZG
/8KLL9dvtGsuTKEHC7Ph5e3nxw50xgQwVIajmMYxEmEYH0y6fby/AqgYnsb/b0Z5P9vYE1kExYOY
+lKOvZFsZJtibvZo4NdjEEyyHYOVwsGG0lHLqC+fx2ooZYWzaz60t/jw2Fge18G4qXC0Q6MtZU/o
pRPZaqZwoWu60XF/O5VqXQbFfghamB4JI+fiXHfNA+n4dU6jnVf1wzfS+MEWY/BWv9kiQQRTCnUh
AYzx+y2aYGriRjdEVnN+HVWdknE33BolJkmo0NI1flVFkZX4QHad1evFZCc6yJ/7IoDdsp7JIitW
URlejl3+PBi+a1qYXeH6dGmLnWf1flmA/lYZKSqzL7W9zetq35TZXXVqgRFT77eW7XWIL2euhER9
vbdOXPNpM07LSajrNqlV8GSaNpQmG3gasP42MqtmKR6oiDa0AdpU3hyrqkgczh8GsyTWTRsVt5uh
dbtWMCNHTq0ccSNF1uxxBRdxFq21m29CmxuZjS1JbC+uva9Xpelt0pfNfuznMQnKE83zT0XGiwQt
fSht0+ynbEj6ubzMevVx8TodNb38Y+EwUORXwokpCTloOCaMheiVcJxpKV+ikUiWtaOMD8o0RVs/
3HfOrIg+Vi3ehXGXoHaQ49xvcaBOsGDr0euLyGfHo29XGTw9flZW7qtckkWd2BpfstGltiayq6NL
hpqVW6JkRmbj2kKyMrpERq3zRe8JahJfNauC1SuO93qa1y2sZxDZ5AXd9gp4UvEgjVB5XnZ6X4Ce
oji8fBlQjp6LZIz1u1oax6+CIFoTE22LhlyWMLuNwk0dhVuF6Cb3wbHI6v3MtbQ2Za44Dkmw+mOW
YvRblkag7nEcY4YpweBVvjXpxRMRKp2HMhfBowk6GXT5KmvYTpSdpISsp4Zux16fm2za/8m7o4M3
eyVQgPFpiHjEIZkOo1cOBRk2d3Ubh7KhzX5oLWw6Sg9v72yzz8psehGHmHMrO2NlgcGQyhptZ+0+
ubh6LhUYkemjy6XPNq7rUx6wMx3unQ4/dgG9HBxoazRFG5XDWpzPaef6lIXxsgpZvy2j5mEADX+x
ZTdcLTq+JB3os8fVcxWa91xcLKQjiS51C1J/dk0eSFMWQoIjTGNkngHR4JJkppSYfBABaiRlg037
rH6g5iyq0BURcO26uEpV0d62xl52sA9JKvCUbHFjUoSgDKou3zVh+IFU8XVP2VqQ7sZFfZSMmN0G
tG13Re7WaBikaItG8mW5z8JJSVd23TrwU5j2Y+ElLURxySh9ynWTxFHldzNQKLuxHEGTu322zHrl
zdlEbkJoC8pCO5Jkk67krAO/yY3ehUsh1TTDPscQ/LJvEzfFeTKAuopovqtRfF4F1aX38yxdT4K0
HiKpaVHIuiQj/NU/dVF8bXClU6X5hYmrKzqEi+wUmlMl6kG2c/XYz/FO8VqnzPgiBYcDLj5DnZxn
fl4R/SgMyo6xSCtXU5kFBWgo8ka25bCiE3lkXgxJjEm5ipaRJzVBoxxUva/qoExRp/KtLcy66YPU
IHPhmDn2EU1n0bbSB6RezdZds665zeo6lCysKxBI8QkxfhrQWCW9m/a8MEFaVdN7q9CzEMt9ZK2S
rDHLRTP5lEXjWUfcaafNTo0Lk6CQV3k1LysdZjapxrJLKp1RWbTabz1hV3PX2qRr8JCYmJwFQXA6
5amYlRyb8Jw5fVNMdJbU4BMc2glcfPPs+6qW1sOeioqc17Xt5aQ7aUy8B59BtobTkyIHNVHaX3Kt
H1nN7lgJehSCeJCdsrTN6PMQKRAnXqTTe8abbYNKKysR7fnBkfJMHZOp2WFxHovsQ++HQgaFOqf1
gFbKzlVisXlsXPle2PxDINr1bC3ecHD4zWwyifgcppFQ9xAGC9n44Ro2tW0ZDdNGxUk4jR/sgN4h
FExp6G55WPL3aFIptzqSrKu7JGtxKYN5eEc8u2uD+C5aoA3aaywZAfVbzmdSFmtFvERlE63tUFdr
NdK19SZ1PiInqKPHPD9WvelkQeM6oREFt47cJtBpE8DaxieFs3YTh5UcjF712XkwmXM/+0By9oEj
/cmrCgzbl6uxnbZBM25CgVPeC5F0Sn+c42mWvrN7FH44qGyUq02vgm7DO3Ga+fGmWZZeUpr30vds
H8RNmQwl+2Cn/K4DaFP6OjBSDbhL0TLc07i9ZtUxKGnmCEm8naYkD2kjcxus5xDJesD2tAdvPAnD
Vo0qP1E3s8SGrZBZF90xG/nEoGmQTVedNrV96IaxAAOjDzaDuDWF42ZC2q6Rjo77sPk4k1j6bEqQ
modjT8t9qQIEK4AG9GGx6xeuUp3Xt7gBW+pM/Nxqm2Id4bSsuo8UfLD147YMIGHoerVpwymXFVuK
XcX7KuWk5inVVmYsho3rgK9VnN2WOeNnrPHPE1EcNl5fZcXskr7WT4EZq5M2cEk7ZvjKDbNsqiZF
Wrybq3A3u363RLlPh5Yf3kOHlfb1PadTeQY54LUzrtsWWXZSlEO3qtz0XlvfJ/VCwMwD3iQ07o9N
OMBcI7AkNSpls4RbI/inwpgTpfI5EaIrN2WAN2wGD1B694gXtkHaVwkkReNFBamPqpddreh2aIYT
EbpBTrNa0l4Ht0vXDSdRs6xRJ+i2w/FFHNPjxnWnOu/WIZ72bjFlwnN1NwzlAi500elSxkr2QQVu
qEFp04c3Gqpr0LCsSvM1qWgmJ5utu9oVKe75SR2iC5JzfxCoT7plxSfBJIV2ilQeZWm99Df5xyEm
oSxnAulezVQCdcIpD8G6EDYuoSW7Crt2hXl2buohPLG5qqQWheyrEq26eX6vlZa+WhJgXJSaQ97u
ll2fU4gcy30/g/ugmWlk0Uwi8Z3Xq2ruT30D7qrx4Os0vbK8HCSZ648e0yvWlSvLhlOrs80ynMQN
7tfUt7Oc3bbpILkkS3/KwspKg1S1Xpi5iJXyJyRuK6lQMx58Hk2dKZ50bNeYl7esGFNf92vVzDhh
przqIg9UCTZIFjsoSZwOUkWWC5tRup4FROKiGeJEhOD30celZ5L72SYFsQ/GQHjruunGt9OVzaOr
OVTVShRCJ7WORznt86wBl+ZGk8xzOErUheuIoYdGmHVItyqodcL9UiV1FqVNx57mKj7rmLqrZr2d
A5xtEHGbqhUk4VANyVjM59rlOQREMyV2MFdZkCeWTTZpfA1cGIJ8FY/ZduiGJO/pnRXzuoz0SdVH
a9UNTlLct2cWozUO+hRyXqzORe03bTdROQTzkizC7KIO3LpTqpOjC+2u7qtVYIOnoBJkQwv0HkVN
vRJR0SY4VmQXg/Oqlzg/ae0aMvg8iaI535IK+cT5+KRSS53MQd0nnNDjEqM96M57BqdVtlHkj7ti
PulpDRWRDXaByO80PF5p7zYiBtUKn1sGsUGMWq+CoN0bzC6RKlPrB3C4kyjThtlcsmh5RjT7uFAc
pL2NAolA2dOMQcAPyA73qkkz77KUuubGl5FKq0VftBhyjrG70eHYQtjPjJy2HXd16hQttlkkrlnc
P8SF6ORg43oDd8Cx8I3h8HLU0mxNSHVX1JDj9uhxmdGHru7BYqxfB9ngJdTnqUUNOSsndqtH1Z5l
vEtsxIpdoMnlskx3NohV6lgfJP6uKwsjraIpZ0BHSB/MHJ/FRbldquCxmQ4c9ImYyjCN82pPJ51v
XLhcmNHRpHHjizQtbfGqiyDQ1xFb16ULk2jxxz7ek0lnchR6TuIB1kS1GWXRA39ClQWrZRIXhlh9
bP21Kpa9L9FwwRsIWnlk67SNTpUCX5ExVm6KIcsS3XaJDihJm6E9diZfoSZCx7ZLO1/1KyhVi6Qd
1LEP+alhrDiJZtkWYC/gL/Kk7zLIDt3It2bc5axOsMf33VLE7ys9XPslv+nbeUd1f9mSg3XX85Nn
fDX48kmZZZEjcXJZ5htTdALKDP2haukKR/1xzFaYaKix1ad4Xg1qtnKISiHjZbrWwFpZqC7VEdo2
pIASOG+fq4xZOdUXcTtfLZaVSTkX+6U1KikyvMrw0kknwhsilvXAwptwCa4qG60KfyjTKzKtJpSt
RE837SI2ZeRQMtgWSq2ue8d0ooC/XVOmJiDDcdkuax0v16WCJBMyI8iYpipRfUdlM0BWUDB6V+BW
TkolJdJ3bPYL+CiqEkcmvCmx1PnUpa3jWRIsoNEVr0RaRDxpuiwxxOlVXPaybd3Dkre57DPa3o3P
o84X6Zu42DlIpUzebXxdXrOpf4BG6RUdg4/IUYin+iMKyhXKIWp1o3vHoih1GaZQr+9GMZ3TURxj
0p/FLEebfslSQF8+CGdOiJuTglc7NgTg+TNlt/EQ3UNesQvtPEEANZCFcOpgLH5nO7+kRX62lG6B
0ht164yId+DZj8ui24a6uWvr7LQFwIQPoV/P2XhVC3Lqw+i96KtGZn10LcQ73L9rPS6TxkYA5/QQ
qtR0Fg1KNvB2SFRwkE2p78UpnDc7t4hvNXQDZFMQlYzKr50vuoMmHkdx/s7N/cNsQVBQkIUJxxA2
fAsBv4n7SE4Czi/a9VytTFgiOZfNR675lkOAlxXSm86GJ13g7+1EATowe8L8nOb32JQfO85qOeD6
Akpzt+LDWCedB6jEkELmk2jAfCYZgfgg1RxCOU9QxAWjkdr3pzO279qYBis/O5su4XwvPioGaXFe
tja1bSvWrHMbb5sL7MpipWAziXKhk0E9fwLmGlmOiCc4ytuknxoo+fqDWQRNmuf8wgt4V9P2q65U
CCoOeMecEQgpVRIZ876H6gTQDqgZXE5POYqqFPy7AQQJ8AXi0iZX6zawV85BLjiOGqUVBbxi6cLN
WNILS7dzjXj6AuxgDhTEeZEY7U/8jNczAdzJBwfwqYqKxKrxairFNo7M2gHEtfYOppbTx6HAbkN1
tWeI2ETjnp5x0eWQ0NJAZrQ7Hg3mh42HErtYrOIeojrxZDvaTJatH1aAVlxPtnoO2/5Wg1co+KXu
u3p1gJkag25dUG4CKlJN1ckB13FivpladkawP12m4wZuz3NwH7d814WtFHm+b8flxlCyQlO+jUcw
0TDcVEX/Lif1PsL6LsfDWZlGS3FX1SYpPPgIgA2yODhmBKr2EVbUUVIs9X7SgDkQhs/ZJgidSBZ+
npX0welcJR2q7+rwg8hrJQMTbmZWPXT22rdlQkK2PqATJOpv8+IERlZ4UGWC6uC4t+2ts2d0jPco
w5eua1Y09qe6Kx5UCMXzcJpP8Tp3OmFuknX4ghn5QtJAHPNRXM9TvacBQIg6Auioep5Zq5LoEWko
sY1OdJwdz0bvD+wrVHvR6+hs6resMh91UTxPbfuOYJvAqdM09/nJYvJDxlZLQD/XfX34Q45DeBw0
HjJrASmFWPetOhG9+tRP4trm8ZmDINuybTtnx1273FSVveUBmHoNwJc14Jbjdafjs2hikBcz8HbB
thnFLlNEGuFPbcfX7eTSTlV3ZojPfOFPC0c3hYUdwLZpG11SvMrHcPuCEuftxdRB0YvjHfB0a3LI
iCAE1wvsP6SbgMRrNLPNPMS7LqhWDvzKFKzGrF6xYbnJsuFyMesAymbwNp+GMAD0phiuawTZbWDA
TvN861rCklmJEkpOfhao0Mp5AbsPrblvRygvug2ajFgjVD2oEqDwYuTvhferzFVGNqxPsQfs1lIa
QXonwbyK5CB/OEVmJemvAsHPcA7oy2DEdTOL3UFXsk4xadjxYHIBcja9jDp8BQXzsuY5HZO5W819
tbNkamV3wJtptmxJ3OdQwpLLZkHXWZa/N3VxjGf+YWCQ6aEcqrjas1nmeZNG7ZOnbIGyur0FV1XK
pQNsPdT8elCglxiwRtZHvSSQ/vagLm3TQfVbw5vsMN8iCCBeZAf7UOCd6kJaIp4RgX0ueabl3OYP
FX9oLT+uc70PO8hRIFq4QkEOMQGafUD3lY+0jPlwBWVghshlJWD1w7vqJmWwngyWAOp8/B578D3i
oRiqE59DA+GQSAE/tx0db30AKF3u2FmL8GVfsuvysAqP2VVrTyM/3EIyATDeAupTlFDfRo8GA8LY
3zZCXbdzsHqB/PKanc0DMMBG9LJmsEIsyKXKA/vSw2htedY4lnrcrSZN1q2bgVeq+Az1j0VPkjAG
aSJXPTSBSosR4lieB1xinxXJZMtVtbhcArb3UIUdzA0duIf8XakdT+dYPc8KAJ1hsltRDbchvE9q
B1R8xiRZlY5BvDvQVnT2Fs8wDLnK2aHZgDo8Jktep5RcZwSlc3RA4Tm9PKhYrtkks0sAQC9wzgE6
7epnj7rbqAOeND2t0qCtsiQTLSBl8e4FwozbgSQ1W6DKhuU7U0Icau6sbk+KePHwXigLTXRZzvks
Ibxuxjookg6qnRzq1nrOuLSAtx7eHkF/qK3qVZuXF8pna1FHm+nQxphIvKtN8bwscDGOVJq4PWVZ
cF0pcjnl8/HoTsuMZ2kQd17WY8bOqEYfUN2v5k7gK0JBnUTgAfYD0NSM05lOZqbjtJrpbjGVWzls
5zRUw5U2xcccQYNJNN2yrqfxrIHSYZ3HAdrkNG920byxUHJDhKXqg6fzsFKLYVJBLSOxwei9qvtr
1+N3bBH5+xzFH4Kl3gyh2IthIduijVGieNxtNGSDY9+JjWHldjKoX/WiLJJRAnDarhtueKIZJKBZ
ynR/QiGjtMV7XMWlnMbquRnM7TBpAzqd6JkfmwUAKDusa1PeqykqdnF9xjmg/oyCVg19faEg55dx
Sap0nvSYgJz2IWGgbGK4Mm2ZlngZk7EG9xHzGjyPJ3dcDSdhjBapdHwNDcTTGRLxFxDbCXwZanam
xBLIqtArx8HDTYMXyUvHqwjK/cTbNgkovgmgRB7Deo9adOpRpSBthwSBuOKaVqWDlNjeOtHdlixp
AG1P84xY6f2UyRDn0k4QOBRr1/kYpUON3vMuviEVCBIPDKCHEoNj4Zum9mQ1uRosVVwX0D1ZFOQo
pfO1DIcoqamwEsDVAwA58LWmUrHoUUV8gWAWQc8FAPAK8hNK+yIp8rWjfG0md+OJFclLUyuayucM
29saOjRDFa19q7ZTRS8h4+TyRUv7YNgtU/QMij6sIO5fGb5co6KVS90ByjUMKF16laoxqBJaQW+A
RPE5yvwnbqDRSfw7/UCEekBzeFlpAHDbVZSDM8gnnUwQpg8Bsxv725cNjmO7plV2qZYFaqcxDRqI
MkPNJ3AZFWR2XK0LFsugBACgYvjykL4dXAHUtdB6hXbpYbVDnERT9XCI1tkYXx/8xUzAofsvPu0Q
BSuQ9Eyqh7ldVRjaF4c9iyk8OwRq0qrnl87Ol377lzbq587xo2nnvlD5l2+Afrn817Vp4P+Xj05+
vXn4hOjXq9Ov3x794VObJ3M4kGtfP3Sg5pe1gJgv1B1a7t9d/Kb9/7UD/qrB//lTpt8Z/K77/90R
rK8H7g4dcui0f9MC+03z/7uDX788/6Xxz6GHzzgcGuNwaIxyDoc1Pjf+Dwdo4PyMYCGcMP9yJOBr
4z8+QiIiCDrz0DyLKIOG6NfOf3REeSiQYIhBrz4S9L/p/B/28W2jDkHnH84eRghwajhcFVM48fZt
m9BE4EcHwYlcTCigFw9gMoA7lfKTRAoqqlE3+z4Orylaxzo2SdvYWtaMbWJHAVv34Cf8u54um8Wr
J9uVefINI78o3LdHE14TSBAXhHIK3wMJwih0uL4nsPSKCFSEMyRCAAmVlJRQTvJ2WyJcH8MfBMrs
gFNoBHDIA+0x9Jsera7du6Jr5p0pqm4dZ7lKm2wGCJcuWaJgkR0kg59t4/PnVz+gNAJBfstKIBBB
FkFYhKGPDd/THFj9zSGKGh0kGHWLXMTUfjQq/rjk8wRYCzQn8t65Xan6y7kNltQM0JhYMhSd2Lnp
Eup5vebKkC3OUbFaHN2BWPRlVNdb6pd6ZVw73/XKb0n7MbMTuYSjcvZqCNtr1YbRCXZ8BJSkscVm
EPNDF0JRWrtsZ7ucsE2Wwwd7YWDdObe3iDJ2PXXlsI5RdRrTmZ9kjgXrLlRNDqB1n5A4ACxFkylF
Y22O7RQ/BwN3F1E9Nr3UHM4XBHTx74LSQapaAwaTiR76saX7sw726x4y8BNOvjAwGY5ICBr6PT+X
gAAa6HvIMNvg3LuSy6pq51TAUY51xSHQFpnYlV22G2aN9wXAEHOuy22JcZ1kJZsvY+5u/0Qbfytj
HIYoDDmc1w0PpvM9TV3V47HQ8yLDjk4Xvg+mvV6Wm3ZahjM/oOBUTyn0FdjVWLXPS1fFkEyP8x3U
th+Mw0j+MTnklfWCylFwTfClA0IMPnGkh3MV36hcrwvrxgaw4WlA7Soe8vy0YaVfQ2LbSDSYj8NE
l4twODR+Cs8C2dJm2BSTprsp69qPhI/4JKxKfNxU0c5E6CP3XtzSEnryozOPWUvZyTAhnHDV1Gmz
lATa4VW+cyM1K9zM0HhqbX2iw6pY//HeDl8yvTIn+LqJx+AEAVbmJH7Fat31pOom5AC4a28o70na
4tnJMVcPZkHJBN3HrW7c/J5n99QHUEuQmKx1CK2BxkR9+sfkHA4sfHtCClQRUxRzOKVCCLijV8oo
5owZYzG8XzSA2uYjXhGw0Yu5Qs0FxeWFmNT/EHZmS3LjWBL9IpoB3EC8krGvGbkoM/UC01YkCO4A
SRBfPx6hnplulVnXCy2jUqrYCOBe9+NX4f6/P+ff9j7qgzrzYXbfVwDHF/2fX+8yubLEZtOmrG3e
vEhhMwn6PGumEEvRLHByrAjNvpASOrJoppfRDXxT+4HcyOojgs98qihntz6kHz4txL6gDu0WiM9/
2KX9+yv5948Hr9THgvADnE0hC/gfvEezUNnQ8K78RcE74CSa9pYGZ0qnT91QWUCb9/S2n7vgLWzV
yuZcPMezEYdyHD89Ag+t0eF8HJ3/ngiFPx9Vyq1VghWl6+AwdlN7IfXwnEyjxRavD4Ph6mo7+4Vb
oi9RDd9rMbR9X8Le/sMqi8M/v3yKtRXFzIe3HJL7of2f34OcfWlVYLoUxgvfQ4TYziYYnpCf9o5G
ijntF/Yqar950V6bnxJIrnAlul9kAf5z/53tZPuSN753bFkLsyiQ0BGLDl7aYPonIhZwJGgfVRv/
GuGIn9jk2KqgwgF0mA4eFIgbmJFkzb32Q/C22Xlx+XUWs36dErZ1yh4FNI43TmizKVGKJnpds4Xv
wrEB5AQSCj0hiQ49A6BUi+AilorttPBhevkzzs1IqV1B+s/HyaXi3K5qdfZqgcw43Lu0DxXdT2Bv
XuvoTHkevFUwBycSFOe2Hkn62OMGwWzauNqlms5q18FTPiTxjJOpa8eU+0W37+0QvegleU28hm8q
EudwnHnwTki/nhSTade35hm7pruWottbGvu7ri35CjtBe+lG0l6Yv5zQCmDHmyaycaAW13kJzauM
rA9vscjPeTOabBlm4HV48j2aS5EaeYUXH++9OcnPnf/MqQnOI8GGKDvVbdqhKlddIMJ9EsfFeozD
8jJBBlgnkkB2vd989n6Bb5PxROlX48NMdCImpyWH27WhodcdzOD5u9ALl8wZMR+7xf/w4kAcfbBF
R97EZNOHokqhE/Lr49LD4ll7AgWN7ZtiVXK7sl1DfqEoOzTRz1zlX1vftLca0OixjsWQ9qqfTSp8
lk190nzxh/Gqx5zsEx87gI+M1bkQgmCxmZUy4S+APv3nmECMbJzJgbKhgCKtd8y7yuH7xk8tjFPV
jO3NlJ965vWr9udx/XuDiSicQy7ZcGsW1u+iVkcpkIyVTHr6kScFKKdmcDcTmhBfeQ86rmv8g4Fk
v2folzbMLH3mLdXPAejQLeky3jXVdr7f6FUb1lfuDTshgr3v+ukTMBmsRQ4XLye6P5bj1J1gRH7v
2iD+WTf9ulLe+bEQgJzlzzrfFW2rjppUbmtxCxvagUJ4FEIhk+zq5QwEnjdH8LPoW5lH9cq3eZO1
oGTAcJJNkYsnh68QtrSS80G1IjqqGVVFYlqsSw77sSdyGzeJf2IkNGhKG7X3h2TY8US4DMUqdrV7
Dff4qz0L2M1LRLCjeQHMrWTx0Yu7L5JP5Wns4Py1vYi3LXEfeTG4A7pRUBwVbl9JZH5wPQyJgOcR
/hj77MgSHWMUqfkM7fd+WYpAbcDlxqdcNFttwujl8dzExPGp9qce97CRW6/ScyrbeEjHYHEboewv
moTdp0ryOHMBM5lOmuENZ4rJSKTj9eNvQcmPjmUAeRLs1S/p323a3GvhqJUtxCGPpElrxO5RMQQ+
ZHvtWPgyuTqt6ey2YRSrswNEkw2+Q98btzKjtcSOQrWfTUNxMMFYv6opqF+svOYhVKJATdHx8Q7y
cXzhetwMTTKfa2+SMN0IexqVhIYZieJLIyQIjpbadeCPP0rYHqmeBg3EWBawpdxxbKLh5PymycZQ
8SzPq2QvwkWvO6qS1CtuAevktm3q73kbhe+8Wz77XO5DPSxPoy7VyXndtJqA9xSaF+u+hTubFO7C
Bakurm3IphQG9q0k5XNuUHuOvN1pb3a7oLbiyA0fd+JHXtl430E/urq4PoiuJ8eq9L6W0zRnljJg
s3Npr2phcjOTYCWsTTYsn4uTJgKCpoV2qnI6fz5+0nUxf4mW6YPKPbg8d+5N0lzCpRDZ7+MxaXS8
M7mGdM4auYldPb2ynHdZEKi3jsjpGavvk0XLsul9E20DSYFcM7/fIM7c7khUxGnXTuI43C+Mtstq
kKTLRBTXmwnDK1Kf4WAK7HcZhcCLOy98KaxYh1PI91g20VH2NDoGXQBR83HAq/xgXO0d0Bo1W1gq
/dqrRpV1peXnQBaA3Wwjt9R0W191855I9Vdfu+6Ql4uBSE/lhbRCrxREPuVNXwgKo31ezj5Q5xr7
S2Lz57AHrjKPwfBFMEjqGlu5GVzWRl2zmYKm2xcj7B3RDcUL9RgcIXvQqp1grOp4A1TKRdGR14Ju
ijBYvkrvasf5ItrxadA1Frmviy0LiU2nwNlj6xfb8NHzFB7Vp0fHxeN8hF9NMiXZ/KQrONwl1Ref
yBm6kUp2k0l2fBjVp6q9yxzjAC6D5krQM2w7L7hEZBpuBU7UFVsYzLVq4acwOi6EijUE4G7FxZRs
eDdHRzHbOotpYFe8viMjByyI8UlGzfLkUDhtEtLuyqTh25gmctVHTXHopK42JhGHnJnguUOftKpy
Oq2XsgVklFTZaLpdwWwWqUmdHheYuDZrDFjGtqiKrfNruwt4V5xo0KmMle3RJbY8VwQQVaQkX9fR
MJ8PTVnoU3e/RISpLGHWbuic6Oco52zTmp0sN7U3FCstpuCtLrtkVwfiWpYGlR3v6VaFtc2mkedv
qgbgMueXsoH8TFt+nUs9XfECGWDAzr3QQl4Hb9pNbQ791uffZxRPYG/wEWkbB+uYOXUqeq5OgwLA
EBTu2Oe1eo7GcC1DUrxEdyzA9YBo2jIeQeV4ZtMl9XmOOmhvONFfk150UM+ralPSzlvJJRhOpIjL
vSL+3kYLHvXJcBry6EfRDPXFUC91wRi+AFLMV928DDfn5W+wwXTW8Zo+d4YhS1BTtavjRq1EM4bw
q9lA06q3qPIik5aBgk1//9/GYOKzcjRmO1vtHXSEv9HVosfbk8D0sctmthDjUZVJ+44FvYnbsQYb
QF55b+rrAMIybQN9323K/FbLAPdBGbwlaqbrqnu2NlY3R9jLiNjA6tENTNUYZf4dsF7mbn6aNZ4C
VYxbjd1Yrkfbuy819belRKd4pWJyP6cE1VTLDqhtUPDmgJLqpmtW7f2tB03+vNwFjymscAwkAuVP
H1+SkjdX4aZXWkxyXZRFvkO0Uj/5wTVvq40HmekSg0jYtNFSrzth5MpNIqNQTE60F/MG3a5IR8wB
AgMiPKy/WW7L0H0kZf8zYV6z8QdwK/DuTbmd4iFED+pWU1/p9aCwdOkU+2+usnptavlm7fgRWP6c
zE3zqu+nkQazBfcuAY/1PJAiP0qZzKlPqjqNQuHvxxxf139v5/y/I/nokEjIMN2GRXH8J5LPY+gX
AW3QQkt5IC7xt/VozTO6vGJVefZroG1/hMt06PuiXE2JVmsUjPr6uOQVW5sozG96BBxx/8AL6Qcw
ZeNo78/DtqzcP4gdf+vp4nsoA6GlOPCxa/+pZ/kzTG+RwPTpbbXcJfr87Dspdrpm+txKAVs7ni4q
6fJ1Gy726b9/WsHfPi0kC+/yBkf2jRKf/dFS5qIOJ4N4SippjXpXwfoqURLYdoLpEU9HV6jn3hfB
Spp8erMgfIGIBu/3wuGkMCEqY1O9pI+6DLtQsXIzgjB+reyem5BvEw+UTqjn5TB3089Z6vql1hot
wiTkptAk+hwYXN5k8FAWOA82LQ//SeH6+1vk6CdDTpDd8ZHi+kN8nT1b2lolLn0Uac7i8AGXB60m
4XO7HtvGZMH9BvCY7tdh4/EsIqI8/vcPmv7te0b+PIbMGnE49AxBw//sbpOOFdxnwqSqM0k2d/BX
JM/hxNFxyDpChl1Y9BU0iCQ/AsjRFzZu+gSRgm7j85afJkbdbkwAbUHq8lfFUqBXZ0N7EaVMtv/w
Yv8UBe8JugivN4nwmTBkH//zxRZjjmYiZC4tBkpT8CKTAQRTwKQvk9uQVBBGHodD6bifelC2VyIY
+kMEILNI4v6nA+yCTUM2//TC/pSr7i8sjiFThZg6kvgPOevfpDjHF99rsIumABthc9X0dMe/Lvms
e5Sk8qWl1Y+R+mj4GgljdSjD/WjUBKYpzM/IEbX/8LVCxP9Dk0HaLYwpw+QNBKoI4oP/+VHlyHzE
WlDsaqVOkCxAjuauMfDMhzW+iqwA6klHvc1DTT5N0v0gnE0veqzHfcOrBoRVWrc5BDjSlQfjV9XB
KzRcfx6NO2e91RxVza0pZ3rm/ZRVVTTCxUfQCuoc/1I01UGNLbxJT7unWLS/pAYV39sEwNmgr6bO
6+tDAo+/TrltL2XLl1Q9KoTIAwuQAAQFcBRfykKVu8cyfjRayQQTH5EPnbq8+P5bXPpdE8uEyq2U
3nBjhn/is32uDGTZlooZveYxaWC2ESnDVxXz60NpGJypbn7yQda/1W3XFMiweB19BYG9rCszo1C9
t3iWRt8Hu0xpEIGUlY16ajun96Lh5CSSqUplvyFUhwCVcGl9dNX/6kWnItijaItShk5j3VkDAXuw
c5kNmiE9JGORdjGzP8LmL42u7NcMhi8FKl+jGa7lsc2VuU6gT9OYk33lxna/INz0jg89RP8lFTHP
j7dCPL6bEuGDasLmRiP0FLIALyiDqDsmhnfPwST+qgQ86CIS7b7x2iqdOemfSUUg809RjMOGFZsq
pGJTW8ByaIt+mYBmRDEEApY6BG/ut2ubzPV54MNzXPXLt3Ap0bjIkb8Layqgk7V9nfmAfIFtzG2p
V4FFTxxAvl8H+bB85AuoDd9StSEuLrLxfg8tNkfpdq/Jgam8LjWkj8D1u0IRqEVY3z4Kf1QM47Cu
7kXQyGaWtWw+BQs351Anx6Aq+iPLn8fas0/MVPbkF8TA4+HDyZgxXGHJ2SygbcbvBYBSrH6FEfT7
tgE6sKFDE7zddfBTH1ddSmK7SsqCf1WtREVGf/COdliuITnZdq5TVwfzYUCoB9ZEzPYh8MFGOCxj
8KH7cECOIdLDTULsGfiEnMwCUr1nLW6VIkAAzFAsEgjaQI2GHz0CwW9T4/LL/z0y4NxSV2rY84jl
P+kFea15suxLokcsDB944kLL3eNJiOcT5Btagxt1uSlN5vVctb9iL2CZEhIYnQ2eH537jKb3UIQO
JSdk4lXnRm8zkCrchGH7jftIMEhaelsRTHatCjLvi94lqRsjdx1qmq9+b66uTeSaISmjgrA5Lkmx
n2YvP9WofNKhmCssQARPsT5pVkUuWk+NmN6jbr7AmB6eRNmU2Vz6P2v4fi9Fhc65M2G+Rt+wrUwV
vdSTwFHL6c++jF7R+IeXvMSFtPI9ziN7imrciXQhwOwnvZ8ocnsIU+Rr6XVghFV1nu63wDArvmF8
wLlE4+I1CYw+ssYsXUrR5R2liLNWKHew4UhOLmSf/7oTejZeXEQBSRQ44KQ0aeOr5Njdv1sBejfo
ohOotnFPPHI2ZVI/4dSp4QHMQUbLEYsnd/m29J3ORlKZ5yLXAEhjkq9cON/smLfnx0UPfXvO0S7D
Kqz8PYlreUeT6zqeXuxSgggMSwuUH2eoV0PBDXQXbZsx/6semT3DQgQ/n2wiNJ/ZozNPHOyXRw0R
G2wTs0228eRNG9DDevN49XeCrOzbevd41CQXJXhW3s9MMe3LIRHb0Gf2S+KLQ+eAkD+2WjcLvYbj
le8ddLrDxGaEomNor0l8qQK7oFYldDNEgwblDUOyZlBaxwRRuLsYporFT8Mm6J8KUyNEp/3t48l1
knhbhAWrtA8CdwpIvUWY5ijvZUNfJDcSleEhDhEJG7gpQR7269iDAUlU6LBtCWQSAyD9RA6ZMXW/
tTDXELaLly0MizXJQ3UJ9YTlnkffImf8t9KI+rI49s0xRCIGglQmNHZ29rFGzgH14o1PSvy3pRfH
SjhxjIaRrks7BqtKdO2+CIdmZyKlswAaycrXeXcqVKRXBpHqXVXZaDUQr9h4Wi4r3NclKCWGNuRR
jDwq9buaI6vAeyoRl9zCXuo+O4Y9zQ1jnHJrmyOiRFsVWayE3twJedTU8AeCF0KDg0D5te1Z1BxC
GhyXsV2+NiG0GuDJO6+0ZO21RZd6k/pGoG+vrW68bdWpLwBo/TV49GDVsFJtQSBWqwau6hGS+/VR
JBXAc3YSOdidBgYd+s6dwjlUWxDoepN3XXILRkB0eT//CNCt39qcmvUQo9EOka7MgHSRG9Bct5mq
uj/xqqyyR4cZ1EStOMzPakmqH94yVICYbb57KBs6KMYVv5+cvBs/QGeDOo+6YWXKYHqfyEfe24vV
BRKZU/09wV30q7KvyzS9NrU137zSXcbmZ9PBAiR9M6y9xyYBCC8DiNnoT7MgGVxR3TwNTG+jJgZA
3REYYc7GWeAH/CMeg+dlV/ZWPPtd3WVdLn23W/r4+nhVI973kZYqLcDqbBAEHE6oxNtj6Xd4yzP5
wcIqOehg5keNxq3VPtSYcRqPkyT5kU1dhnadrXU85C+LieoMZ4D7bMr8NS9S2jf1LUTyaAvPYcoS
LpIVSwq25tNujKT8Xi/zjmCt3BYcxDgmOt1vqvs55leT2db9PAIj/xTgtN8JkkALgRHZzJQevTBn
uxmFfqYicFl1GU4Hek8qkH7+5rAVQlilxdZH1KLKHFwZvSyQuKm+PQydsCn2VSIPvZ6mHfK4akkD
YB6ZGVqUE7yHITSHf1WTOhsfcaAcduOm7kSOAJ512VzN7Sn26/aCvEa9lz7Jxz2WQ3149C/Im0E/
QCW8AUMQr2TuxdmjQ8gJcljAn988FKtpQW1xXapkuDYmPOIb3s6za99lmxenGQsTSRy/SIN4Uc+j
4O+2UtPnUqsiCyEKv/ps7rOgtW8RgT4W9rx4aTvR33rg3N5fOSWgWhsUpDBL2SrsgvHgSDvvqJHd
6iGZlNUXFjceBgyw7rPqtJ/WDW0ORmMA4bquW6hsS/HUCAUTaMDcBQ/73X6qx2LX0ONcAdZ3d2us
bq1N2VhFG3XfTMb7Sxu5gVBXvXs2rA5jNNtzIfPzwLz21Y/0wZvm/rOGAP3w32iw5KsY0bkzo32S
5Xya901RYnNRLAfc3kP8CIn6dCgaNqjSJPhBprblvarpRtxZZOz/IdEfsvBut/+7w4tuAp0EBgPE
aL4ww+SPeQJ+WKshpIakk2xRvkZ+aO8tNQospUOEp+4a14RhwluPLssxplEWIz28x062HM/aRuN3
D6L4Fzc6m85sbjKQweFlLiw5zeyDlKGXLbrOvxnSrIswo5a6k52GCeGgLklZHsebfEFSM6mJBOU5
JemQxGb1eFj5079+gYaeohI3X8be5WhAaL2PASyewrH3NobX4ZUh7ryWxldwHeo+bXX12lmW7Oa+
aF7nniOHVWQeCVga3M8Her9A1l3WljFECRGpSdHz9Jel5dOTX3dtOoeie4nr4qtk4y+ByQBAPVCh
hlXQ34KlIHe+Z+M8057//yIxFASTSEi/ne4SV8DdvDEjB6LIwXE0+3Bc2A9+z9PYZdwEyqi9gJaQ
aZaEb/2oUqaqZZtPDcseXV3kJXxHFqdS5SS1KbXHQAIof6g2Dd6RzLF/O+6mHdJVSdaxkb4irZFs
PbEAJm4RyrvfhHwmfjZMUNGauP5WKy0uj4sXFPosgW/PZJApqaBd/f/HAxfrW9LPCB7cd4CoL04I
Gc/7GlC1mvjyNUrKeF/fQYQ4X7KgaNcRRkK88kLZp7DMvB/RQIaUYdjCrZ0ie/Qb5MO8sUO0HbzK
7iHlwZWC0m/PdT3IY2eCX0s3uqelKH8ohDDSMfQrZNxt8dsWgh5+gdN3b7ztl7ZuiyyPkB+/1zvO
EoDU5Xhr68SuZ97VK6yy4SSQVjmwwe6i4DRVofdVTyxcs0ohobgAUxW9eWUl41+aSH5EgGf3BAMI
NrA0oaPyqUaXjQh2XPbv42DZuZgZ7puaq5RAcdl7tXS7kmt4VA//82fO4+a3ulercdmQYiErTTFZ
oIAme9Z3L70dF5DNLQlfeNn5UDm4uiQjkl53pwwd9QrscJGJcYGLXxD/rYlaP3OlGPewEr5ba9Sh
8Gd9dQRbJ2/ctg09vS6nUd2gvrsF+q43+ct7NyDZWbb9mvZAr/EDoj119GPCFplG/F+1MXK34++G
qpiRWQOzSHA6VUxey/tzyGrykCNBPcXjXzyu5neCSGXTqv1vL1nNbn7pkvjDSQuYq6B/VUNATnE+
gKcg9c7DGGSWNoSRrbF8RkSVeDtAsDPkZu3tnJZAuhWyYsgQJ8dpKaYN9mx14UOyG2mv1r7n9JFE
07KJPBO9oJrtMqsWbJr3KSKLtMF7ZIa3ysgFxxuNtpEnXpQnvHdixQdT3gsvavd1iIKjlUq+iVnR
g5TooAdFdj2sltc2RKvrUGVchSbNk7dEK66HNwd06heBvT01S4wTHo6GZ2Tyi8Ze5nfi7LexfLJW
81cEfDlDEN4N2q1nk48bzH+AbwN9EaZtWTyPJXJxUdkg6O74HhAodGoQe2svyqO1Pyw85ZhccIh5
1e5UEs7ZnAiKm24xqwBq5yoQXG6UmmIo/3Wy0RhTswYvCH2x6llajVMAgGj3oDDqCfkpr/HyXRjq
+IBsTryNQonhO/c1jDh21Xyv6miN72H5UDXSDE08fynVnQ4dZkuAqqunMZHx+iGnj6ynO1fDSBLd
fbGp5Ym7yD5BljBbzsXRk+W3zg7mOcbkgpNromcMwBi3Wo0sHYmHWSvO+ePm92Gre21wqKFJ0lhj
58dP0vfPmLZAf1cUge39Sxvsc5wfmVM5X5ulLp5Gx/KnyjrYCn4Nw+v+UAYhEphtM+2pakdwEQu0
S4yyCO/3CfEs4vZ1iGzCkkzocXmxQ9HaPy0dBAJFln0xMPPaBtH3pR/nNE60uBFtEOj1+jUxQYMu
oBv2QwNUttVALwikCAG/OeJ2Bx2nvMhxBLU5qI82NvkZlr6E54EQcKdr+sXM6yCU3buPuQK+GpP1
gKDEpaglW1kYr68CfnjXlW+Pw/1xSRZY3D0740UU54np6bXIa4QMZQ3LyOfvaGiq/fIo4OIgNJkY
QD6EudwuI/A+Ndv12MNVt7To14ZJAQ1K0lMEWW3FwpmsqoAGPeayYDf0kY/EkIwmkxEFrOBZfRsr
1yJbBcP1QePk7Yuvve6MUjWbg2J5bpa8PBQYgmC4RVYIlVu6hIWFkJHnz3R5HwQS54M35ys/AZQT
l/kJANWybkiCqUtWzdCSrNglylVXWngrqqfggI4jXEVxi6WeIMMVuwjmoK5E1g2temYeZes2B8Pf
wvhL82jxLlNeIfITAisru8K/QDczp1DwJLvP5pkS476hfk+HievPAXPW0dUmf9k2Uus8It2xBOqC
wGIb/6R+EOHYY+OaBKZ9BeRGUnUmRSc/cAg3K4re7KAbVX6Ekb8JS3gIZBDHh8Bk8wcKvIiMEAzg
GJFOeernacxKNKCeHdlNxHX/6UP2WOf9c99aJEERScOaMNFhUgjH3bX/sV6CtSxjvBVRrzGCIHlT
XVWuG4Vsb1zr7xrBV+S6Yg+TKSAVYRIIH26hIn/5lewPxs4HjnFBF5xK5orI67bneXz2/PFL2eCj
Mfd/lsLN1L/WEfIaCMohJUlsvWAmQyQRpV5gvgNc3vzuzyvYdmiq9Sqcub+aopkfFr94mR4reEY9
kwIIw6ySXA7btlbunlEftiBssAQHEx2LwhxjdGzvttabfiyWDdOi3MDs4efCxcLsTRT1G4uZh0/g
eLadn09nH6O+Ltw5KEq5f1m4+kAQI3hDUeb2rCneg0bcutKPMcgMQXcqw/Im78Uw8wzC3Dx6m2bj
rXoelc+PixZ5GoSEPj0emT4Osefrj54UbNXSoUDEtzRozOFfZMsc0c3vx03ZIrnsj1/beTCoHPQ7
DgPBYBoaDosYgDz65it4Je/6+KnvhbfCSIAZxupQbIVD44B/yCR6mROUBXPN3XG4A3FL5fSqmb2P
dmryrDbSE6kL1XKOEQZUEpPY7u/Wx4SJ55wXv896rCOYDBaxNJbEq66bE9zf/2sVPk7keMkz2uKE
gsH5KA96AazJ2uWZVsgoY6AHoKL2aQ5EcFKjL25MCPZE+5exYXKXI3aULffdZaBw1pjGzLkKx9YO
kx5MZnCTHHwx1unjE2zmuN7SLl4AbK4X2opfBiGytMRqxrip5Zm1Tl0wsm3zG5YzUYzMzVK+6HgE
8uAmsgq1S3a0oQJhHkY2+SCjG+MmullEk1NmeYgOiPK9mrocEy3QmbWi2FrZ9zsHQOUS1t1GVyVf
Iw2H6NzoqTNiRX7KXfkBi0jfjGVRFsWoSAnC6C/B2B6ISLCLualDb758Le+u/+NSNMERuRwoXy7A
DIU8j7faD7KJs/42h0hbQYgMz9M7pW33BZNXVr1p5muuq20cjMXLfG8Io0WWOH0cv/YhT6499xCi
SOC8aCSGHixPdD9mFaRXlHkGE5D4SI+Pi9+1wy7wl0NcueUw2kur8/4+sgMDrnphECN76EqjD8lE
voFlNYcoIWUadz22AWWacD3gdyka/UvIvGX3W7a+K52TYeZU/GU1G4+jVdMx7r0E6EP0HcnW+DhQ
jFaqxyTt/JrcJlphHMqzLxe+lZTDKpqj4+OiS/9bNCcddku/Xg5tX0Hy/B+ezms5bmTZol+ECLiC
eYVp3/QSzQuCIiV4jyqYrz+rOTfui2I4R2dG0w1UZe7ceyU14M8DaNXYKsxVK4BIeJwkLQ8T9u4s
NkZhHwrJHdppon+qvdwkr92L2CqdENTPercZ+Xr381dep+9y6ibUsKUPfg6Dn18MB2GOuUkbGa76
LLysv85SzXdqlO/E96rnnsuK8mZ6ckuOF9Bs99Xg7GDPkJNO8+//fJblQpOf3KoT/C51XC71FkFu
Ydg7uuuuJDVlBIMjg6EBQrYof44LIvEvzO6zszQngjHNJ0ED++1WWgFUgRRiMamKAHSkZ9Mriv06
JJzgzfJmTSTnK6fb7l1C1vvMqmcsi/yP+ZpAgMtozJLBpeHdOvWaaAbUJm8zTz8/Ynk6kyJFVO5Q
IptKLk98lefiNuTe0lJDZdnKyOqxuqfKlue+ml6hPK0vCiTeYc6sbu+K2vpNUOMy6dW8K6qG+iMk
YEpRASBoh8E0++vMxa+u9d0PXzHBnXKrOPt5Ov7co2dIHZD6bn6S27XKj3gkfn4sZeYerB5V0aLe
tXPpvgODgOfg5sbdUjXqcZvVn2Ry8hgaybgj1wjcZaiznQ/yIvz5Eerpc26L7trrGL9WSTNsUA+/
qCLlqbpBzaaywU9oZVlc34wzoMLOyLsbLSbiTtfbzb5kiqUKOYbAp+ynpartJ9wCbxoZysvP3xq3
VNyIlbAGZC3++8MPYu7PVdP/34+tJ3p82Vq8+k0GaE/QBtsT/qSNlKS74WDK9CVOax/VdqjpzfCJ
tYglgcX0/iWZJueRyzX8+Smvt/IFAdwHHiJde9pn/sabgZp0nzb5l8/AHDsFD+jYJfI0b+bdtm5n
dzSd76J2CLHnfzWjUU+OdyMI9WNybuvhtFpt9tzrxWH0t0O9rFCJhgL15abS5cbshD5lB+fiZOxN
nXPh5+BON66fhsMmWJG1gp8rM++FuFDUNP8NMqtNictS4NG5HdcyX99gtnVxO2f2AUlvfVvseb+K
brib0/RFLHV6dWjAQ9p17b12IJStcBjv22EdaORvQLuClrVlIHTI+6yOq5UbY9LN/C1Nl/tq1cqD
Mc/QRJ3SvxiEk+B0leMnwL1LXzfrLzlK8Awkm4/KHMKfQgahb3ik8m7ua8XnOjaQAj0wZz9nLUEG
ulZRTbGcotqtESv+/xeLoUbYGZ9CThoXOJIe7+9+M/T611DJ+bL47hCSxNUeHZd/qFHYux+vcUo5
xs22gxRhgDvNlihz3PmkT6PzYs8qqFwDxBzVEJHyJiBe0/2zsuFFL5zxGTLOgyMzbJSqy8h22+pA
zt4iq5ZbD32+PA1MmOOxgC/18wZUt7diTGV/tRngSCvdT72lrhuI1Acnq+0HXJsZ/mw3SFayzTZ3
7BuYqd7f+uN/d2lO/q1M1vYqZ1qhYFyTPjSt8Wsi8oqrLINp2hqIE5qRLUAZXqHzgO+Y+vKyZJ4X
t20PmNGpjAvwrfTYW8nbQpscDHlTPYh8bndzMt1Pt/m8k1fXahpxo3dOH5FYe8zqbtqDmhrOotdo
L28GoWpVabRyKBdhj54JJg+GroH7hhLKOv4MB1xMG5FlEkTZGpBCLhgfMmBN0IvF/3udxhXaEsHr
nVO4UDP0e3c2iydtgI4iDfVC7a0/ZUN7SFPPvP4czKubwGpqqvpgYfAjv6RfforVbmzcQzJ7j4iP
MyOfvL7at16Lz4vJK1hK4mX+A4+ijJx6Lc//KRX66MHAvJ0+C/fRsV1vZaR4JuE5HIYZ/RngzDmt
3Yttr/2V1j15NFOjebDmOWjwpaFaEKD/mclbLjnFpJse6xb2Dx/n8FkV+bGVzLxzWXRhY6tfa9nJ
R2vDsa3BjFBObQF52+yHqlwOEOfKa6F868Eyx51Q23KHmfcNyMB81paNYE8C2LQx0yARyXhwGvJJ
/u3vKwfhgQHS8ed3/fytYi03HMbM3Lm2JJbkhe53Meynyb9PE59Ju41inVb93cBcfY8zGVjmzbj/
Uz/lDvkLo2jw+DsS6x3j8lmn3mpXSwv/a9pv8vvPMMZepX13OxYDik+OKXfroq0GxeWa4n0rWgYy
RjnciVRm5BKG9lrjX4w3zObxj9oqC7IGCeo3r1lo+NLZJUSJxlvIb4HtdhHk7YXSi5VBIKwQBFoA
cqqM6oqq9Mcyn6kpOxRz8ZGM1nBcV2L0U2YlIEMUUNQK4UVMFXWik3+ttlY8JUANL+T6HiZMmqdl
6OfrMGOXRAXe8cl+NhVeo2KstuhHoJ+67v7H+6jpwOfA4sFN8ymGSZCtd0AZwV7mdXqi7CEI4chH
uqN/GbDCfYKJc2+a3ddWGsZ9mlV/Bg1hxu0gOdvNynyNu5HZ+++G2jNsEpccSEmisKl4PwwxcJ3k
SLwodz7U1WzVrqjaiYPw8tlKpe4afFxhrdJTLVY0c/FHOavYFaXxZM85yl7GfGdymP2t2QWFaJcA
czr4fob8Y0A58vRlLxUe8SbdishrszfMkKVv34P4beDt8Z9v6QVJg3LYoeA/+BZfJRo8hNOgG4fY
bGf3AJl1DpXoRLxpWx77Phkbm5simf31Wa1zRv1HVECYXbPf6i6Pc2ijvlXvF1FWhB1yFKmsmkE0
m7C5tIomLf/MOgbguM4fB2fYSAO5TrAqZh4wm5nAZeY7JSnGmY0DPRvOiVoxwntP3nGqpzKeJu2N
eQY+Bw/AA1nII0hGpjcyx4ruT5FO6+74WsSAGWqVpvHRUlMus2KGa02nBIhUPOfFaawGNMWm+jY6
6qut/DXoiMNAu9sY483C+Oorm3vsr+BbYQzdHso+icsOhJPjwbCYvajXu+UBuSk0t+kXo9a3YWk+
8iWstUKLK6sZyVkayIfqa0z+Nv7ymOTyK7Xm+tZk9DSTecSTA/57vHf0BMIo5FEUYL85TtstZ5Bo
/o4G+m+mzbHDd9iD/Ruwv6GTNHd17gVV9TaBbthNOQIJBBUXW34pEFlJGW/a+q+ESHz2E9eMEO2R
tEvamEFfzo72BN/yRhUn09P0Tck568HY02ChjvAKKRxLoI2pfPJMV16h4XkxvqE2XAaGLMta51z1
dXIegb3vmVXM0NfzXzed/eLUZRdJpgQpMpBnOTfmOsMXD6dH56PzKl9fgy0HxCPnrd6bPGdVnsRO
76MRKk4ZfTZ9GMiBYZXmEV/SAiQvsqzsUeX2sF/0r9b2vhptWCNsOw5Vd5vHJXXYtik3yhn/u/oA
xswlSWwtcVNrDuNfcBTe0zAWY6QN2mdx44bXku48cT9bp7Yj9DYQkEBcdUnBNY/rtz86IiZ1ZQQQ
R24UEPSqbCymqIDLkrhpuU9z/WaP9NyTsxw24Z+HycdVsrnlMXWXX1XVTIfFoYptuRrwUnQ+IZLG
TIDwoN+l9XzRNsPYV7D3kjIJ1gq9kQxFmJoCcVPbyBAkNmlwLmNH2GCmjqm2VAEAnWzHY9MGtlDy
IRHyCAHMQKkhz6eIq7lZCgVDy0EpFoyOU7CSO9SvZxIt1cUvmv2kyZ7SicmMScgI9mkZ5H6jh3CG
tmjCA++IKnTK7lqakKSmBqP5OpbHvhEcnVgrjF57XrvuMvv5EczFaUw5nrpegGyGGzvxH4zPlJPB
7AfA13l+0Gx5r7e+PFn1ET8KIjqx1YIc/Tg55BdEt/O+WyOt0ebg9Qm97uOt5xObHXvdGShTmy6+
hZeNO9JT8J2QMzmpLCRGR1mh7pQF6Mr+UCbuMxVgD4G6+4KJiC9zxsxiOgMMt9+JbmRhVmI4mbTq
DtPgh6fPtyhN/iBro8DXn/B1akxSIMpt+Ax9O/DdtGKetAIAr7/93tt2tvfUdFkZ2FtWH0AaR4vk
ZmVQMsr+LDvYJ44brnBlj/ViEU2r6cgVUGHgdjCUp/RZI/GFMbL4DRoFNmZqV8fB6fPdwIgjloP7
ijPevRd85xsGllmK8sI33uydrvjXLaqKXSfH6dwvO6oy/+h7RGWLXvUxrhIipMXehmwIxQkHqiXd
i1Naz1kCVNk2mrubcyJioi9DX4zAf2VuRdg3LCLkfxB9rlvVtjs3c/CYpjI965QYXAzdQfNwz4uE
GrTJxn2z8rpu/lOWIdjp82nN9eFKwLcPED/vObP0vc0XZJqbEejb/G0SuqBnG8vIXsy/FUNpQMU4
M1utuZoCYx+iNExGyG67tIWZ7iSLE0/9n8Tt2lvvg4oniaG2zF0D21v7wFj9KpwzBja0pjVzkabG
pjvv9QqVq2UaBLKUlGjnasQzFYP/JFUqYFkR4Dd7kHGSzPkeUGiK1ocamzYbwM9uuqsmXoLEbjhK
250XSZBCB0erFVcJTf06j8au6lE+0+IwePCMVCKYR5fxCuQIGj7mJRw0sCLz3LkScuvTf9qINyBZ
KdtTDiTIneawszrm4Vni7epqi+0eSHBavOk5t/FgGntuQAnjnXl2PkzvxPPuXct5EyL9jY26u/e9
GsgEDw71cmRkkC+c5RG3EmTJZA2YBf6xtB/mH+WrLcpjljrAoNSn4rCKhnb4hBcHwzGDf0VGMe5y
9dXMJuYja+GOlbexh7G95ClyRuGzHcNrnupVarR4s0KxzoN5xC2UYHNd8sE8OMP423WJz1gQPJbk
fqvsNXIqZsrAy0xQSviLkeDzqJimJi7sb0tRYFAjwx2CN2xYOVOukkuWiwR0ECsw9pKFGWLwSHQm
xh3uxGaXancDbfCBsFIVNOlv/rPPtqkvu66gddkQRVHt5EYLNzdDw1eUmxGynR8axrvDK4ofzOCG
xgJg9oxMqDkIei5Q6Zid8tUyRiA0LILEyuqw77nf1hElJF2mYw0QAzZ48QdLFm5fVpwsif+JnQfX
njPzCfnDqS/HS604UMcqxbnyKXKKOA+sLc36l+cOrzz5z0z3q9jAU4KxNCONMuv2w1BNkQkMr6mJ
5+EQJE26Th8zFdbeo5NEl+QaxRZlqRn2aJI/OJ5SENi7PpzSuokZxVtBAxE5AIJs3OGQxxLUv3Rb
iiikNfFiiQejnM8WFvmXphnbHWUqZnHvE4tTnI1eZOnTdzZlPNV0MdpQcxL7z8Ri3RCLnXaC1GgH
ZZNfDKcyqcTLMhjxb+Fnkk6YjdUUemMNDr6g3Bdeh57fblFRL+VFaxhSTgVD7MFlWNl1R291v9lB
867Pi4qTjgnxIOfY1PFMzp40DzPKIsnD6ULEO1kR+RLfeZ0kF7m9gjP0fHlVxYyHqddehfpt2u0Y
+Zb+iGndAC7NH8XheXApCrKWGoK042+ACg4pSFCxqifvCZuEPjVT824pszeDCzcv2tO6UmvZRKSp
3mOzLJ46xd6DSuiM6gmmdeCf91IbUFX1qrvT1mM+Gljr2opoecK5SO2X5T3hDrPlypw87Kerd4AU
Km4vgs1tXuc2z/joP9rpLelbmXumxB83TahK5q/O9YKE/OiizBTVeGPgKgoi9zO1uK4RdesToI7e
3F+HOvVpdqoyXqriq9LxYLaGZpBP9HbzrDsR8y4zKJzs0WbfxEWad4wk8t3WIPlNiYWQX48nOiaf
ukuR+u7cz6QZBWIGh6lYeyojnT8sRODBTH9XjdMfTe0r62JNRb2qjFgfWWiQLVNEZuIwKfXa9UOx
Rwan9Kogho+EqrEcdLBUhufVN6tdTmonH7i+bT9rAs26PSyec3LmW0Vd+eOZGhhiGcOThlu9SGnr
+abWsNZ7QvRJF9nF9LI2St8brnEgFqHtsBi78L98GmNa821Z9lgXeAMGa8ew7YbI3cMG/Z7E6t5A
73u7V0aUmfC7cENS4ZS6c+in6UjiVEZrwVHQbg6oFyNuc58KqTir5lQkbsJrD2WIO/huxM6OeiF2
/mRau6VZ22iy2WSQpgifZR7VAiFq0GUom7I6LIRstmT61jP/SWdtCog4kxjsMB+tpH8DJIAQZhEV
cE3XCP11b20EwN1iPHmaKyIDulmBGFHis8KiP0zPk+AwtRpLhLU1fVR+oz0tzNByuBmO+6epR/9d
dzExTXmdB1JM9C4TvMYa9J9dsdTBFAPcAwDQiYumljN+SZPEYUiQDHRBhhklxJrZVbHMwdjo5b7U
zs5UJKfSyn34uTeWM6r4xKYJx2EZS+JMQb4YwIP1JIsrPHjm2qAwY1Gya7Wf+YotGFlxM3jZzpFJ
FpJ7O8GHrwJvaMcQaM1D62Iz6WfnlPv2RonW1lFLDE0tr2lml4FfZyquOVkzcCNx3S2f/mj2QV/4
wz73/1JoZft6cR+Q/GGwKcYm7TqDFq5hZXjGw8ihvPeYpN/Am3En1ImP+5qV7hwKmTx6Cw7EatAj
SCsiyqZ4w30CFG/OoE9tGIT6iNwJ2ABpfXce2sXq4X1n5BUuWJgQ1wr0xIxCHUpTIFLIxcok7rsN
wqHq8BTfyrEs9d9ANw9ECpqgaEornBz4A6rD5xhUIyYUTIBllBtlmNt4zWfSv1Duhg8rI+DEQPTe
Jl22x1za4xHGvYF8b3q8jzho0358bQh67mhUcNiwVYZ8cx2PuIzZy5Ef7ESGaqJRlV7NxJC/IPe3
fGbQ/AwUnAEja1Uz4GiPdgLda5mNO77B7aDWHp+C/0tQ+R3ZQhHNbvLHHeWxg8UTMzEW4YwX+ubZ
ZORTtRg3K429BR4/eugJZ1ZXlfgyvpVl2REKeLoz5d6cG3M/OGbEQqM0bLeFZp/wDDn+Fen3yp6W
c1/D79M1u3no10uvEYob7YxucypTjjQABKnOoqBpBE9vDd3fdmoeW8JAnA8MT9zmHW9fse/y7b3l
bOEzc9gC5dzMzHxt5sidkaY8snBchQkXm3aOq5Az0NZXpM9sD4yJft+1gEvX5c5y7YPEHnyd1JLt
bgiuMK+N87qBOE3P+A+9gyO1lbiKx2oJI6vCcWHhVv9ZmkbH+Y80ywExoZo4d/k2zeHETplzuqld
oc/Pien5lyxfYZyLNR60R0PLPlbXenQbtSFCZuUuGYshdDY+o9yqDXIGJlZrDjXTw/PV21+lKebH
TnN+Ye+zztqmnvXhLbcJXLsYrhh4YvEYFCN0Ldl51GFRn2dcsdIPMGmpwNZrINOFLTgSbAb2690i
tfpONDqK6NqfpFG4ISadLPZtC42seB0w+8ZUvtm+Wujaemwhu8GmECSMfQDCdlct2Uwol+6XVQWA
D37wArnYGyZfpawYg7INiBUa4wOeOAxfddsGwixPSabc2K/HjZn28jE07bPPnzyYc5xOCiv0wGLX
IHur8nqN00MbjmNuMheYXnToAnfkig9MK3PsfdmvvMOCIezJ2jWGDngFz2hvW7HsrF0Po2ftepap
2M5Tixod9/OfDUtsnNXESeumOY+9PMxSbvdmwRvts00Mh9ET4x/Sb0BZBaZjyKHQtwnP/sqHzold
bZnixSBTB24m0o2ai8W1bnUtrgcyrBGqOV7x2jpX02fRle7FGAKjSYbdlizHEUd/iDW9j9EC7rZM
N6JOpCdHmjitYADrQKFPuc2aJmpaiJv9eyfH3/ZQ7dbK5O2oC7nzxuHeTVuWYyTrkTO124+5fEtU
ZhxarfzDIDdlCdkIhzXFZqlmG9scdNJNyPxZus4Jmy2MMV/Pgs0F/fAuZTOdpK2+RFX8lZXFG+NL
GoZFBklFbj0fX/ymFXGF4Tn2K/1vNZtPyLxNRDe30Eu5eLyLPw726V3dp1O4r2z0pA3zfzQBHxvS
bAv7GSVjswt1ErL81RYoQm3V9pFRovMXg5ZE+SZ5BbBV6fkNU51PZ7dfD6shU056Uxymxn8oMrZe
3GQrx1XLzkyFINsxiZAwCFJCgXPBnt19JqwyMqkJbVtuV72WB8sTFosG0MIThdREA8q4R5dFNHRu
u0+WdWDyiNDTd3I/qK09mpP5hq1Oov/0emxYX7nKtYOVP68u6+jcYvmNve+7szP+P2z1JNBbk10m
cO6YT4CSrp2L4b/faiNcpw375+qvd+tAbOfOGvliJU6WMKv4jkRuolJbBMmt+c+yjXcTk7WgnEkj
TBrlX4OplrgZhCZi9YFTrYeJ4W4wGNNjgj2C8tmLRAFOFVG4Iw9w1t3m02QXodtVNiZe4yqV+Dey
uxDXQ3nvSFDRm8mqA9S4JqnYC7UK5DomcdAZPpb60o+4EOkp1UB/m40IXy5NR1b2DWpQAo97nfbp
xkRT5M1FuNV1Vi9dkxMhnbXuoBLma6IW+Njb7d0ZiuwqagwfhqwoKHg/YQmQVYw7r7A4ODCQyUH7
u1rmb5Vp5o7+m5QXCUWvY8BrEEcILP7t2Guu9JAJRmKeER7rjywZDmnFm1/jNG+PhYm41/eaZAvE
TZhlS9mKNuRNkHCN9VPqnX6SXvOJGMO2hB61uDFW8B3NHZa6X8LXWTk0FB+m1cKGkcsfJdjMhv7L
WzDK3yytcS5esbd4DQv4MXGzSA/1eDv74wRxesteURpNQI2gUZIc1sGAPL8HePcvW/sH6N1xbyzl
OdFxI8jS7fgetbOr9+qVxS0HnVUnIPtVEzt2zutC/o5D8gmflRZqMv2c9dk+mE1KQpH7NWxAaDDd
0xG0mwlqo/5YCpXsxtJiirlWHzmUDRMqBLsVUZ8sIj8JAMECWHzYN8ZDIRsY/X0j49Uar9qU3Uut
/WKdGg4NjyrSE3gE6/V7TnSChTVX6MpI6zVzp+KerQ4MY1JzMG/LWmqEpmIOSyKxkRRqN4yA1wel
jrWFd4yA5XPl1it776xXyJ0ryJJ54doJJTDxPY0OIomcXwdtfGdTTxlYm6UIbiEBzlX9nGq8pspY
ro1x6kY4O5sgCKJMvHyO9T2Cp77lTR+9BNcQi7GiZfBBRlgglwUwAch+VKeYLRwShbWMh6aBuqLn
r8rKz2tZqYNgQ8mNcG9wxt3U7lLlD15uB5mLI2liOn5mF8bd5LJxhM9K0c+zPksl/Y09wEIMD3xg
yFLRz6xIVAiMingc++9Oy+Y8zW2h7WrbBb7TEaIB9vxktvnDcNskZdrFY+nNz5OLDscSz1XJ7pnc
6a5d5TtJhvaCp/Q3XPppMZIrO2Wu9bA8py3eIqdPnhlv0PiZn/mC/l4K6m312Y8Z+lRiNBf5pgyd
Zp4UaZXldANTqsejty6Bm4/lpVU9Xk5VsnqP3RBBRrfLeb3+7RMj0s3Cukjc2WIZPgx/RTsf+Y11
AchNGcl3M+TjeS74pPwNGks5MDXI9aa6GFVS/vcLH3EwMfKJ0zXZ9rJOv1qvuNV82bdFBn1v5ywn
k6a/02zPxepAjdywfA/HOu0co8xZDIetG/nmy3pfWvT8WAGBwv4ZLLx7g+CSNzCCJvqDY+rsS2jN
j0L+XRABgjnVjesoVy5TNxMBZuM/i6X+5TUNj7ViOm2+15RFisaM8FnZzlvh03CXRh/MFu2DqqwP
tmt68OmSo9EzZhJNiqqIDtutVIFlsW+12y49PTd5m+DmYdmI89lmDxNmCxJLRYytVYbe5rwMiq0d
0qMdv1GxVYoEnKpiZ8mFTTvWrB+6ilJqI4Sr4woIthkJkZd0trnn8NNoEZF406MvxpTtHUrsQt02
2fE4WH8npg2+Yf1ZaC2DTR9jCvjqXqKRMq5Q1PhbelSdjtSFGYiWy8pAr8+o9AsXxmAJNjoJTOjN
b8tKf9sah1rRv8IHJf5kKvL0qv6VaBsXvmbR7UkTv71n0Nx38uTqxd8pS6pT3TafdHa/vY2NN1hm
gR6o8Wn0vX4/IGTnOittrMVDn7QRhtTnaitiE5zoolp+zSseJfNvJqZvPnMjcgvk8IKlQR8dXmZz
YfERV90QkZTbs4lJPFZ2E2nZtsslDIut2zNSgto5emnMH/RDuAwvLOG/+hxXQ35rt7Fomdq/YsGD
w+IkkjvsNw9uIwVnHI6ob+/ebTGnMOmLZb/GauHB02nCdNTATEh75zrUSByVFZSvsrevlqAssCvi
lhvi0I4e9yNZJzhx0wcbl5cYdyASiAA6liz015R3gPXSAqQ55zWC1WkESxLDN22jUbRcHSphmKjZ
l7KY+Wh7M4/yMYtsD5FErXRWfmY/b76qTp6xvEovY/tM2Z7Q06qorzFx9Ar13HV2Y7I614Hh1hmp
J1KYtWLDMHDKjXtdn7srJC6mYzLaMtzUboWDrB+3gU2lnDUiq37lCuUEXNIJs0Xg6BWzt6UBESQI
ZCXZYaOJZ0Wvw7ci6VYLGA2+8vAMbLDZiGUctYGnfmy5kLQckcC3HIQwBrmhy+ZSw0IqoCZawsnM
riU5n9hSf0yLjV046GoSTwabVltEeKdb6YSM7Kl3zD2T3WSnepILEyVjrtcGXf24t9tahKXJmuRJ
vHbZDEwPn7dlYWwmMnlk7kFuYrslUZ3nZrDbUHjVEa4VkcgQsl8fggz8K/HE+/N7Qnfh6y57NGvn
2czYDSKUgahK8TEmxLMZFnR/elr8NX+b9GGOe28dmOLyIKYcJ7qiOFUedg5tXkMwl3F9W/mxQEkI
EgN/f0KkPhHo8yzPEKFsUdbnje0s+G9Y9VlQfAIJ4V/HacAkTQUlc7kQrBGywMSuw9KjYxtX6xFl
BKedw66qVr7W2CdbkZRPQ1sdZjHJWBsSKh9W5ywIADTyPqUaMCyOtHIvq49u46ksEvM9FVZ98m/a
4E1GcYaVZMfcswet8CwmpMSvOlNH0GuvEHyIRMCDjTy3DGh2+8iFAxbxuR+9RsuJWSoI+RvbpUdh
hkzCAzlADp1opcK2RmlDB8yWsgo9uC7x2vJPcllVdQuQCM478aSR9fUH7liPpRDObRGbjlA+4WzJ
i40k6bR81Um1HPxash2gZZo/2q8YL/BsurK8It5A2rBaXrK6b8OJwVw9oZPPztBEvmi+ChLoeu/p
UAxW8FJ4WmXOl89CYRYm17K54iOPemvt+d1lg2pHlp9GmiVAtXiUfv463/zJNrEyU2sJwe1xRz36
qZ08OpXFJLvark7pXdiSELa6aM+O0G5AsP5f5bNJjHQyL5S71ecaok2dNkjCvvaZAjrd98CVAp9Y
MKlIpGfFcjSRJk+6CZrPAFi2rL1G/e/mqEHJDZVoUEB0CeRTnyJCd0/MNdlDnlrB5pfyOENzYemm
c2JdNWbmjRULbv1ngRcQJ9DeaYT0EbpuHtRagq5J5KTG6r5fqYEFdTK8CXYw1/BqJmV6F5mwh4hq
Bb/F8IIB52w4qRNtG5gwgIfuoQURxnPjndiVdQO1rIFftI9dnzmR1lBqp5P54ZhEyIsnT2rajhJH
7DjlgkFBwJWWHi0Lq9luFjhv9X5xH7dHYlIQGNg800F2OG+cCNZEEWykYjnmeblX6/qXVq4KNoen
lu5E08blwna9MzFeJ+7VGtsDPYhSYoxr7mAWgfWnVRl3/tj1u1I1L1bvXC3L2+4GlrORHGDvGhrk
sS4ykOjaWocUJuCG0D3SyXqSWQ8poxPlDmfAFAr33NssUcFhGDuNZZ/ILvIqLGUSe/NysNX8R5c1
RsyubfEwOfdIjtSbaAZRvRhRzDx7u2wM2raytnaUwXgnIKpMLP09bL+qRv+YSQQ9J7eICFshMr+q
7wGf3Q3l11LND0gV6tI5SEhA7glJLRURG0QdzDenFnD2rheujWaevRVgb5gYvs8gMbHYjsTAidjG
2DH/MVATCB7ZvS2WZO9MVgqtxvilFf61LOqrYSUdDk6dFRu695gS/MmL/Lb8BK200o3fatZDbwW1
0kzqr8zHmh0xbOFlJXCwje9wZ3CkWPip1fDRlEx6Rs7ozeERziuadB98c8q7dOhvrkZnszAsIFbL
kRXw/foyerpDL0FdUjb0AUlXhRkhBrMWuHEUi31aAlxpKlpYg9tLkmbAeUEqwp/NJh3cbYci6RHZ
sW9bNHHs7WaC8NxAOe1zSoKg+ms3vhvi5PrQ2naKks3YCZhbNMTpC8lZnOVVZXPjkxbXVUzKawCS
PwuHRZ7YU72MQQMroPS9yAkMJN6Jwduuupn3VwYdUzY/Gq1GPlC3MI6kvnuy2ie2iQfutC9dTGh4
Lz78kp2i3sbSmKXUo0bhTNctNnjVPUt9qag8x9pZy7+qRP815bOeDgyEeZyXfqCp0q30sXR09Id7
lmWve6S4i47xJTB8rYtyDLG7enzqvGZF/WOtt5E4J6LMyY7QRJBIozm0htiRSXEO9paySdu2I6vW
EQCsNRa3u9uRtbp4Ot3+8j/izmQ5ciTLsr/SUutCNhRQTIve2DwPHMzp3ECcdBLzPOPr+8AY2RXF
zI5YtXSmCCXodDqNMED16Xv3nmsqyywEz23B50dP2EGTGRIlWWoKgeikms0yDr1MzpB4tG8wDieD
bJ0tnQFfCwXnGhccMa+5HIJdEJO22zNBttsxXlk7iDzVvjDUm6DNCNnSQ+JDNdjiHTvgZLs5JpUR
S8jKcfDzl4J+c9lm175uj12pIWenfMhpQiEB9o+J6zsLj1M7/AbaGP25TgGmKpOJhIZ+MZO9pWyU
Vry241wEjx3Nd49vpvNNTz9LBLBZDisVVVbcK+3Jo+e469X8QfeSdYuTlAWvdPZ9Vl+EqDme6nmN
ldr6STldoD45FBGeDTOO4COAKD4SEYNsamhPSk54mSclzmyzPuZ431ZWeNGUC+k70B5V+mx6ZW90
aqfZmCseB0ZbxeIGDNjoCdwtB9tZ3TkXmdoh1Sp974LJ15ghyUDl50CgmIx9kIJ4O1DFIU2Cr9Nz
w+n9CKrXB0WWGV59vuO40qhl74qZfdLBcwo8+1CQzb2l6AqNGIUDEOJevbDMja0n3iw1rHbN4QmV
pYWUM2HYT9Pl6a4LFSlLFyQhwmuGBF2K7+x9lPRzD4U4A3xaeve/RnUY7VEB27O7v3vqXU285Trs
uA3HCkcdqaTYFd1n5EkAaMG7VpinaArCkOcqUpkF4RJTVcj6TPZXVtpT5dK+9SCGCFVaq9S5V/at
6ooGW6PJ5rNfklc8v18I3ehouY5IAZG+wolEsB4hazab/hgF9pK0TrEtUbw+Vyk2uzGXs96AWpG5
2Cw9H7qBj5T3GYAK54FRfWjb9MFpQJppSju//2RhZLgsyqo9uFlos3NE2DJbP31qnV+omSk8+6xa
36kD1M3BAuCJsSROshT4f6iaGc8Ujv6jzLwSraOG5Tok5eT+jplB1hP8aV2MvhsOd0kqrBISZyeU
XIcEghAP3VvhdUyAJdU0vtH5noFJyDN29nLhQmXBKjQEKB0FespWC0k7Koz3L/xaImv5ZFIyT61c
Kh2qeZzFmMtoljagVRwLr1iBpAxU7eSiuX9IR5o8fq2vRVNeRmYpj72zrnqGzl2YKhuo21uVEJKH
jCHwnKAKZpgKtmBSvo737yfdeu47unUzejyLHjokXYnXFjVOS4t9eSfHWANMoy7rYbUDLLr/tq0x
ujBNSPjqtB7z4dCGz5g5IYX5ESLTO79XbTFiguLAj8tGTU0aG4uQ9teGeuojzaghYHqwlWXtsPYU
ci082wgPXRs/dVXeYWJ1Khx2GHEiC5MfD4/OBlZhmiuLJ9bIn7JS1a1BIvsMGYjzVKXbcrLZNcCz
79koCdEu5Jh7LgUSKHaaNPksTwjDzYboKNSqX0jMD3uZWeBph96dBzXrY4cejuxR43cf6zjd6O82
oKyGhF0pxii8ECL9mAgg+3zyNWLAgRsxDiEaUb8/AhZf+1UenFApoj4lQHZjjnH00JGbNYQCztFo
PYq7ibJKinPKZ1WJKjdzU4g+2ji3VKN8a1x6xKgV/Gsqeh2ZFW9daDJu6YN6fOlDKr6ku6R+mz8P
0Km4SL13jNIX2sLdsZuA+bGWushgm0vfWT9VXXKCafo8mTdfDJGK6L7cHYZLWFBml6OH6SYZ9tjd
q2spKRbv9CThmw1SvQxlbZx4K0lM54qlx9wn42+FP18OuCUx6HJ3IeF4tCABkPPoZDctyxau22YX
MqGzKX2cDaluLcgy4WRxx6eKxo4xtsztjaJ4SGanSbdm1DqO0W64wOJnnIGv/o6HCVrkVKYfHkUc
tmKe3Iks7L7BHrlaedCYLMwD8GOLslZ/0W1KdoOv94Sv5M93wLo1BCAfY12eSpfsOngHF8VIWQd0
Ee+Hqpy7Kc2bYfCRP1ahxBjWCVqmrUo3/GfZ9JwfwwYuDSygDmXiLAA7topjQMz44HaRRaxD5jjx
SgqA0J70y7n0nHBnpJTENQvwRWdePHmg7xcVacIyz8ORX9BC8omv4W5LLH0YBzr95nnGA7ixh67d
oMRNOCZPSkGZDIeKXpU/wbo8SFlCt87dZNYFTe6vXB23c2cp2lKNfQ7a01vi+kS0eRFdef4e3hAG
tydF8Z1VOuExsYKI3syPKU7xVVO6TJKHbpdJQ8zurF4KO4f43S59UMLSWqUVurz/+m5PVd/AHVjn
smHsweE53pDC+Aup+TbC9h70WbkmMY76KBPg4IGBn/iDVeQU+zuuupjiJtKAhk2SbgPVuGV+vbrj
uUqJwv5OpOuTBGVEPU7rhv9IWmQ5c6Dg3BdEDJWgL9J4ZVYx0oGc4w+xFBySM5ueFQbPrifWfEoW
yJJlkbTq4b7ZZoF8Nxq/heQRdod6+tCoeKCgcYtNWJ0ZjRzYpKf1/Z8fEvunpWXqOe+yh45eAvUS
X5Km+553IIXun416mFK8d82q2XAiGF501y5xW9fIEXJuAmOQ+oOSVsuiLtvXtKbGRUyoH70sCQ5o
GPhCS0PDQLRG3XOryb2u7X54MbS92frONrUad07IdfgSNxajWlPhZFGagqbEFNESt++ta+s/A6s4
tOpLT6D4B0QbdByCFvUXNajKDHhq7odHeOmlNnEAkG5zU0jcs5Gi/KTH21oFrpqi91YiQgUgkRre
GTI1AoGZoLOum0Uz4R21Z2MQtyhJ9GMZ3O4Lres6MSS16sUqQ3XOmuKc+9zlRaTeBZqi8aCBsegi
uQQHzKbfFekRUdkVJr2ykGSuz8eJ3qkI97XDArLD8ehuUpB+yzs6gZTqSz+Z3MJwyLeDYvnP6eA8
DEDYT0MhgucmEHTZrBCg+/RFffLDGezodV9Qqo8s3LWhhHsbtfkx66Oc3huu/rEC3qy04EZzV6Co
tYhNqeOyX3dhF12rnMW4knR0B3a6bTgYD19stLCDAOB5E14lXiMRgcbt0iIIivYclFjlFYHeYLLv
jKm6/9rwC7t1ULYzrMLop9S8lF5XcUWL1debg18q41DMez2PgEzEqYVrGzRklTbPIU1HVG69su99
HCtof6uDJ2FJBtHxvp4oXtpDo7MkjhUQhApVyCzhQdncAe3j4Ixb+hQcHBpGjFZUBG/gDK4WK9ah
wDQ4U+vS3hK5Wyy7zoKOgu186WVlfyTi9F7hJOxrHF/hPmldba2iWET7r/09i6zhktn5rZWGQ/+W
1ciXGAMRfBRLPRQPOek7J1sL5UPI7HU0yb10VDlQlnoazZpmazol05pad/EyDBa9x8HdclOWczKJ
YxJJfZSpVrtTUVSdazdjLj7xt5kl2devl4CoUEHv0+Yb3fLyHwPiwElsB9alyvOdEk6ZKqhcd6Yv
b67ixmsRMHdEGwATD65QjtJ+41RluGGLpfEEzIhrOX0TUSsXkmOmkIXsaioY0ZLIRVjC8o+PGC1V
mbxLaAR11WRPXqkekQCSblyafEYBP1dwxj+lHWcrJZTY3PLqEJppccb1xpmBx4G1ZHjB4w2Hbfqd
LFxVTatwWMPuvqJbIA55Zi46TS0Pd25MY+R/IH2+kGS6Fqoz2XnJPO5QMTPhZ3xjFHT2cqJpfPle
MRLgsVreIb8REyG91uW19XKwBYmxReZzCmM/n98xMmIKK/daH9UrSj+07p8ARXg6+I/O8Ne4psFU
lMb5/lIETfZ83eJbY1l1laXfYMylnYT6rFKHn43P7DapqjMuHOPR6Z4hHazHOPR/eXHWziMp6E8G
prOKVOYp8GvWd0xq0wbJqon0S9YQumdNsQMCf2SBARsYajjZ5f84smCfaTGAZszNrd7a3gHG91Xf
8KmVC8/aCpRIeCkDUDwFzGNwgQAeK8rJ+7ktbzWSeQFbfSFYEFN5yyoOsvUUHIH5IfhUQfpl6P9X
fUJJi8ZP3+BCRtk+gfdbt5PbsGvxQ1km8sOi7petyTC6vXMHRBhvuwiKIpqzYFlJh0RyQYlsTl5j
SAMMNIr+rVIRtaSRNic0iSic1IVy8vWfCs4Q+i+kXWeFcdNtQmHIvzU2KByMW2v7zF219DWtrOiQ
grBiNSLhvklNfSEmBKaBYWnvBsV7L/E+3WmTQ4mORR1q+L+ZbT0OVe0syvKTXEYsqVrMh1xjTAii
dk7rsWOI06Klxei3shMZbhXXfTIgDp1L1p5iYmAhR+WvtvRdsk51vlKouD6U6IhBAkzroWXI1UCF
iFyLSqdzURLdjwS5balbIkeUkfhppevFQ+oS491FxVteDApjeLgcBjjNWcmWc18r76smq2eeNhoj
4T0YtWzOQZD0tw7KlJ3ROLi/qliQtC5B+NU5oGzDgpXUKeQLm562UYX32dI2XsVDwnD1nuzTHRCi
JBsHOc96cMxDkNfBU1IfqOjzl1om1D+lGZDFO1hf647kBpi+s56sHsHoVSs7c+Scx9ZalXaV7nIl
5XEy9UcJDqWoycWy/PIdV+ZBqMzKA4zc5861PzGdaTTizM8UUuGlMtsfYyCbFRRGWgOudJ8yYj5b
31yPCFnmKKObc1Yrmx6MHgBwJqHMjnB6xgHca48DWeK7SLUbUHJTAa/UxJHcFxVPtdktjHrBozue
PG1kkMhK1lnc3a0/rNOComowMT0bPh3fNDW3LQKZg3T6V4/Au71ljPaeNTKCAMPMK2aNfcxZz9xk
7J4qjUOqHcsby1b4O4ibq0wSG22It2OyNixyuvqbIRflyea2nUUlo7M+a6zFfbefhty02YbD/TUP
9WNq9/lFlAW9aUFdcE850QH1b8da3d43M2OyT5dS5TEmtUwjpmXKILn/6VB4P0mLacE7Oh0XxLKX
gVc+ZKLTeJdtZ2fE3VXG2qaYYq2KXLtWnYIJwGx3gYYX3B4PIEuaJerT5GlwhxFQBBVUzPHPmOAi
EI50JostlHuIiw8COuuOBwZd1NhQo+vkrhhqW17/6wtR7BobEtVoSxb+xZ1aCkPsfiIXM1YYrt9p
r+qrssuMmFwTmJQGTt25ldj2jiPlrxa5DaNx1i5Fj4iqyl3UflNV4af2zgzALnTCuupp+IgfroY3
49mTWYzlpDL9RdrACqDeH2ggt+U8VeOt31dkyjWxe2wc5EWFHeWX2mMkq7Fp1PM+r/QF7s8XtJUg
prFszw29+BwRIGxjtIHsW57NSc5f3ONQEkdh+ktW1XYMsUayP3prg3iAY562lDlMM7AkQErPXR+5
XL9Ss37YKAURbxOr7eyXyfkLSWxIZ9X4ESFrgGCnA3RU0hqE84OSaSIbQ9vxJ7cCB2tQV0xVQjKU
iuLZjIaQJhwdEUWEOy4MNIoGL+v9jwa3eTag08yNRJDPZXFCrpzgtWjTdZzEPxpGnCelMl4jk75g
HrLup+IRbWD3bLQA4rJmIoreFxJa1qekpiusZob5FIXqMfDh+tepAQU86ZLtf1LCal7XI8E0xaPt
Pvg9M6eTabyNNs2aeYTkrsBFttaKks3nErknx34WyrOl3Ur9VsknFCqzUjNnFs57qSOqpubRdGXB
ekuKzHyXig0hwTqIlXpdpxu7XjRVgWf9daiuVXOdGr3/qWp+atFqMqgs5DkzcLkr8U6QgEGf17v1
nkHfY1wUVFw9PsYA/iji7eITylAwBluENRua3a+qMwlmSzIAqgHYZmHPfJ02R0fIUqFXN7ImmYP6
mAcRp1+qWj6i21zizmLnCbXHrnfecs1cphlcoTHLlXnkGZcqrw8aIBF6+LwKGW5ivKJe1oLGs4xk
xuTyHYXSM9mEvLtTHpKdGlvdCrHlaxK9btQ9+E09c1S2/NAtHzlUwj5iaow7unaypwrHBTiyCP9I
TdNlWCpYtZE7d26Eq90npwhSqrCZbBY6Eyxy2j2ZiKUnELWj3FR0lZQxm7ePFNFNWv5Nlqr2PZxC
Uw1dqILhqBSmEN9ja9OyyJ26Dwu62tmio911GqYPkX2JKsr9Qg45wys+WCLng2n98en9z7ya5EvV
QQZTooM/0r3d6V4B5EBJYxIddBXrkWHo168POdVt1nHs+Y//8T//T5z35Ys0+/8wefz/X6j4r9+Y
YBBk1GXwXv85VFyXjk5mB1fhK2P6X2LFbx/pR539m2/5I1lc/4dQVYcUcB4pJigO/1j3UdXElav/
MDWUEeSDqwIiJCzffwaLEzpukwuimrpg0mRMX5piqf3/9R9S/oP4atWwoBrodNL50j9f2X97e7yP
7I/P/1tu97f0EVXTTF0XBBNrmgNtU/sWmEvpZ2T60OPzVZOr7yvLRjLfQiJp5gx0YDB98CC/xy9O
ierat1Vn7rjmkUnp3qU4NemQ/enS/ZsX9C0q+f56IArZuuT/puZ8y3BF8at0NclMM7fiINQE80b3
T6oybnUvXGlK/4i55W+oyd/ze79+JkzKiZpMK+z7z4S3GREVKW1wZdapSsO30Md0SWTXDSJFMoUw
uDokewYFkD72HEjWObENcWue0tbcOgp1kOPiVFYu3dtfXw0xRQv9Cef89dJMG0+yygfH+oZzzqqq
sUwdzi44gU2ZlEuauWgoUf0TxVpoQA3ds2i1g0KThpHu19P8f81Kn+7zf/3xCKgt3TEEwUfffrwV
o36iKmEv70od4033KqYc3ZAactZ24amWwbUARZxW6VrQG5jJAhwZPd0Etx2BYESfZMaWwzoBCZOg
MlmTJ+D7kCPJOE/dvdCGdynY+pOEsYK6qhpx8OgMGjkqUveMR+Ng6MonXYaNjSyxiI9/c32ncJ3v
15f8cqkZFg8cjyJf/1McEHS0Eua6mCgceDPoe+0YtG7QtgByN0+FLSdSywCaoLwapdhaaKDZe3sP
J2V4TZLwbYzgGdZ4LJtIe/3rF/fvLr4jNNsUbAe29X038K3YLqop3GPAuMHAydoyzHqbrsXf/Jxv
2879JnOofnQdPI5hqN/CmirwUgRG8sz1lSQZnRAcJ6YUpzFGrA0BUvpCltbJiM9yxNYKUFWP60Ob
uQeD5NSi3xXZKtQtDHDZ6GMnA94gC6TlaYOYbULdQABqiIbNPfVdIu/k3XiuCeMRvbKsETJ71j4J
cmIz3WVFvF1kxe+pdFeGE80hHiy4As2sMGLgbwXIlsoibzV8w7QSEzQv6WEiTqUTQ05FGv5U7eBn
3W7zejTxTcmdNnIP/vXl0lh7//We+dPl+rZkhgAOkLaxXNiD8lTX4gdkfCILpiEu7xNejR/1AVEp
ImbqE9wZXqvOY0/fM+jlUFR7WzeM0TtQHgGPv4VC7MDeONtBJDdZvAjZPwDQWNixmP/1C78vFt9u
dmlKySIvTEcI+S3HDP0RjX/ULojNITERUjRD/DirSrwKTIgwdJgXy9BRhsp3Lzz6Q1DMew0hq8GQ
QCEFGNEhQ2p9UWWo2zBDfhr+EqLgkeM+ZRbqipXL0b0NGgRPw1LLraOH1LLXxFwaFyo/jBvppjGN
Zzz2IdivgDldlpsnxdOIDie8npgSp1AXdcPRqkmWCk1r3yEtUbib1sofLC18w/J6MqW+65sCJI1y
loX/pkGSmbmpfzZHUGqB8iB7hQbI8Kg56QMRG1dRQaBPSRJyAKgPBOj2ebyBG/AUR0jdhUk/Vnvs
aaLK6dAuq+pvrrzxb5aZaf3kf4ZhG873XRZvg+klI03RYNRXwiWVqy3lK2I27VJHeJeM/AePmP+A
bg1s0xiu/TbpD61HllKTJS/m0Pwi4Y20kzn9S6JSo9o+c2R8phsnaFukhCkSH1SRYWTkT9IgW7rz
tHcOKsfGdC+FKGlRzsNkfHft5KNG07qHsWLNPAYwhkXGk0rx7F8dsTG64ewpibcomITOkaDZsf4h
aRBMyg4DxNYcNbFZKhuCzBZ9J3fCpZkQM+6DVFFWCDSr3vmbqye+LYSakOw81AIIoKd4d316IP+0
SDumxqmQQcqMyfZG8zALmsM7WMENWRtbLfTXns37rgus886mrKwnxYuv3Olbf9T2mF7/Zr3Up/Xw
T8/R1+vhZsToo2Egsb69HoO+HmR5MD20CCYEM0aXelWyGC200Kw3AnGXyhtkJ8FurG5++CHCZh4M
2iL3m7li/NR6ubZtlG9IsVao25bSoKWolmtkFxtX2fvo5hu15q+XaIKdeU27XVrkn2fyoBAGXxJ4
8tdLg2Z8L4Luv5RhAl2h76camjH90n+6yGIs4gYBroVDVsVIBkJQH55EX+5EC/+BtDPZG5+oi7Yw
FbuZa/qY6mwSjYlrqVVQrD0aHNn68NgiRBi4saTEqsZ2Tu+INml74c0BJANrowNh54hkEYbh1fMV
7ldlT17kq47IljCuhY8LEXpDQbekRtjeLaqoo4mV6/uO+NXI0o45xNQFGT02/nwOrKOKwTObunIz
i8AbbpO8wTBCZLpRPIiUK429+pSHKjkW6c3D9eIkSLhRAeDGYn9Aag/DTcxrXVtYCaGopvLMYHLL
LbSjnbn0Jvt+8ZBVv1zQrIyZsOni8zQchvTW1vHw9QcDenxkgH6lyZWGcsDT1RQzVaMwgIMObFTU
jvWVn7/BHQEW4qnlUgvXBvywSwvko5660uLXDvYnxpGdnzc8SQiGx3D8UceIcoG6EY8TMZUPLR1K
MfJvBcUw3AYM9I+WiVETjHw25Cs4JdmMLiB6mIR0SOtxIixUSbbvkLrjvloYQ3oL2XwRDq+Ql3As
rBcewoTQ+/BkuUoD+Fpa9pjH8JkU+TPTgH3UztNgDc+oHDGmyQOC5k1o2KwVDVb0jjRiY0ZG1p7+
gYavJAlI/PHShT2Gb5njzhuoHSgP5zVvZAhIEMNC6tXgIx1ixqyfcNKWlSVeOw3pTAcic1Rmkjy4
YjwPWrVxm4VXFkun87eKLH+R2UJwd74qGLxFPsHuNelWqsPUyNoCALtOivXmQ++tp2xMbjV8w74S
GzH9K0m2S8JkbtkIYIS3JNKAmbdHr4w/S9I9sy5KWBKWnZZ4JbV6U7AwLtLe+m1aEW8XAmdXewXg
udZbeTIR3vbkg5ChiAi8BClCCOHWRdiEZYQ7KqbVh469QUKvJtum4V7k0gxR7c8eAts5OSY2mTLc
E1m1imqFENSyehboMVmsryEELnwigGujZEbw7TywvbWp/i7l8KNi5qMpICMzuubxEq09uLEFmhRB
Ux++B3Qxp4UOUCUHg0YdjQQwVqBldGduJ80i4YYFWgeAdlx31meO3hQ38U86zMVao2FEOyvT2OzP
JHYhmii3PKALj7ySmaX3r11AkQcJdo3NY9+rU/o277OpbUNz+CGTGtuquoyLcU3vKfRxISaFsSuk
sqF8WxKZRz8fLH/HXsvwS/YZPCWmSkbG4bKCPGnPhVSB/favg4bNAWFR3thvlYn3CMUDOyha+MvI
j9c7b41GF40bRihGMklV7IrG3rlV9dvNrGVdD2B4QPolelHvpKO941tykfghjMmOKRY6mlrA7aIo
LHb8rjI+kNIVzmKOM1BI5rmU/LyzFd0ywCf9L9hbLpaWQPHWenWGNMSMoj6rtCfjdZUB8E9S2mS2
Pa9wvaou5AZWbcGZsU6SRdsz0ii8dQUSi7UAh8WtyskDwW1g6O4tnizRCFaB0bCQrawIlrWa7HUn
m0SWPEnuUqTBUglJustjqGuF6c1bTyHLgnFvJtehTqkJ/sIJ4qPTID1KgAT704ugN0f2vLe0aF8B
GyAjHpdVB76n6vMPEjctLh+935mh0NElXAT10hoD8LYPfwVh/uSn5JtrFQCdquZhp6bg0gc4SfIu
2ZAG8ORUcg0z+2mwse/0hbKs7isT/4B405K3IXJ7CJ03EtEXuvpGBIYGXsdG84OjPgAdNPIbcNpT
W/0XiGgKR7FCpX0usLeJ8IM6noVA2eAc4g3WF9MtDNmHUzkbETJKpnbQNiauYWvM+UszZjkLIthu
jp8j7H0FdoDhFacp9ngbZ0EbvWoB4S4dXAo43yyo6NQ2LmE+ua0u03EXktSje865QUcMNSE3piCn
Yhv54ee0LBoYfJV83MRGefY04GdaOrO9YGGoPwcdiyBwj/ZgvUvAd2ULmJM0r8oyZgkLsZV2ANiO
mm8DWSUHI4SNqDaLTq/WJSxpxxnfa1vs7TxeEBH56E/Pf2anJ07l5byyX0qyr5tmq5X6mnt4ocDw
ylFjQbMGFeD9MG1IYaBAAIzMS+SOqjasyAkjcmM+OQIJOVo1JGia3DTWqD/nbnhAQzILnR6QgsUt
TQ+hSDY1JX3pnbE2gBfuSfWznnQNdbZ3QrF9VsffJoo1Xy4agCBhrMy6JGXyHG0CDmE52gOHCifj
5NJ770340rJ6dlHMBHlpe80ik/WMWg9LmroMzHDTIwsWQbGkWkFLVHyWRvsbzIkFPCb5xAYfz4es
fSmGYVHmL2TNX5sRYaNOYmhXeQilf+da/6uvaAzXfvteerTEIzx/2oC4kDD7hdKw14TcOlX0WxLJ
sI1q45K09aZArQDTb92D16agLddJFFxrG22QVFeJap0ZF0DOWjqC/Qh7YgFUmAM6xxhlPW2qpknQ
pGU826H40RYm0lsMKX58Nup0ESrqD82kIgEtH+Dx6AaB4UNfQE9lchlYyOZWutR2iSp3w4gaotX2
eu6epxYI8FpQQtWaME928YleaMwG3TzVvHMOsFXuGPhGhHlkfTG3Mv1omYAiuvEVoNWiS2Anua6i
c8uxz8QNUS+xVx8DS6uIHwDxxfTOs56rwFsRhbFohXdm8H2UPU/uWKx1u1wjK1v0QQc5S32nSgCe
RwAiRhYeIc/If9lhvvdUcyqM3lETXcsuCRfewAymIN4c5tqvcLD3eC1OnLZUcuuRfIl1xNob6dx7
SnRV5HgYsEfYrkVMbrypNRfavH9q8a9oPyptF8bDSZFLc2Bl1weKyfIDetKqEsOqCbytUpEy1GiP
OceRHPlHiX/X1GwAtYhFy23utIt4BKDhG8fcIzN56l/Aa1Dycll7+Sb1H8ZC2cSqtSX+eZOZ3nbg
DD5tprYkT0VKMEJ4lZNMooeMN82oEQXKgZ7b3uDUKex40zrojmNli39yHxvtDeP2orMR4fnqxWuC
Q6xQrUXGkQE1dfKUuFJqJEg4T1N3sSUi2AFoIFOBDA+HgXjEZNlQQ1hbN8hvso9uRQ2P01blqeiu
WspxqqR3SWQVFA7bZ/xUa8qCcTK/kLIt8tHcRcAwXBdTVFlVF1j820AyRaKPSjAITme/1VYxL9p3
fwX6wJWm9Fzqlfsk4FoMdUHPouZdpu/bBeqPMleWgEDfIFIdBsziWoMnerpZ217beM2zkijLrqqf
dP05RaBOIK7nafuIZEfIA/a28cO3vAEiuA4fZRyQR+SoR6d9xAoKfq+hTTrpiQrekkCsdLCFvaqt
m95clzyno0VZobtPfW6fMyEXkn7rXGjNFRMJ1uEN4jPsuuynaU36OrnGL4KqYcYwlJIOSZKmPLVm
gFBCWWMPW5R99kTcMSxP7RBKyAIctei4H2nnYvgp1w0tvwzJdi9wmREMhdNpgiWtEuNG6N2s1San
bziSovzbJsa2JB5tavoaATztkM2dDmE20vIJQ+1oESgpcgttXrZsbeRLqnJOh+hnnZJWFVWsjlHy
lkQR5ijyzCC+DXNIxh/Tsl0TI8Yz27+TxnEaGVRKorciYI1TGw5rJE0QV32vMQ3POGsyiRb4+NRV
QWsNtPyitE1wFCMYvzB5C+ziFQ9YcwoPpgVCgIJHK+ZjzS/Npmv1V8autNXtJ1FwaKhMjs/gHfp+
4XTpbbrbS0mhSAXjhcmJ0E9jNo28WtR7WsbSUwRyl9C3jU1jWMNh/5E01pYw4GWYabsOroOP38SM
fllEvedGwfaeP0T4S6M6OHBFHStvV+xngHnkZ6+/xtZPy5PvahV+jj0esjA+VMxgwzQ+us0sq/U9
eUM3Jue7gUwuYD0LK80/WgW9LwFBWkmF6Cjta6D5gOJadR9Bhyqj/Jl0mAOJquq8tuxqThQBFntn
HTUKJrqYJIvumqrZAz26ZhG40ZXBfr7GiOkvdRxosWN4C5sB38omHGGGMEBfV8RdLkwscwsD3rdd
6eHJwvkK80XD3+YKsUK+y1ObAop1zTY4ZrU1g7QT4/Axm0tH9qUqDLJxK/PCLB0pW2GniN0RUSMu
m6mEEG5UPBrPEH45bMXls6mq7SqYXA9JzbWuPDCb90+9ulAudc+G4tk/4UfYi1y1t24RvtlUrJ2L
dkm3uA65jWaGQucB9MA4AwIv1s0c6TLYP0+hGjXTzxTiJSc9du1qNIhlBhVnpJOfAl+JkxPArbvd
GmC9vyIPAbJr7Ww7DQ/sYIeQkmQ3i4dDEhPXLPV2T1gAbI44XDsq3kmmR4exytZlDN4XuWtSvBjM
A9hXqs8+IdMMkMijXUsMgvVcVbSTUWqPRdP8cEb7ucfXk6Xeu7R1Ttua82aAT+dMmIIkNiGVY1Pu
R7oMRWJf/Lo4WLVFWMC4q0Z9FzvkteQVi51iLrxq/FARe88GJT0F3dVH3KnydnYRT6gldfoayrkM
jZMTmNw8zhRh7m5bjNDzXvV+SQp8vc82jbfFxoRsSmdgXaMqAL+jnSwziWfYiBcNLVDAjCWGJPOg
jm296ALvtWm8ZaFPh4ga7RaRkpewVAG697yikhvnRZvoYNjZn3qP22zMi3bOGwwPj8eeKpocDxdq
s2QcPrOV4KkCWppZ6UUAc10IwyAbJSACtnKPmeY5MzXjTfXJFU75JWFeqJ/0zw+OC9dbYAarRzTP
sMT0SnlvaJ8gJ6/R1RnOJ9wZZ40b5Rga/llUOdHC+q5jAFJWHJDRY3ch6RYSr2GSzGLl0ns56Ru+
pc9lSRHohWuU3ej0YuppYrWXlQehB7b8yyA5/GDVK+ciIXaF+C17mUTpTQb4pjN93HIuTziVFHqG
GNV/chKO9R2M2YQIogppO2iXZY/5aw5SHbtognnATBjP47o1bRSFQeHNfT1Kr5ogvbhcMVBCAum/
SGsA1weire5MoINlxxbckpGb0AWeMPGNJz9cGa6wQVxx9C0CK/xdWOmNEwHg0+jBzSBi1qVEOETT
TYEpZdHzpKWjEoYQWSfcGWvUJ+Rru801wNVRRtDAVTv5pUTaVbXJjzIDjLux1yPNhrBltd2j7nnV
TK1snKIxKZqsSch0EGi0DQ/U/2buTJrjVrIs/VfKao8yTI7BrKsXMUcwgsFBpEhuYBTJh3lwAI7p
1/fnquzK95RZpe5Fm/UiF0rpkREY3P3ee853TIU00sI+3NQ38m00oifDm49Z4l5LdudsTigas9cQ
GqjyA5bLV6MBE20FeJiMMLjlSMYw3/MOZvDYGTWykYponPZmGvAMzBFZSFGDviXDvs945gy1l6NB
uh17mGSz+OEK7LYdbPONm/RsIx0iPUekwDmr9RwQ6xHTaGN4zs9qZ1AFs0lDg2qKIDXDWYvJ1i0/
rCWcT8Ogzo5WSWaNmV4xzKGs8DjxAZb3kd6lWqkelICGqkuj5re+TzYzNrRLS1AG1aCLUfzH4MXL
HVFAw9bGOobgaFrn9UBDy7Uv4xh9pn19g+GvPlrfuTDfZ59mFx4eZkdLRIeicLsbwjg/Um8k5bs2
+P4TvILOzTFLmn/Mwv3BUWlVmwRyB37K9mkO1dqe2uZEdBS+OtF8LmjxomrIDnYkxUaBBuP1uufw
n2zzlmChwo7PycgDNg7+iMMxQ+3KoxHl86mzK4z/He8yZuUM1jmWS2mf6VjVdkOoayipT+PuYbE7
+gl9h82jpqZso+WhmU13FU+CzJkfue9SW9kcSqKRiJo5fLQHzktR1bzbMl0H0GTXyZAyzOChXs2T
y25stpfFGZEETdPeC6NTed8c1Wx8hV333gU4AZyEl0DFi7Mq0a1tndp8WMCWrDqzHlYyGR/7GZ5Z
66NTw61Q7SHyHPOYSG4WvEKhu+wk10s6jCjgxPMTP3vhXsgRi3X8lrUm8ggQt41iGKsDJRpR2bCY
qR3Ffd+8kEHPcKAqaeqkNa9UomoqU6i8nFOhSI2QcaGS4/hN93mHJBuhxsARH1BS06NAzZW8FulD
avY/fOmFQHuy7xOZDQoCU+KZ5SrJmmtZdkhtOadU3mW2x9u2Ky8+RrSVD6rrgrDmbiZceN0ttLmC
IH4bBAhDcp6xaWVJcsc7JbLe3Dc2e1obV+/m6B0jjuc7FK9v/pRfCo5+JuodYMTa6Zr14GboVleA
FlU6MtlD5BXY8kpJBG+pmKnBW37NLHc4KEAbrT0I5b7P9uaXH0NDjToofB+RDyTJy62rOePraSrv
ZunKu75koPP/C1YbB+FT3UCVdGEy7FWaA5WZquPAiPoZayzsKmnOpD8WAF+NwuC5/clMH4ujnulG
Wfd99E2ymxak1g4WrX0SL0+yB6aLG4/TJscePPbvbcTu4c3+PWEyDTwTrEn0ZshLkmXEAfMaN4W6
GezmFW88M2F0gYGFjR17ap6QsktmqZcNzu0iAI04hf0HzF2n8dSx74yvdCBkRIWsOYH7g9KPKJJe
2ut6psEBnnBb+yhXgcyNGzK+P2N/eAgwd1G8W9d5mH4QavdSmORxEb4IMSWAwQqABSRxoVMOMDxl
/Uxzaxm+1zrwlywACgBCmPRwJw9K/l6lPwy4p+uwQwi+0I6aomq9VN6B2AG6kbZBOA/CNQlXYkOQ
OrZPxg1rLS3maA05UmbpzjLFNWx3tj0O9FDYhDq7+IjH6HmorC10jne9sRZR/NZ0s04tM+FXswp6
MzJxyWa0DoxJ82gbTLLB08IZsqtpK+YWJNeS/t2663FGmZa8NYKiecx6+Ez1Ut9kP63KOz8UCQog
/o9ghAmm0OeOGsCL023niqGmwqZZKLJcnvugumsNOz80AcN+g5yAU4ePaR3Xr5bj5XdoRzqsPgRC
kOKczYbawl9rVqA3Aef7zyg7m0trNNesnZtDbuG4x54949D1zvbkQLmmM7YrFPOPgo46c+3nGu0O
S2mB/ZqXeLbosOW4L1xkMyASmHYv8IdNb29GwzGjUmJW7539ObKPdOOYGgwtNZfF70AjxKDT6tWO
qONn6RUDAQIwc3naTab+9gUyEBzbcG+4LANjUr9GE88pJ5uV1y+HEFK3YxvPg1V/VGF58qXPCpkv
5AfUGxxM91K0JJsMOhrSv+mafmv3alwJkkvWUlg2zseoJQMEjmzSEhYW2zaJI6E8i5JQgEg2/gmj
AlZzhcNNLE8OPFpods7ODJwTjUFwGJUYbxO7hffEI5LU85NYNAWu5xuSWjvukHJvGbHZGydF5sGx
yl6DfkKwGUc4bCmufSe5jDNN77KC/1LphHFfNNDEHDa4kChYYU5HGXNVvdrmwNMXrx5+yH3hkdpp
VMO3YcjL7TIlXArfesF+jmNIbdMu/KSTMWJsp3wtyoF2rxG/RnH6Dp5Uw67J8uEtTLB+OEv4iVby
asb416dXoIXlphcbmp6ZbI79AFQkWvxzWCxnKkCMr6Z3ZyzM8Cx/+SCXq71JA/SuTO+mlSA5FC/O
WF4QKotNvpurSj33IEgg6EX8dfVK+hOVELnAq2yiVZbadC2dPalbcheQBb0qGW8fBwNuwGDAWQ9o
sQgvO5epxIyqlR1hvq0IbAH0OT8GDgzsGrTm2ZWqBjdlgfz2Fy4Ug/0NmRosTzgwV1gbof0O/R6I
1wor8KdlZPtp3GRO8FhFwztHFR8KfjYEj4Jz9saz3EuXgBseB3Gs+sDeAxh5i/R9yCeAL/i9zdQa
mSbHq8kWwcmaL5BDEejEutnqd3eRrUj30O32NmNIR3cxQWy4E0bNA+3fean4wxPmibOlUKY69fZ1
iOrvQwe4wZloszQW6mBerUE65yFk950XQjqH4cn2kk87qm7yeV8zNsAJ57wFLTqcOIensUABwKwP
E1wE2WZmJLG2+/LZH3tYfaPzIQduUE070Utw7XbFyBDpubfFVzdIuXGc+T2qG4IhXI57c2OQMMTD
5MfnEfPvOsZeRYjH/ehUPL2ZZGp+V/qtSxjJeJuVfXBc6MOZWVnsdTmV1uVzp1i+6hSwTxpmN2xW
48Yuk89gpPNtjikOQYYi7RQxXpDtJS2LB78Isc5H/JfDkyEgkZVLva3d4qNMOLNEBAOTYlyzsghE
9JIHfp3I6MuZ92bgnsMY4EddVcGeiNYfllwuCSElYG2mYDsW6XMw7jwSVejFh+4BlsG79IMXV3Tf
Rn94KuVwqzwUHBwoVgyEFiAk6VrMH2ALsoeKxBSOImON77fhPOnPDiWNgjpVFx+OEWIrNSlh3a/O
YtqlGIcunnsavZRlMn+M4hapsBWvGR09ABN4smTYncy52ebWW5dQokQZY42x5HCr8MLVNVMn338e
2gzuS8XVLLOM0A6C2AhMXlho4T+oR1NSDSyYojgsB7SHvg3Iwk15ruFaKkhBnbM18seStYKCYMY+
Mey9BP0igdIVnmZo9ouhutNSU6jLrGGV5uW0yp0rSZYdLbLQ+uqxLgawlLK6n8pw2Mdd/J2sFWKX
8QDI8K1pkuvcOd/ZdB7mCuMmCZenwRlpfsNqK80Dau6TmY26kcRRdTK6Q1xZN2kW7Vwb2LYfsSUw
Abh2jvMF7jVB1WDiGSZmw8kuim6o7YnbpV/YNNz8HU7WPuujlyJC+kj3au7N5zxGF+AUXcdW7V8d
89A2fzTldGfNBVsInVnbuUU39WHly0eaOwzUgLx5x76u9+gpgg1I9zuB1yiZIX5AErudPZfTUEvz
J+RkYIHe8ChYGKCBAsjs6IOpZCSJ2wvh4hojuKzWf4rxyS2cs6Vkka/YUDahme4GyDJrkcbnUI/c
AgibzHHp7+WXEKT1quyGhzAw3qALWyuCoImi8Z96uiM0bryXoJpQsyG0z4Ff0XpikRVDRW3JYxkY
3q0dcbUiM72bwZxK0NuapmIkJIipcPhmztXeBiXYAP4ahocaoh0TVYgCBEXpoMNwclcp+qJ1bJDv
XbndOcqda9PMN23kD5SXj346bd05704C7v861WOwqGSLtHrEHMP44OXdN5Qg73bkF2uzcl8WUoSy
qSUVADv+aprIkwgD6wAD6dvP04OCPOQjMUONEFximRz6GvViG7F0L2l+38zxXd0HejveFBm0t8BA
r6huLbajvp12ESsE9wE4HTtbWqUpzkSJwg4DzEzn0iNfwOnXWVX90fXjvRLDIZYO4QM9ag0iL09J
n78VusDuyZXFOO/cNU0td75T7eek/BiFvJheUmFqs67jkH0rGWXA0Q63sosPTj1Wqzmp1A5W/lsz
4L8tW97SNjmKNpzYjrJsV4bZURTNuYf7Bb+V2F+32RQkPx2BIN5WsZMeFu+QxLy1ykPugoaPIbg8
GCLPmcwLB8utST5bAmgdhVa7E8hp8Pni5/cZ4F8LUEmrvq+f69q7H1vzwxTxWyTUrUA0CFKINsxk
Qhgc7o0kvSmKmDTcDtlEkYaHxBBH4DjuidV4W3T1M05wqAiuPazxs1IBWScn6dmslXHqGxtEFl58
9FTjQwc00SqFqUePEL2M8Yjg5jmIGlyPJRDK2gzvjMgLaVJwtFKEcnflxKDDPQSpXZ2Mxv3sfPcs
XXWwCDpa+Y2182kRoHSrcdfLbA0DFqGqUgRee+elBkoNW6cw+U6ysazNXPevVlzdVZn9anZrvwBY
QYk44wLfLVpA6xncCdOf3gFdbbvS+wxUy0+OziUHnW0RrHtEVgnFcxoFAdzglCma632D1VWPF3sZ
9wzI3wbYQHJucM+jpki8ryRwrm0+PQhUQKu+IWoLKbi9ljGgMqeiUhXJtC2DfqdG7QsznWKPSPsm
VOiwI0YwQzwfLGYkdsBD5rnZ8k1aniChhCk5JxZsbsnaZ7wZLtCF29ofcTkbp0ECkqydoFnb7Y1V
c8w3oOttkpBFXpKLzjQdOU+uyj8wOR8W+BGDUfxYMkRMsdM+hrQp+ZygWkcGrkEeAc8KaYLHzgAD
B/7syuhxPcZlzjVh8FIhjLsOjJeYwYcrkPAvLk269VgRX4zz+x4aKUiRDqNmmzIdGut4Y3TdUyEw
VsfTB9ykal+TEdXKuN0lIpb0VvwEvF8COaYYnpYnuyAhAmuEtbZmYIxU22BgOTA2BilUc3GTaqXK
HLZvdhsBxMpeJjw1+BSNswxiJHI17InSIXKiljUyFtJTzDDa5PjPHquek0bKbL2QmJQwSdorCg80
GdJ6qAUHCh6JCjHOoWiRycQpe0jc5PD2KMuKsPhRVFO3GXqoFUOFnQxnwNr+YzTcey9Iwtsh5oAO
9aAj/fcrC100djlZKrCTaW6vcyffenXVAkjKcerp1Uos57JPqV+ShpS1ctzFCEoJQOXtjwqIFRzr
rZR8YMVbH+UtaLPsCuI92Q0xx1MOUTswqURfUVqltXel8PLQ1xWMaHFxx99LGZYAzop30yzIhZuT
fUKTmg4KHuLQ9k6ldO1dreMuBllVu9Z7KvPQuhRBFB7q/muonljuD6ovvE2XdOisiFB0ke+JXrfX
OIGonUt4yI0DLwImXPFSqkjRv2Kj7bjNK9vzvhrKwoaSWzLCXw1llm7tJH5EuXJpDN0TesusGZDG
xD3zQFKuVZZ/BfELtD0GNVZ5I+0RVrsLGC31i63bQ3KtS/xCHDpXIMKQYBg8+UFP96wbnB1+T283
p/eBI26CUtzE8GLqgMwS4HlMvcqPyvM4H7lIyYICRU9W86aCfAY+gBgjvSRTClLFDPl++mDtV2cn
PpjMK/aJe0cOzm3lqPAg0kwS0UWnnjnWExYEVHo7dMTbIVrY2FwXf4WOXTRoCPLmUNJPRo5gs2Cq
6t9lfXcylLkK5yRfK9KrfmpGtQPr796h/4dWL37PR00DL4U39T/3X/Xte/nV/Y+/GMD+w3j2n/+K
D/O3T6c9WH/5g66s+vlefbXzw1eniv5/e6L0v/w//ct/+fr5U77Nzde//+t/6QdDOB+g+P2v/WC7
NgU9bGhb2JK+/8te/+n9z/awv/2E/7SHYUDR3h7L9ShRXdTPf7OH2f/mYPwJQ7xjZJ7iTvqLP0yY
vhV4QRB6LpO9v/vDxL8JwplM37TsEOqucP6v/GG/aJ21NyRkEmXaAn+MHdjmX2XBodkPLopVmi/R
sIu9adO7nOI4BKdmvG+BrhQLHU/weMBBYCwy5h7WFhFgf7qAd/+hrf4XfMZ3dVr13b//6z8zIpFM
EiBNdrE1+u4vtjDDAVEbRXwMwIkOXYSJpivQ2I0wWsDHAzS80iCUMujF/TT065GJRmmmJzq5e3+M
7wdz3o+esXMZTbLObLSqsSDm3G3ckztlh8TV2Olp7+T9ocq/y0SszSn6nk3y3Wtp8UQBoGXzJAdj
m3vYGehv5OZvfCWW9hr9SVb+81K73E7bpCJklPjLdxQA3JYo7FA8NkyimYxNPWUZsBfFnFvbcmLv
hQDPyX2e1REQbdA3WyWrdczElIhLhWdN2DZ+i/g3Anz9i3/9YLiCQBGEfuj57i/PQN7T80c+a1DJ
h+s6Qb2d5ABiM5i4JpYEcrR+8wt/VdhzKXi2sTiaHr2HIPhplP2TGN2l5WZOMy0/6Hx7rQpWyICA
g6XlFx1YEBIkbOK50grAgHWcsaPJXVU2nuH+OZLWdnGwxG3C6o7pLyHuw2PiMMrLyo1FIovZryVJ
Nu0SHgp5Bn60qkiGcvxg7SAEwpl/998/vb9q6//h6/ziGOpywqIdj6/TW58L7EdAgevSbk4+AiZd
+VPfE1K8XTitoSVYi+5uAQoTMithKEA7a5vROrdRav/mc7GA/HJjucw+84owFA4GUP33f7rMiysB
0xSIrXPLWLVJdaFtsJpTRHYCQ1snd6DnNipHLYOGI5hLRlfyN2/2r55nfW1wXFLOcZ9DLK+/OPDs
bEErMcWMu4B5EwGxFHjdWgQMQd6+RIKh5tSuHbc/ydRjEohzJbw4k/sY1IKB/LB1w+5atP63ZKlQ
ftY3nh8+E8mxzwKkJrH1u0v2TxyZPiGUpuOaWCaE/6tj0IQtA/uNt1SFZHYz3WUrPnscpcAjbTOP
MMHggTzYvZaLjouBSug6y2FTE7k1GLAsaYDkARBy+3MJ3XvG5pCjxakt610lMAsQXeURNlFEm8gQ
53lSN0HQXdt01DUnjO6ZRB218yYqKtKnnL5n0DDdDn65AlsZ7+sKTx0cW/RLp5wFES7lRTLEaOrq
nKAgr9NhN6AHHXL/qYYjJih2QmtkhMxwLmn2Pa9RP0KbYrUfg/zAS3fO54VWUXdVsVijwKZrA5SI
dLXLEqEPagNq/baTD23zqMa7rLlk5zkR1PzLJoj1s07Ij53flXVMfnXf7sJzFsodZvU38Fs/wCLc
pFPPVbxqt04wNi9Z016LadjwHT4U4aPg7HGawXIbp0ftEQmQJ+dGjIjK3QsrPebggNGzQjDbemm9
Ub6/Nj2IfoirCUW1aBdWv3MM/6Of688PAdvjX1+cRlQRWV+I011g9mH8qgc+oih2anAePbqdLr87
ot1hC8JbE++UpMlesmiNSn6h2MOQUtbvg9X8xplk/dPPpUkNASMUM/z1c1WO19Nr4eEk0O9+NNFE
XObxSmgpXppboy3Wtb0S3x2mD56xZw4ALh2ukkE6RnnOlul3/uGfjsK/7hxwN4QpXHzsWEt/vkx/
WmC62PXzyCTGUEBsdElm8qeFlqARPwnuUNZFkGoUYWorzOB03PNjCPp9QfsvPo1QreeCqaB2llTg
rrSDNIBSndOAR3DV0ep2ESsHNy2evUfSFVnFsSagurpfTO81Dq2brjB2VvrBYIVqjAxwOyWvvvqp
cx+pqcf8d3biX5xqejH7y/f9ZUHFrA1eIGanzCUFCCL9DhIHc72hhctfW7uFBq4T5Ze0MKnCB+Cy
b1XKmL7PbuhbT79brP7x8KY/DsurXtv1PvrXx1SxmeQjpbkOBaZJVcHwtXm9mTMCwtJJkZI9tVXO
LczDre00txnPrZv87nXRfrh/fAr+/jH0x/zTUyDmDNSj/hg+1BIT2lsGOG2w/W9u1f/m5PDPb8Df
f9UvO20axti19TdccoSIFEKw4NYx9pn/fuf8eez9h6/kuTY7FtgA9q+/fiWT4xL5t/orgYtr0bYH
46IPKaJGfp9GSPARHwuDmNZwLdFfT9Z4Z6Kbz492qO6Vaq+u9zkrjG5qN5Fx8d9/PKy8+gP88gF9
j8YAqmQLusTPleJP17wKo7iRI9HFYZic6h5pQxWY014NttxV8ZIhx0leiEvJIaNwHMWV7ZBU7UDx
qtu83fljdReSVSuIdfa0vwJ1rl2PPgmIxrgeRCO2i7GkW1KNUeagsOEOz4/DDA23MSDUChtrzVI2
KSbdnp9d7ieRF+eSECEesGLkPbSXHcELdzJM35OmEfslEkx14Bzbuc/kdvDB4JCavQHr95rZ78OA
GWqCkH2D25dM6+AhOPYlgT59T1/SsncuNdQh7UsTWDTT1ZIkMDsnaQKz4464BhKhXXxtBtISOYy3
0zh029bpTxFY4i22sRPT1wYFZ/FpNZDql/yJI1m0caqCHMmIhOfE+khGsq4W2yZKiVCeEWIdwQId
iynsNIWKRJrNdBeXLsqA/skd3Zd2qt7SaY22ytgWTkWLmlaf0Q8fHUjjcLqPUvUROyPZFT3zwgk4
Um5Z5YnN1jOjehcVRr2OaIce+2UYkQvg7OqF+EoMILjcQwnZu23lqa3z6rbEkFoULyRxRTvGkHTW
0gxd8ZQL9t2l4H7Nf+SG29yEkW9vmMLRlsX+oFpzuvGMhyXjzDXoAL5KgloYR+bjLaguGr8FDKNU
J2nF6iGwfXXxE7R8hKejYGiZLCAXT3nOyK3qcK0g0gwZicj0aUDJfPbKvNkg9hLxjK/N8UjbSHAw
QatdNSFJdYNuYCwpGHeF7X3PXNousM94MmQcMPRIr9BB7YlotRxYQGH7MAWE4jhOgrDUbfeTCZwh
+ACfP/Ougx6g35xuc8wzSKL9TUqbxofkid4RZSeWDtLcPOiaKCGDh7YjMsNojfeMLAgFdHpdRv57
7ZXaeVEizpfsGappN2M3f4YEMcH2o/8dL4hhSf0JDkmXYXJziQrxY5LFU9NGa06SkzdhuAtvWjwm
q3bx82PsT09FUfWHyXuYirpZVz459njdb8iKZNYVp/u4HM/GAm+pKOavCA3TXHQcE0majm3B1MNY
tsgC3BtLgWb3hDteqmNsTHjOjArmtcUbjgBD3dF0PwZMWhmmOt9K6IBrP2GMvxhpuCG7gFGNkYe7
rPZIRfaKc5hVGgUm94s13dh2n+7VAucrDSvCL7ts2fQAoz3KTuS9lxyF1tyTh1jMXX5kevBeFZy7
SLt5nJvmPIZMlmV36uI5WDHjxu67FA89XxjdLyuDjWiB/mB6MFysU6ATT055bBY3uhCbVYJVwPxC
M1tgkgs+ydkoL6kxsQbpkKdFcsUQE847LMybxRSfAoQs5P6RjiYebFYqpyD9dCAb0MszaCwSGLX/
KMhXWSVm84E+MieUuO1OttfeWeo5QrNC+CEmqN5AleWFbwEj2b2TpneqhCAYVRTVibFeZqu4W25r
WjUI2ONiY3FGwQX0GTJy3rnBQ4Vvj6SwBH/CyIRasdv4TLRAxaifGigf3Uci8TmS5yvKgOQ+WpQ1
TOsVdcIj5j6IX1n2DGiRc3nsFshfiNtqmWVuVet/9zANXQX3fJHRzahhgtzxau812R/NNBQMJNIA
4MbE4TMLj2GARCSTuPETuR/JT9q7GVzSZnLqG0fBa8+dxySqxzWJa7cC6M/G07j4UMCN6lXqEKWu
nH06/YAde6GLS+8ywYpgxyq+MfGcsTE05KO3Fke6IGae2O0rwB3eguUjAdRvjqc5RYrIOAVtVF9c
WbPQ9HKD4JVbK3MZP21A3JuBELqNO9lfU4/lbkbuViN7M1EwsSdZV9tHg6u0Nk5plRwi0Y9M6+bg
3wXI2GOBSLPZ+Yjr7KGdd5PW23VefS3BafZaiVciyUu1Ni+z5cvUK4iCvukiXOz3ZDhcJII+OyjU
DgPxcVD5e0E4FCSIwtzzSpG4Ht/hBQ7wFFn2Juii16DFSDJp9eCIjBAf43LxtLJQ0mH2fHVb0h/X
ysPIkWQeNddUaxI57qOPUPdMkr4HWrXILAJyyb051dfCq/iz1jf2PUrHQmseR61+VO2GnFJuIjEm
xyZIJWLcpsY6hmoSxSpb7U8lZfOSGva9MgpQ+S65yXV4xLJDX35C97VoPWay0NVqYueCmPoTkYvM
vZ5jc0j2n1Zzlsg6M+SdCplnrfWejMKSFUl72MSC/rHVqlDsWqNOgX/ATFZuy2YAa6hVpK3Wk0J/
eVci+Ar3xb1AcJo0496wdbgG918207ynB07irNapBpbLCGNBkWaV78rV9pUJ2Cva1rhncJppvWvb
/DBG8RCK0V0BqHvwbLAepYnuwUEqiWW5eYisAj+2VtLmgoGUfTYR2HaAXwjBQnPbavVtiFKh0Hpc
Q6VXLBu02LVWl1t6zrR6t0Zvsc3h5xdsLpZW+Np2RR44ot9Ri39Tg4lCYTYnx8cHwBfNNpVWC2up
mizsHw4yYkfriSetLLYQ1/GCzPTxzQ9Pq49brUPutSKZkz+GYUTK5nfmXdUxQbocC/8zNcxLlzIJ
K0NigLCBMxdhoAEJZr6T0XuxcFCsiuYo26m8TLDJyYV9IyXuInq73HUpSn9HK6oHra02BMtG7OLl
Q3YNVSI7TlqJDT/7ideLogvJnW9W9S6NibJi8l1sfo6aG63qnpB3+8i8beTekIpDykSEV63Wgjta
FT7X7K4MYwetF3e1vvOcahV5qPXkk1aWI4GGSd9inUdzHjAK7cZH3AMHfCzFftHq9ISZeDaScrl0
r/hxPgJk7LPEb67iXSTilZPZ1wi5+4DsvXlLkMBjIGTQ2UJc1ep4rUEZUwRnPqqsRSvoba2l9xDV
6/jqXKvsCawlb1Er7yMtwVfNe6c1+dIvHgJjvPcmfFcDsv3MhyXLo8HWNPDDGMES2brrtNYfLzj0
TuT/3RAcGuwAHumWFX3ffkrvyzDf9do2UAbvtmI0p/0EykZQ0WmPwajdBu4wHWLzO9GdMEvnnS3r
D4uUlHs/5WBBNP1eYFrAL9KeTawMk6/YuodZrG0Lcgp2B0f7HkIMEIkg70dm3xqMESE5dCuDwAwI
aAx/1igkn1FEcfrSngpUIEiN7JaxL4YLlJ0k74HAybQXI9OuDCPdo5iB3eGg1A8DXFmTvHfKElVF
ch1duBs4bIYu2Y6EWbupOPGQn3OMIHGKDtAU4b5G2s22xwiqLAIyYfCPjPhImhBa1Nifmd3T1ayz
s4PjpNTWkxgPComrvK/alpIvwSXEpzIJCoXEkTVLObJQvCxBUXzDeIV+KIJYqO0usZWV21SAXTW1
GWbWtpgcf4yKvRov3wuHxOM4faXaRjPjp0E/xkYcoZpXCqAOnhuW+H5j1N55NrE2lK68LPhzPG3U
WQrzVkQYCoB8eLAEsIRBYrJx9wCzuo64fZS2/VjaAJT54SrAESRxBjlTSAKYdXV1JOuCdyjGQ0RI
1ISjaNHWIqNdvqzO8zYZrqPJkbcdYn8czvwvfMKsdW5wKVFOuGR5VWSNY2BqtZWpIJkuTf0fjjY5
xQFQQsdm8Bo8zWn3Hbzo44IrasYd5eOScnFLjdo2VeOfIrAQI1UpX5R2VhX3jtnsUyM9CwurdYYD
S2orVpyrG9URDpDP50qbtZIy+papiHqNTSzwaFy5JolQ+YAY2SBtjggx8ArAmm9k26Z7/Gr3UBLK
Falk5D8YD6WEJkTrUC7VES6ctyYD0t8aY3YqyVcGXPLQuPK99IddQh0JIZOdA4vuyk7cldV7F92n
nDxAKFPHeYEOaauSLVm5qF2L15ZFzOx6bkppnDvD+OYQbUQNk1nBNx0n7L7mozpaCyCEYiG3iiB7
5ZyC6RoQyFszjUdADqMKXCDyQ3Qwd9PsXtJ+3KWJgYHB2JYOC3bZXXPMHKF+8mCp0CE2w3mTecbZ
+GZ1OLms4NktSEGTtEUyINqwhQiIehFTfjD5vU1P23Vc9uBKd1Z7ZSm8dWG2j9FMDBkhnUl/HNLk
sZgjMLXpKcvcAxF+7FwudoZrw15qdcaZPGBC64RGYm/bwn9SsVoz38aN3h8D99512MTLEpdheUT4
4It1yUpMxpefeSebEYaBlEQ6DtIQNLVx8gBGclMbuOwlCjI8/wCu1kHOfxagSFD9GrTIpinmfZoP
OEiw7nEQDtRNabwqOmrT7dzfWaidCibTsWk8SIPUJCCtQhx8hk7ziMNVeuOWkfKT4817QYx7055k
WWwGN95bUqwmz0VlWmy4sLg7d7V8Rg+08pLiMCEOdFEmI9YMQd+EAxbLfj2TD1NA/EmK9BSAWylj
40wLANgU8Ak+mr6Yut2P32g/GMNWMHRnbTNzGsOqP4IeW5fNsvFEct9ROngmMnhEim0cP5jgCZsa
ji7OU5Wf6BLuQUXfysl4SDtv29Y/MrPGBmKcIzM5CaSy04B+CCF+3aMPk7NzmeyBBRnDc2zesbmR
e4tVs1Prpu6ull+c9UxqSebbmUW/wjTONGrXyuSiBBdOiQOqlrMRJCd963LCikoLGgayVS/lUYQ5
r//clTx/7nIbdcnJFG+IQ4vavqQkwmPOfpzM9N5WycmmK68M99QCSZhaHPSTtmNvU4zzmv8QD8Sk
SPjMGDC2wlKX2Ayecw/mFQ/8UNEE87v9TzqO/da2nxnDrVrddMCn65DeaolNXbG8MPKKwnVpvWnX
uGU+oFFAf/FVqweTA6TuuC8YpoOx38BD0Zmzq4upg/eArqjWWwXefUVbhPzEzM0gIcW7nu3HMO3d
Uss97h9cDaz9VE8aRpP0wCJ6LlDJRDUt4Q4BnGurs/536JrWA2KmOFxHWJA1WizLxd5CKqNIUfUa
wDAFS1ybo1MnE4EzP+hwxqLYgBMSjpyKExUOILt5WBokop6/UfW4tTFuBJm5lRasAFldaD3tRUIz
FilU7MWvddatY/GRHoPSYD1B/0soY+ZdalAdJQaSwoIWZPYrwnPZCjuK2uo+XNodHbxKlx3qhM12
hzaeUJW2eLYWKG3MEhvVnQcVP5rlY1lKYzNL4qBb8p6zKjwjlH7sOGNWdnlw3OfJ+wzdkrdYbeA9
HHMJb0tRu8Wx8zqRKjI0gpxnnPdRZyFFYhDHCmUzNnE6cUsaiynXqb2nkNu4/VmO8cEOkrchgJI9
Nrf56HAL2/rq97T3nEGFyJL4gFGl/hd1Z7ZbN5Jm6ydigUEyOFyePY/StqzJuiEky2JwJoMzn74/
ZmUDmT6oKjT65hzACWSmbe2JmxHxr7W+VW0qAZnHeCWucIy5VeklG7ygV6lC3afs9CrKevqSB8sw
bmLAn4r53BGLCqp+TSspHzuOOrfrznBqpqk+Kr7KWO7SVdXWTwOBem0mZ3pTtpo5mKBhremMxyRi
3JPqk00T9NrtstNIbm02wDsM810XxSQNh23tWZccUzV83r2zIBaTPFoLl81LvlTixID0ouwzLsan
0ZT4m/Q+JXzALlA/RGPEGYW3KwuIxzbJnUrEDvI2MR+5bReQaNDsJ2Iv1VycJrDUviGxFnbQdYo9
W5pD0dBo0rg76ci9arNL3E+Ud0zunTeSqqaV3WJ0zgpYI1b6+Qz+KbG+zX44rQnK3RsNW+twTJyV
aR3IwW0MH6UqnPp1ZLN5VFo+iF4XZ1ID2TqirHylMjcgNHYtsDorYj3UyoIwSgnXx3Rvqj6lKC3a
sQ3qkRO1qr/n1D4D2DdHtLUy4LYVhxy9v3ImRVPl0eeZA9Ty1m3/TZArZN5f3iIr/6Ie0fbv9Uy6
hRI1lQCe8JB2g8Z7rN3uKjC6RU1xk5AquONdZ5ARXCDbVgePvYnMWQese9ybqXL0ewGf1b7A7X+t
aWpfrxT+SeNcONGZ5FC98s3qFgYTEFG+3iwHmBNT/KZD1l2LAGRu4Xwrx/w2tOOma8DCJk54mmSk
2MI0z631vdHhSJOCrrDxYY/jaXm00q1sGhyY+NjfkoBOpMGkcx6/no1XHmMXSGQLVFztPdS0VQxZ
8lYLnl7R3VHAVZY2WVZ5jKHEr1xQRYPvP3ZxtwGxAGlE/MolcytPEkGdkHZT8eAM8V1SspLXrXvv
o/tesirfhVPY/1O4+x95qa7xT1025Vf7uwfqb0apxzLn17/9I//yB/3NW/X/hpkKl4uH4v+vzVT/
p/rdPfXnX/nTPeX/A08LUqeH6glHW/LD/nRPOf8IbMuRATh2C+JBgOr033Rt6x8IdYsuaboSzGeA
jPonXdsOoGvbJv94oLkxUf2P3FO/CV+WkD6igxvw1Bz8LOZvwNWgtYACLphBC0x+FVW0Lta/tF/f
1wrs1V/elts/pZ2/WqR+M+lYOHQDV0JvDHgk/EOLNPwXwUcRhcLo3QFII7ffgcKdh/LiU/kD0oRm
tJyiVdOtH//9g4rf9LY/HxWXgBQ8vG8uv/+XR40KsrltBPvfd9lVccCDhUywWao7eo1+2iRG+E49
ZTXKbjVedMFi578Mtf2qA2pe7VJ2/0n6+k34+vMZ+dj3BZcD6OS/P6NqgkwWu41PHUty53IQNy2g
oC50vjFRGGo4A3TUIa/S3vosADn+hzdkkVT/ortZgrceazqLkidcLrLlkvjLG1JSftvnliaPyt2b
M7Nkui9O85yf2hGih2jmK4z4L3cguENPEKXw8tqb8uvfP43/62Lw5eJP8YTNx+L51m+mmiCw8GF3
WbCa8IJzPs8+uzEdyf+dA3wWxFTNqcz+00uX7vJj//7ikUR5ZNxrWGM8+ze9GXnAUllFeKfX/kMS
uAxLdR3s6wm0lqwobAp1c4a12LJdcHAfDJ7qaaKGnFM2/gbY9mMtg5rJgXx2nSbY+1kL0gqYxQHn
IU1nAjOH1QwHSulq1uGMaiJ6Jnu4BQENB0C4fKtSGzkjtEVhfGYMDhSOcehohDEqsEGtpUmNNU2h
hO1I5Lp0R20MGzhlm8JcTd3z5MNtnmwIb3VAna4u2GZa/sFoh2eBB+XQGteCmsrVNIueoyBcCkU6
A1Cbbjajei+MsNqWiLIQ8u3v3LXuBtfDA0TT3K7HruPX+caR6653FvqmGne2hFqYN8kGErOzNTr/
bswqcRkEOxnUcY7QhI13qqzPruNPkJdpAar9iTk6NYveuEhdXUCYoP4+I0TScF0G9PS8WHVKVYlF
dVxGhEYMGIVJUpZrtyzhq1o2Hac2dyBH1W9yzmKUEgOumKbOBG7RgxgJJtianqG0m6+l6O5h4L17
PrXypknHSViUZ+JLb01UEkCaJ31za0GWjQYQf4rPg4VrOZ1KsU5JT0UTicZYffaGj8AUCrJkGvSz
CNnPgIvZ2ohTuu04og0wVaGmnhw/+dZb9EZVTMVa0jCnRoQnXc8gQMPup9R+wKbbOdemnM5u/oGt
v9/IwXsbA058lWW8E+X8Mun8WU9OFW7Auz72IYofoQqSsX0DpvdOUUAVV45N8WWaEQBAJYqq9wSF
CcMbnfaiS/Y+IeGj72ffPSdxdmGHT4VSmo0LjW0iFy1FqznzF82mqSiLKaFVUwZDN0i7gD8ZqM8x
F5sS2Yth4w6Abwy0NiO3a4FM2IU0ORKlaedvU8QuWNWGYFPGEaagE5Bpv+Mf84oscmTB5pptGm9U
FZ1x53cXk7ZwBiW2uxoPGmfxHfzC2W/HB903q2xogpXXht5uwB7Mm43OLnoX/Sluf2XMEC+Oc+Nr
xkbKkzdPt3eweqqzhKZ638AFSwTqqmlxVArHHa9HnrGl39p4DNiymT/DrDybrjcCH/Rmphs+VBNX
fTfM3l2hNaBLqfLmSNkeJney17Q4qU2mfmTN3EJPo+1UNaGzjSaBJJvpqyD+zmEO8qjTpnh6a1lu
K13fnIRqRYm2nIe1tW+SoOd98cuNq62JGoC23PiWSjZeexeBFeKobhHUDNvLODIk8wqVMruhu1tb
t5TpSmeU2T6w8kdltSwMtXFRgqead+MEnqI5EdkqD1HJvJJ6NRggiaQcGKnlYFJ3tbaC4SFWZf6t
J6NKkNtY7hKUBpujQ1oPgbKprY6qyL2XDfVNhgC2QvVRCwtMGM2lO93gRygyoz9wC7RJ2HAQSJx4
M+aW3E4eorbTyLPt/XBm3zjKKRWE3PfyI7OCeD+Z3BnbYaFBj8BIoSeUXtlum6TA2tEGHTKxcndE
PQD3DRxSlE9ZnagfOo8DeIjlj8u/IsyJ/MlFxZTNLapuF8fpbRoVWpuH55KgxlUUqt3n6C80YQEJ
MeYD54pLEhf+oa/GN9Taei27XZOQB8PVz9FA2OepfBKa75xdMoMf/OrVFt6bLbE6tkSUe7/hxoom
sy8xfQiklzwlkBMpu+HsajOTa+VCxy+OdosjjfNCtpX0EhMEfBflHK57+tNASlG+LjLD2BaxeUUW
GbfCPsYFwllPbc9Sw5Ge3W66FvgoaboFw6SR7BX9sNhY++aUB+HzzOe3LTUpCadh4UDjoVDCB/EZ
wkJYXoGU0FqAAPjUDwyaWzgYYU/jekc7P/h2+lp6OqRP58fIjW0jLJq+Sgcf8ZjBpwlqp9zNoUu2
N9BnPTj72jYOHab1K8YqqjuUe5+a3llPecClT59CrcK7yZv5AiXjXTqq6DwIRrRmJLeOgYUyktw4
R2ajZYfncuY2Hw18AAUr19EmAbVOq53pFWR26N7c50P70nWYkbrGxvPosc0h8Skxeqw61fjMIaer
VbfB3q68b20Rf41h9EGNyXhfMkkIINZVcccq2RY+70GfXwG9PvK/u9PkA6vWqKsMr6vhUmFO7kZz
uJNGdAAqa7ZduzVYKreMkllgB4aYaLQ+wmmIp3eVxDSmNzmr/7RQ7JMji7eHZpxyoh/KrTn1zX7w
Lbn2+vFqNu4/dwpV16U7y+2vo4k0poOM6enyM3znR6THeFNFUcW6YCfbbBRsr1yukjDRLFlpsYWF
MN6abJtIs9plFeV4KfOwUjjbYNlMeDW9l8Ps7/KmCoBSeL+clHuLs+Qup4LrY9LBw8yefmXQY7Ce
zfoUIdyvOs9/z9x4ZoqA/pyDjVrpYiZz7DN7TRsABIOPC3YeNr57nAIu7iBn6uImw8cY+snBTXdO
RG0vEv3exRmA+3s4VxO3ky41NnFvMeHUw3SYAQ1ZlZ4ufeY++IgFe84QJ/Li7mFu7Aj9pY139nQ1
6MNw564+dUZlrgczDxinw7fj03W/Szfis0l9+PhzePpjs4E1MluGlfVqyLxtaBM07m3Cke7QblMi
WtHYfs8Bp276CYtiUXuPrQ6nneu9d3kWYssMYS7K8DJKQuR1oj/i0LFWsazBz6HCqI4niI50xzaz
P3duv6k5rEN4XxiFdlcw2zZeGyf/zLORAV/VPUchcaVG1f56kNYHxRRsiCTwmNRM2qNZ9UQxQIpC
dqF2qM1na4v9fELZkIi4w7qSpbjKLibqPP/s6NWFypsFW7cDO0AFw1r0JoQCeqTJGkN/i94phMM5
HZVc24QADcYNUxX0JxsM4oau60M1Bwv11vvV1O4WL98eiwTiEvktMuGb3A2/wJmf9NTd+zIk6jlx
q4rlLyQL0oggUbKebO0yDVRksRYEHpbXm/cN1z+rYg4LaLChBxfyV5hN9f0CBGF+4q/6NoFoUnu7
yAmoluTvV9BZqgC7K2VVA+42OQKkGE24KJjdCZXjLjDya+Pr9Ci4D0SBf7VaT8BDZHwPwGkfVYti
yKbYbabX8gjRkAUzsVeQjR9zQK+2eAjm9geXzFPZDgPXuTi0fXNXRsW0neL+mweaDONqyjCxJGEy
R+k7Q+aNysWvIps/fK72wryvmp+RKr+KgiWoUmokxIh1Q8XFsfSndRGOGypNOpBiAt3Mhai2zRPv
zQ3LU5mkO3lX0I4HVeRs9+wOrWRTDgz0ajXtUoOqTs8hFo5LCaPonSeau6HQ7yYAlCZr+lWpTGRN
wubbpCf6zBbmUJY+qSTMZ+yAh3Fd9y0MiAz2i69ifW6C+X1AR2wBqjUFyqUw9Alxf7gnGodt6mAa
eC4EzF6h8e9XbbdKtNwZWX427RHyLiQEWg/dPjw4CeYBqjThTLqoMgG+b92WD8YyqMw79jpuMN1D
uTRWTagITRv9fqSpep8WOdTh8EcMG7cb7V/LwuOhCq5pGUZ+dw5wCxkomx9Nau3ilHyn2/Ul8zuU
mOBEGhIWlodL0zV42VrJBxblh6oen50St7Gymg8PWXZpFF7NPwglOnxerUfCFheKDh1nx6byxhDV
2NBvjNFhtBl+SoYDTKwfjGxi75npHa2cGwLbr4mld20Z/9JETvlga4C4fkPtbM5Nq5D1Db4HBJV2
4cXM+prVvIkjxIGh4iuTIwBN7dlkfuxPPeEDCqKl+9ABydE+I1ezdh/Yo677HCJRMulrXw/FVuUj
44AQKnjNDHDl+sN7wSEtBz4/M+L3GvDozmK+7HJQfMOTragMmBkpaoXfqcj+QIWG9xZ+mzJyHtIS
ZYO+G/JAyxcE7wchsYnNeEp+UzxXVfUc+R3uzhZwS2ozXK+Z7472sAYoO7CIWbcxCs/ApuLN1IQ7
kTrhKtpVOEs3uWPbWBDo7jByk/JMgsvMPDmREEBhcwGJQUVvLR5BlP3xkivA23lzhXh6qoR3S4tM
Hpx83k113Z7rwniFskNSwoam0OTtWTZ4J0zz6A/5ViVTT/OfSYw38PbxwNlnIqUeG2IPDQh1YMym
tSrLM9f0J9hj4g4mu5gyENzqYSLRyUQZgE+1VuI7G85Wep1045NKIPGrMGRZ7OpDXuePHhm4u3zI
3tOwOpTKgQsednesgI/s5F8j5eZXKxxwyfrD0Q8lCRYCd32HjmJ7+M6abjhG/HDfRaUNSQ03gP3G
4HPII32O2kmf//g3iypHDchiZlu+HFtJRzf3Q1ZMnFTwMfD+7Tq7+6B74axE8pyG6OzqvXbP41w8
RNheaRGhTQqLKnw6/Zxny626bn+00t/2GYOEICLeXTpk0DO5mYHQgWRGugYj0GJXpi23Tf27OAp5
Zeme7tRb3D1hj37KZti0uoAF0+foDGDCpExxkE33Lddiaffv/tgcHWqmvaHZYNU5kmniZlf0d0Om
3ug7s+CYg6+YgJRvujYFSN5128Z3L1imHJakkb5V5IUq0RTmBOs+ueG0/+jhtlbdIy0UfI0B2lLI
jMqfPuH0RcM5Thg7iNl52bFgQU1qjpaaqcOkgf2UVHXDzFravotg27Tnyuy+D5N/Bc7qb7SV0r+A
nQ7zmkcL7yotxecw7DyL3TusQUzRNJFw7S416xNgpMjbZY5L8pqXxHftOtYJwMKat13EL41erKOT
b65jxV0R5NWloKzZ8A1iiXSoI9uWmybEchuoKNiOsQ7PGCwOAb3GD3Es3mlNw4PE/YI/Xr3OVR7d
s1nhKJhrCbWgPgred3B5xnVkSoF9rvtIZP/sRfAEraj6gY2QDDySGC6yjMf1NhWVd12FqSfS5rsx
edkmTXGElHONbKgtEkcxJs2mnMCvNBOLU0jf03K7mwvdrz1f3ZMZ5DBdV4c2xYTWeNfE6UBlxP3W
daHKOoBD7DGiCsPIiDNhq/XVxPUDnD2z0weGWZe0dsWTFRPiV5F5rOjkXg+Nc1FdE55rvDF70fbg
nIP5Zmv3cbTtZOdak7+nhjhaqREYll1ZVJ1/L8em3zIzTFjNMT8Ng7UdzPgwthCkhtCmag7PQjxU
5c2coyM+8/ZXh2eGpqk1i3zOkX/klQ1GdK+E8yuW9otqA7HpcKSu8qhEXLu3+UyNjLlVW9x7g1Nd
m3FBDLmPpedfp1y+RVX46UusI9lwqpGmwPyY66nuPvIAa0DrxyYDh3fYTNsgkhuqV5lGDJtxwv2b
DwX6JKkcXCYnu0uZ4SG3pAnYBxOcRgb1Mr6XcKA80d+7Ch784Dy7oLAaSbS/96AzhlpTK+sBnRjW
tq23zuycvMn4Yeb9MTcMvDLluUN0QTXD8xx84nPetnXOGcx6NCkSK7LiZ+5o5H3pnITirrccYDtR
4qSPXpyZ+vGMLZ+Z+1csHJw+IzpWVaevzpA81sCzqT9Wh36iqh7H2UYUw8vcq3czfk2Zq6+zYfAP
KHOpU32qPOqfROxb1+W/yEaDMwpXjd/VeDfiw2SrT0OPNOlimoRodIsymW6TBNABAwfWnWQNZ/hQ
jDXWwWl+S5pYHDtYXsybSOoZxXip+/xmLnbpZkweqQB9UPWUA/ybMcanas23kT4d4ewgdb01Fti+
IbQS1NLTEPjzg5ew87LiatsqVuWqJ6FtO953KJ1vPh6Aqc3Q5hVbhT5Sq8yd3luyZPDd5neKVV6j
ruIUypHrGlU0iLfDhns5HUwlJSDhXpasPvlcX3WpApYIQFbI4zk7wpUzAWNorTpj6/dJ4usR1BYB
XoaehtwPY/cDrAkTH9Vtx9Ab9oz5Prym+Eyybs399I7vrrf8fqF/pU3+DaLWXlnieQycYgO67dOf
bZgc5TjCsoDDEnMrwVG2LSiB09qhUsE5tUF71c52MBh6A+tuzH3ZTzsmgg8UFHCQYLfGcRaEVOwX
TCOwbLeGDCnISAL8vt3mqgzM5U3Sh0cQzhBw7ppYxrck6vMLDr8RZkRWonkaVfBUTzM2y4zUg6hg
XDSWKk8k2BjaQP9YC5OKgR6jxxycTLO2zjWoSZ1OIxGNlDreDsE2dQxIDnLQxxy7+okL6mguMw5V
cVvQGLLn+CfgIjzz+kfCblPFcCpORmCHp2ZbyZZoe1N8MFgC/cPtb+uFA6M3137IMYhZlvgurUc3
Y4LHMe49CphwTzC2SDRYAXat+EkTfDck+7Vk9HYuh961NmpIfVi5WQ1JvMxqTzFGu80sjmgh3lkO
bQRXR5dQnfsekQzYgcF1N/BjaVh7m22OvEKNR9mW1T4t2Qa1kQwQ9AlgGv0PA08dMRk/OZ3bOcM2
rzR9ooIRYmbJL7Y4GGUDoHizFzw4CbGwdHmAkUYLsxko3OjYIExW6R2G2qXaDYhXElSnkBsEGdw5
/EFxhb8asHon8YCLagRh1gOM6q1i2IYCX0uU9vlZlupTANbaZi5Hxiri8A6NGXe8sO4SiQ+voFpV
pZYFXK2PNhprkwnD7KLhLGbu3G4X5z2rZZFve5ryNqlhbbIh/ygWJ4RCBMBtDmuD7cZRcbdb974s
9qYzVtynaSLpWG/xaFChi5NA9W2+DXCaKPHugHvhf/IR+izWgcV/ddCXMbQ1DWudfo1i1k1ZMdtH
9rcas9lz0+uz6eDQ4L5ui/eSbVWtKG6vEQA4ZDH/Ofti2XZMDJd1kWRsj6jn6kS7ynoMTH4sCULJ
Yid45zbcO1388yP5TLBjycRz1+ELPTLBNp8Yi4ZGep/Y/Xlko3wIkszBtgz4JlP2Hk/JfM1T98MV
ztHLy291IaxtVc8vBewfrCm4c4pRVUz7OEw4/bc0pWVdUHmwNjumvXhAgFjmOPuojI8L6rldvvTz
UmjgzX7PG+EPkPOo2zLsi29zWSgvfAyS9tGo4l+iP8bAY+knZNYIw7pZG/Dr7Y+6ZFYjlqTtjNWj
LeB7VQ6nMm67qHBeTKSZ1xNei7g4pJSYA/Kp303aRNbLT7dkSN7e9omLagYTNgINYBzGllM1chF4
ghN2S+2ry9gFqKiPdxq2D3cgUnYjp8R0acOwe3mll+W5lgfGnreaAMlaRAybzOJYkPXeWgEDqT90
v/+Rj+B/4xD4m9Xg/ycmSyCW1tp/bSO4lPnHO8vb3zAs//xLfxoJxD8ci+gQXd+ARoCIoGT/00jg
/wM8Ar9sy8RLwMwNZf2/jQTUdNto7oGEYeBxPEcQ/dNIQE236/kEUYVtoYbyZ/5XGBbB44CG4dLy
gK0J/zdBt0QKmVtyvjAVEXVS+YObYbhKSTYwNGZv1WPBOsR2gUEu6ld3m3mIGGUl6j+o6+AYfhe4
Td8V0rMIFNNpTif1bwJ3NMOAqNrAXM2Tg7caIfRUjO5tQKjgu2qWW8eKsCaG0Yn6BzPjLNoV2dms
zW81wyuzIztXZ+x165apm2ZOGhs/YrV4T2nkga0UfPba+AB6M66ER3DP4wB0n0zDgTCdXqc5VTOC
Rm4TwJRnFJeWOcepV/rWWM6n43evwyBCDFdMGlILxh2DX5kOApNxxXDTFT/HZH6oBrqd9L6dsV45
qFob0yS322ZAnObpK66yYzrJp8iFlWnOjOQDGHwl9QOAaE3tnGYzP6nCBbvaMSKlRC10w8fG5A3Q
NnubEktRmHV3VlE9T5ApUpowhSKyEvAnRFFdzDo/dzGxx2Tio7OxmnYSsuI4pRh/oYfVVs/6Bmpm
tPS9Ru0tiuJOR9jfXBYKcjrnxkk+iir01rNgpL0P0uBE6xY/PTYPltxlbscm1/NMjkDa39pAsqEg
f6luH8SQJGKBk2wJ7BErZraQxY8jsJSY7RABvOwxRA/Ez9F9j4iNH1hHN3WGdA437BCXhCTiggNu
mDovYUuxXvtlUW6x9hXDLCK6/rZywA3oEO6YHVdvue6/gwk8w8R6pxdIbHVoMOQBZ4OE9BzVPQMb
vSiZwvyKdbtUJV77masGPfClksZLMz60tp2zD/ijfx5PnTGbq5xQ9S6baTeKq3xvVue+ax5RJPfl
6KDvhuva9QFqWOGlsQCLpCauKqpaYmamuywmeypjZkg5bS9jfXQW32CVcVevCgtuNY4JQdx1lBfu
6PdF076PpZDrObWPftb/MOPZ2lUjhNWgr/jMBbM/7KRAvTexI6k0YdRsDdo9aolTVXdkYAZnvMUw
xXCy0utnOcxjTdOptmaoBjbyVnlwgYO1M9VmQY3l3nSfXMN/tyWTBGyehxzNtDdnmiZ6GiQXqgTd
FqRItXdiRteu/JYQISZGON2h2qApOLt0HE4G7nwaRDQTbycAF4jfXeXPosQGWLrFianZ5zz1T1MU
fjIfz9f9fLOQGHdx0WTsQLPPFvARw8L8fmMHDRG6fsa+jwizjxhMTcO8q6jZJCUW3RNyOboSw2+B
w4SnnFJ/AbbIZJq8bwz26sY8HQ03ZTiLNWPlVM9BHtwZfItHb5rOqclzYhrIQdf1jssU07QZwo8C
FbB/Twt8GIkBaqhgUMC3NOf0t2sGUiZAzsZt+c6+Zd4RdeaoWOhNGYuSg314dsSJjdgEzvKWOAoK
cQch1XGGq6MSax1QzGUDBkyH5gUU6rYaY2urUloi7bn7TsRYr1wTpU/ZHM3M7qd24wXkrbhDvBp1
2q4rO8zWsW0zj+GpmFF7IHoBIbzxwbVG1BoERgKQJK2Y0C65JY4atpzmPZY0e4Uaqy5wkA+JYsyX
0FkXXIeZ8j0yB3TKnqhJuE3h2vKa5jvYP5IasxlsnG74XjgyOQgm1AHOh6WFZFWWMxpC5L0G1Sx3
jifxXg8tvnzMqpa293Y7vQcYMVZOklwrESTYPNmm1+E3vLQZdp2O0IL/3vMog2knx1DW79icQd0K
+RK3xtMI+x+KhAScmZdUrCkMwsB305rBdDRfGbgNd97G8lZ6Ap1uVe1SxETRk7EY5KNBfE/s5dTT
Vp/5EuTtGwreaaLSg3f+7Bn4cKYpfoVqfkBAwgNvjunOdhgrvPmct8/xh47j7Azqr6Ar98RQyt3D
i73QEVjsVMaFAQH6Xi/kiiQeOQ4u0ztMFHXPOZFh67HJgm+MXF6ioHpxme5uAixJayK0n3gcuJg2
VLuc5Oiv5oFBb91UBpIzrPRSSUwkQUvPcWpjNBegvke567roW0O72RbG9FYmA20f7vhueKQPG0IW
SLnMg+cvEx1iRVX0V+1xeCJIBaQ7fKrJ0cSteR8CTfQSL74fPLpY6GWpTP4a2ZVxUzi0+Plt9AKN
69YL41knz3IaGVVABzJrXEh8o7uRYX3zVAhqrmT+w5usdyp3mLK4dEyHzxiRyEbgnajJbwD3Sjbc
Gu4tg0hi3XuPo/IeQ4/kWOwY740pv8dBLBiYQsWeh+FrRNFJqA4nmU5YiEPQNeqGa6UbpmEYcvOk
3ZaZ8cwAbemFQr03EYobYgxeM3rPGXV8K+5vPZb/+KXIUuaB/har5qvpDv7+WTGR35iFa67nqRN4
PEpyCEKznNXY9eHPstl/5cQ2kn/vHwcmdJyO2JoX9MQ0FQ6aWDt7D/bvKsPAVVhc2AXStgqwIYff
bOSz3sp/znY3rwtBQ5/kAx6kWEHbxlDjZa9dNfcnhUOAcDJ3GMZ16A4urWsEbobYgL0UXhzdsPvI
wl2fkXi2bdIYgFOygEw52/wowFCUX4Bv4L5+C13zK/HwWfij3rl+6m1j8hhba/gco1Ng+upmchCk
MHbd5eVn6fpkg0v5vSCdRrqkoprG2QKPRSlzzLVO6FbtYqL65pOCVFotyFK1wEvjBWPaECLeVRgp
4gVxqsaf+R/I07Z5ikYgqMOCQ53hokIhLLcZpNRxQabKBZ5aQFGtJc94gKtaLoDVbkGtKpirbGXw
UiwYVkdZEdQcLtbgD0grtFYvpWgXkihEq6laEuu4tZvkw4Tx2sJ6zWC+igX+qoG8rDMVRCuvR7Cx
Fkisrc9O60BWXvCxoOAxUSTjQdGKtfI9+WQusNkInrbBQ8Q9aXwMnPNjSORlZ8GoHWDVGgQ1wgVe
q6HYNgvO1mLNpIq5YYn3hu1sibcpBhBO1Q49BhVeQXdB4zYwckUo7rvS/qXYLk8lHXdwfwg6vNmw
deHdDte9WIC7PuTdZEHwQg3F4zA9IuWFUehx4jeokmsvLezeJXiVduZ77LfQbhe8b+xPS1MnmXLI
v+y/SjjAVZzdJln/cL0e5XhBBRvTAf2dfSQMYVnAR8yYzE4LXtiFM9xrojEGHY3WgiCO0+HQTO5F
K+8zWCDFElqxs2CLe0X+B4xxZAA0riAbzwviGJ2IEyXUYwv6cb1gkK0FiJwK7G1iepgGttpdBTS5
c8EnU/D0nLMoLlKQ/AOwPC1BSZjLCexlbkBAmEGZ5VCZh3ppBMkWUHMcsz6P3woNwtnmSf+BdMYF
YlbhD2JJPyuYz11bPucLBNpfcNCsoRTaLIjoIuMbYTYmMnmM2JXlAq63iwzhQBc+EEDo/8BNL+Bp
ezpoLFbo4OqODJakDbpGxsyQkYFWu9CrCyjWYsFZuwvYulHHruCTaI2Ud2cqSVHR2MEekhgLXOxm
AWR3uj4s/j+GEvdpANDVGRuqgcqfFDTs6wWyHUXOrVvsH380XMWQuN2a2uUWNLdaIN1W2x10O3yz
2/QLQMw0WLt6AdQucO8eyjdNpTFfeULOk7v0NeFLyIbdSHs5Y/AATrjEMkTkEJ6sQ/AEkjhbCijY
dLxUosYewag/CgJQ6MR72eMdIFmxeTJ38RjtolFcCuMC6ORxUCmeahwC1CO/1MkIwVvTsuMeSpgI
ocovwm1PBsXVtjnQVwzuLZaHvlZfiUx/qsw5pMeyJ6ClwdTV+O1y0b9URXMqRXGZrOmVpSXnX6la
+yqt/gGS3ctc5291Hf1kN8bWlIsBL9Mc3ByoJqYGHaKBaFyCyn/E/UMZIDlOVpPwMav3pZN8gwbB
BSSzL0jO25pVS1IT7Yvw0S78x9h0T3WPgywtb7gKCG+7Ylluk5/eVEMaZq5SlBe7wuk7jrtltklC
thMONdc6uyNp468CjXm063+klrHXmX6WPtA5P38brfJtIdXEofHYpCc0CuoLx4dekusK34u5oyIc
ziDBUl0sse0bphGZUWGTTw8F9OwcAjs55KB/9kdIwDMYfyWIj9swevHF6DK/GbZ6abDdgkFeHm2x
VA1J8rOxjUetutPsJHdV3eEcqm6q7l8wyUOqv7cPeKu+g+77MpYYrLJZMn0I80kmXx2bXaXZD+SZ
Z4g/9iko+wfPb094fEnQ5BTXuYclhlNQnTSV3QuFPcyt4zuPJaQ2s7dIaayX7KFrb2+AdLcFLObl
Sbji5BgN0hFcC9vDnzj2D5R638qyui2tsIR279i5XOBSPUxZ/9L18U8njZ4GVV+SicUthZHk85z7
4WUaCAuhrt5Bs21WVzKuzMlpY+3ZJIS2lUK7z+66hneCfJcMCfGn/8XeefVGrqVX9BdxwHQYXqtY
uVSSSqX4QkhqiZmH6TD9ei/2tQ3DDzb8bmBm0HdaVxWYvrD32riuyZ7keeDfjJhyTtG8oe0+trxf
Pcp/4/E0lPlD6uYV+QqSe3jY8+GTX8SU1+WlRo2/cchj0byHAYHVKiT1OHz6+y/8fT9hjQwAdeW1
azQK7k+zyi/LbybH+FXhpe0Sj2I0NNFSSzSHyE1TpBC8uTT0b5HD+8HpFcTZ+MrdGHK1foopXHrJ
uy7s4tz12ME4adJYrYx4CITt33y9fLCRzdThMeLKkqBnVtyVb4YZvhLT8PdkBZ19JvHp19HzO93A
ScgBCMB+fw6di7McChrPDMRRBd/0eJjZl44ZceFmJYgoRywU0U8PomTFWak71bUzqTsZa5vJ+dSF
d6CJQczIEzKwveE0odRmJGlGu0rzjoT1EDjaoaFhwBEo608jQnHSWqrLpn+rkjBwdQefur6hEX3s
zO6dBBONuTLMlYUkQcgaqELadMT2YFJBceR2kwXcPq4IIijP8U9NKO7IoUNPqqfs0SNrGV+8an7c
krMSakGUZX4QgQkbhvw2hkEu8bqZo/NBHM4pyqfPaRwu7czWaBBayImzkqHYtEvcwFAx/15Uwrbp
tWzRPfSY62njtL6JLGo4Kkv2AT4SH9jwulS8wlVkDPWHCTZIEy6zeefNGWjNsnj+nFvd3jS9CFpv
2oeUCZskXoAJpviuGf6KIZ4O4YLqwxCrCIqjSYzhJHB5ROhYaIGk3+3MrLmTikjr8sXHecpzzyoF
UEV2wfs6qbzVpEa5LkqdNG4ecMj0z1VJBTXK2AI8o31k3kzeoEFtMcSRubIqB/phjzKhdH4AtYFB
WUJhE+K/xbbo3TJQ2Ow3YUT7UYrYXGtG4+1tW2z1uc+vqUJZrXk/aKaqIxsadgQ0DBoIwE0P5MuY
P217Eba1zcGM4i5YJkY1hNE2UiPEDusYOi1kfojzlbkpMDyuJlqAjeRLIz+GxxVh9sk6aeMPFIhc
8WZzaFFSraeYlC7P7W1oUJ168NkTptm8L2nMqpYB/JD0A5Cvut4gPdnrSC6Y64Tmqq9y8tRZ9qPt
CTyyYdb53Gd3rR15J+gQXzoyX6QHix9Bbr3Zfmix3KLhYgFeLM9UN/7jRv1u+W+JhALhK8kKpu2x
wS/XSZZ9s5nzUCZgPWrJM8UPXZ8LKEIZ3PYs54Gfgw3CybpBzsyVOJDxCRkkTByeVRsAKTqbnEVQ
YTz4LgfZkS313Uz7kVoZYhMEwutBM/ITp7cRQNw5xRGiR7fujg2gF/YUiJI9i425mpYWzq2wNNMp
6b1H6ltVH/t5NBmOceuua+uHE20dU6mkM2ieSt8u88GmdttzWjqP2cySqMiVflcbiEkbHuiDoz1I
l0axHpxj4tszOyeEuzLct/34GsU2mY/g8TesZI6xYfCHavz0W4yQdcqUM/F/gFHxdB/dh5C+rMt7
OPVyGpZes9ymnvHQ+vwcBQj5BIlGK44w0m3vYqTQaL7DR2+UrwBMdKw4BJ7E3WbuuUy8cIiPpUd8
U14HngFB2eNWU3kKlo5HYLkrsVxpgNsmJxWbEIBrbWBPE1GD9tQ0wg3TOycoHK8/MvLJMv2lwYmC
TRjqQ5khe3CIC+2rK0pyBJ7EGfmIaxjgrRN7sNYDTWmAa+cDJZgXTH52zwzeg0ZQ1kfbuCxhA5Hp
1QezL76iun0tcUJvAcNACU1RwfawuFqULxpGjr0dEvfDzXxD+YDFmD8MtT5+0sF0NPx+s+GkopHp
5MEOGamPpCCa+KARDNSXuPCfBXSsQ8OMcnBD1trqABiSpX/ECT+g6Vm1EQ+fKl/MtznXmk6xSOyR
XSLAAm1RyT9EyIN3aOm7TLUzh9LcNQRTmgayNTkjWGYaze6Vi7SUd9j7TjUS+Y2u2eVDPZ1rTWP1
ZccwYbosIkFtrraRXlrnri3RQzfVj+zKR9nBiHLhx6Vu+a4x49lVyfwuCVTmO3MQKoMJCpfDZrYp
btsIblNz1YQ5M9NETla2eCNsfXosABT7cJa5DVj2xiyY07j2XilZ3nU9iRFp0XLnKAweSQOeq1MG
U2NP6zGtkZrMqCxjAv7Gpl3Xn5lpVGung6EylhMzzsa5JHM3gIMth1ME3ZggoqfQ9HxK2ekF3i7+
IO3R0OKPybUeGbbMp6iIs23Y8ijChkRColUYwWyzvpUON22EGUjzvzNTDI+V5jxTwlgnbe6f9OYt
saMLO2mXoSPSggazk4V5a+vlaK7qhP5swCY/xAY3JZ1YFD21BXQ5DB9quoxKKy6Cm73jTSiwjdTl
jq+DJIHFSRj8a9PECBEWOFE+gqeoBytm2LVMPfWYUe50ycd42HQFhEA0TsxXbQaqVQLpwORQqtw4
4eOiCNXbh3jSKQUKDPjCzI5h3NORFu0c+O340ZTyyeedM0ksPOTcLQNnYiLjNwbc0ybaQ3RuGWiq
rrsR72Fc4mncmwSp7IUVPycVNYuwO2vLAAnPNSFQtW1tFHLr2sThgraUgAnnKrt22tTD18wyaBMX
3PaKsuRpovaDUkx6Sd4UsEwmy26uFgTbNqfaElXIJdawPw294TlpKmfjamxORyMvcV1B8jAK8IKu
1QVT5t/FtUkF0EdPE6amU9598mRyz3DIjDJsMFaMxGW3EEpLv97AS7zMsW4ElYiOjkIhFmHA0p0q
OiYg83M1T6shrd+hL7zYDY8dXDQshlO19drmnoEhO+BwOnBPrXZEWL2FfWzsScj7wh4fHS0T0akV
zWvZDzY3cVPbzMjMn5TrHL0CqA2LLwoE95TU74rm86js/lvk6Y/KEdQmvtIBFSmcTbhtk/YGvF+w
YUC05uf6Tz6YV2m19KC2CaDEc++Rt3/RE5CnW0fdepfbMDdngleCTlKysn5Z1wO0R/qJ/ihU9ixT
Nhcyl3VgZAAy0obKKZlxS4QdUJYk31VO0p3cetpPhkIEh7Zi35X+QxoPa7WgPZlJjFsTLeUmHQnW
dt0Y3GJa7JhYunCnyF41HX5g4NmCHpqEdRqyaqSTSB2nRkRVfizgEkWR/M8+3Om/SfTJVrqxZL5P
MWEr21YWH8rj7HKgvESU+kvrRjbkHZwNRtP+Ls1QbjkzPV1q/6ocLWjiiXXuMkI3HV60xIQ0QhkA
1frjGykkqUb/E+JsQfi7mV27XuthPgTsrlz8eGjjctHiciDBT/lkmYc95NAsBjY9AmsPmoqqPhwn
jJzpsnus1A68njyYnflW9JZifF3rWIq+4dRpeyt5ogCCZJCOL6nu/alYFCCTAMFvg71MOvQhjnn1
HGahrmHCQiqMNSxAqHKTDxGmuaX1xWo5B9VC+IlzTieRmAbRMiVVH2aQub10k0bQ3ZDGQacxJimB
vuCWoLQPOxwjiDrAvUH7MLrHEN29p0wvEGnOBC25VKXQTxh/Pk36b7ei93BMqEw9EpoYDkzPYxB3
iQ+jdlXGwFXLMA9X+iSgrzLAM+LkYyzOdWuMaMDeWZlc58UXIWr1msTZh4cKuHfV9WbH4c/S0Cbd
d1YTcIpNzpW8XfpNrcu+h5k6y5TXBdGTp1QN45T82kZ4nbpwa85kq+UeD0V5jkY0yXp7XPpmzzEP
FRbU5ZcMdfWAd+vi1MW57/PvMEXTlzB8cPO7ob85kzasGtO+hVPHPler9j2isaMoBPguOb87TRrf
icI+lIZCcKZx//JSHyEcOKPU4sZqslFttJ/JMl/6WMMHZ8Mecsjx8KpCrAxzXFKBazQs811HKg+k
QK4hLvuPOGz2Uc65W4CklAcctOh9a43ujyUoJowsxNOoex21nTF9Kr3Sj8orP3tbRyBUQxyuwuxn
NCp72Rzcqnn6Ho0p0DufmDntyT3maXKZTP+WSZwXTFUftLhgDV09dH5+tsggTjxGK9q2C4drl2s3
0yge6sWtWjNpiJgaZ87OR5sCkRKISvRbq/IjHvIzPvprGbbXSFtPaXb2JlZObSI/Us/aFw7EHp5e
HKD3fy61RGteExl9S8pHQl9JFGGu5aUfrcN/RfkQhjvw6BFjRYF9aklFNdybQ7lovZcVUFrBLxSe
fMajdZ28+EACK9oufmdKQeLSwy9DI6ZDV7SwaLRebQfuT5MeMHEHg91fW8WtaLloPSOlfiu3eDnQ
9qYfkif0qrEhtivstVU8w7wJkDkxyWDTGZtP5tC/OmH6ITS8Kp25IwxzQQ1zFi0/NKLFF45zNWb1
OqjynBl8DT3nWcOaiKgQRoe/MV65tubE1wayqlT/inN1Be8yUON8bLnTJUXxYHj0/RwRowebMjNK
43PAcaQftnfomY4ovFmc5PG33qcXwrvPYSlultm9LpQWSsOHnKeHmBiW/D3zZ3enauepJj2mSNLf
UGMq0B4zFIW15BX1jLGqBbK046s2JfYABmUstX51C+Ce3fwioLh0ofakJ9hXkl9d9K9R6N3QeP29
iqTWnVsjX+FfvVUxy7VM/YwV5QKN2qnOKlRtwj+aBjVFwi5jXS1NCmaNXxtLZh9l69nNp60CCHlX
mOQgUpXZGloMo67fG19mu4p82FqY9aYftRtg4yunMduzaPqdo+5PP8oNt39yQr1HMZJjnFSs712A
fkr/DU39RfQRbqgJcd+A8lyQ5bGIOtSmtKEC9fK1kC09kGA3wtVwrLriYyZCHCda/du11aME9IJA
jIsjnpAFl9zEaSOZNzK+2wuHDEwJs0nxWfI06h6AGt0PtX0Oi3LNDZIIr9iXa8HbchGO4wqvNqJl
11G1LOd72d1iliak8V21DLv98rWnyBwXzSIA4vSlnLSXmcwOzinS73QmNItY0NLVb+XMb9JDtepZ
ZITZqj4PVfFQSnWQOWN4P4cdZs13c5a9OBYDFTWpi4diiGITNimb001dJPBUZ29vabhw+9IiCmw2
YRCithgLiToiJd2ngjyWeO8VQm8Lf3dZ+yhCX9FDCawI3NZJXzrC+YASh55AikNVa7sxiy9eNm+j
JY+4mLE71eOI0Q8MKKuEz6Zrz02OxWKJJbehicBX8O6WIBhIHS+6IjAkb6dntsa4uyM6VPVbjOV2
NKNjHs/fKOe2SeEQRdQ+i9E4OaM97AqzfFcOLh1j/s0ZwXfgUTdDQhofnqd12zHK0VGyr5fZT9sj
48hpiWtmbMr9LXs/0Ko5CXwf37hJHEkbYg4ESZkzOvLmfpfpEQDLyKD3UOCCiKkJU/c5wVos1tLi
0jTTHu2TuDbi0Aw5HS+DPs18NwknlIrHQc8aMy/valdbW2ATK7MLygXPR1/EUq86Oz3PgVaKY8E/
5L+arvQ1reytS2LIU3gBa4njeIlhDXF0DBkAR7O5MyfrB+dZmDLsBbK7uD5qoPcrr8ReMeuYi5po
EcSXn1F+tSz1psX4D6Ie2U8yNeYaemSqsTNgeqdqeQ49f0IkHX8xMLwzJU9COL0DXqO1v9RMmCSp
hRjjNdUyN0PTvpK1xinqPswuglbEEWg0BusohX1tQ+MhYzAT6sZrOeADLzqojHqLUJ/I6ItrVvjN
0pvd5y+Nlb5OTRYj1s8uVfJsh9F6tPRbSpCIj08B1SPApCh9CCky8J/Pw2Yy0AMQPUhf22f+PdiH
6VjV+vfIqhEyFi9bbBFqYaUst90oTzEWM4JpYnc9RKwR4CwvXgOE40KxraL3pp7r5Jej3RcDtW9r
T4R6+HCiE+3TGV66IvbW0VNs4FHp/OjQu8wrfZ7xG915DG2ukFA9tX70YRR5gsAHLzRi5OdwxLyQ
AOfZLNTOeZbXOfHsTZfTi8FNCHD8MCaB9Tixy+tjFjDewr/tMeGtQoeskauIfcX9ghvmVCBej2C+
J3XEmVbuXKg4W8FTnzQxOgNNPc1QD3EDa81qcChbJ2MC5V8iWMXbsRRQ1Tpx6i9XsCeu47UiqXbd
m5wK9TS2WN0At4dOdw/4f1ziVQtyAsvvkQnQdlAM+6e+6QM9iR9qohsI4JRbv17oKN4ryumBRCtM
PIoQYxPIB/B7xinJcFWNnqzRN63TQwF4BHeZfam5I7lR+Y0sH32u0t67Tv8AjMeecC+mD1LIUPmb
+WdCGy7yHjJwaB0xovAhiWcOaDLPjmUjhcKL42jvdazvBLhjZPf6vVYQjC0t4pStH6ee80NrTc+u
H294UDp6/+RnWbIlPQfc25j8AN7GLS0x4ptIrtovULiAU9Rb5jOBzUB1LC3MuHdpUtrskTXvHev8
hyxB3JfbxXtnY92JlXpayqOCEa9lnDq/fDQthcOCh09PtZX09SkKkZZHJWZWbrhxP7+lsTVsFG3a
CnX5vdG0zQlE3LViqaMGAxcgIZxHjccucfLnNk6xqgMfiDO8uJXe/czZS2tq3go5yaPU+wUcmJzm
BLVh4boMQLnGRo9AB7xFnC9FQxAUzU082x9g2M8mdoGdm3BfGGzGUUz7IYQ2K9gL14ZBSABX8jRr
PCoVerCo4SR0mEx3HSdhWUQfDDqw/LKKTabpMCdhttH8hCzedBkuTwOjyqpYFxKCfrbQWr0xYK9w
Aw+SrnCcRIE1kprluUjfYiQGNcWDl3vJbiQshyu6F9uy8Zq1i+cMqjtD6IZwAg1njMSqrDuNsa+G
6VNwlCadHChUGu+aVff/CE3/X8h8+1/CJT0Ce/5HITPxQc1/i5P859/5dx2z/i+dUDcUy4atO+Z/
qpjdf9meIEqSh7lBip8PMeo/RMyLUpkZN4JDzzNJSuHf+Q8Rs/Uv13V0U4eU9s/f/p9EzMJbgGf/
FRDFaFOYZFKapM55ju7xUv+VjqUVhk6oSobapst/rcp67ImzVX79VuTd3kwKskMoN033vsjtXZRi
+bNq0E3CODvSvy9GojbMiYda5oBrSPBI2QpSYRSO9HNo9LucTBhlb3XRPsDeIZEaEKreUYfrFniG
CJenU3yao3sxBp5Rys1+Oy/a0z9vRGE9ak5LTSLNnExzZ1vFyRdY5a8xl3gu6ug5sxiIeMnTbAPQ
/ccTMIfbdLIRg7qfJhh7r9f7te3JU/LCuLcNloUte6i7rhV3IbMeEFS3kj3hXy9Bn4ib4zOyRrWy
rvxoWuUAWWbBVtCL2KUmM+MTqtvWZQYujFMRdveZzYeqCrbfukPh4/Z3pKn8erZ2qwkHnjrUWMoA
ANXuzM746Nt9NmGzrXhJpIsXGDB7G3mwb1E2GgvpJsuzFzULgk+mlAGDANOYK6ZczPAqhVIMSnYE
jBvzC//gGHy6Iou2NfEzeDPOS3wLEtMTFQ+Lnkh/lrRFMZQFjo94jEJe2rHz22Dg2tXs3Sw4lGy+
GP8th2TmS2PWvrNL7aUyh30c+xQ78Z8EvuUKuUyyXn6Lhb3GUOIA5IGEsHYw14T2PM2LkkGjWLJD
3pMfd295Gt6Wb2x0MGg4LbdcHOfrRJsvU0t4j5FOb2aW5BsnRaAZl5TjKT1eDQwGbDpimJDsvYUN
1uoQiwvEzd5c3zPuvIouvfU5ZGmd4NCNPWJrXD6Y0RT7US9vC+MrbxCfNswkPeFI4BLmp2/p3aZG
obbSLCZ7qoSTQoyvXOUWX6Qp/1DTRUEPDAva6YBCvV8QI0QAKObkFumQWcVrRE417cIJSRjomosG
4igt0Rou7zytMJyMcfxbChjlboe6BLPV0llIlaLccnAZaZVA90J0dFjl63pRodgJc06X3+y59a8w
UDVUugfunEFtW4pL3LVvVeW/WP7HIDhCzjiaGwLoGUbJ6mkOZzafIo2WNTiNaVWzOOHbp6HwAiKM
SbSg5A7P4VB/94l/E/LdNKsxALRZOHwk2lNOxWb8QRO79Q1JfEfdvTmZ/8AFR+24QZLIWc8V1ynq
4dypdhCKcAO378yRDrGGMc/kDPp7+jOqAPU/QZrDszcwiWtG/4YF+eRIj4EhdPZ/ztnlHgOf5a4t
5rvYoEp35I4NBYSssfyFo3BwMveSgoBdZRWiXWJBH51i54BmYwMsHjXFNzq39pWr99Do/k1jnb+K
0RoVBZ+G8x1R6yVrisPfQ8hgjGkhv2P5UUsyDTYR4knN2AOfgSRdtm9/wa2VX3CzGNKvIizObp7+
oi4mntSOqrXbInWqkos9Yg7qPY5CL/RHtZyouskVq7P6GGb3wH30yy/mxZy/WWayfuMTb2Ooj6l1
7ltHuzAR6dfgzY+MyMd3i4ChnCgftxS4ldxHhLM+vj9nEb0taLy7ITMZv7oZLVt0aqTx2Dy3c/xq
xAqdNEMLP2zf6upVxYpAcB/5SrPkZPSJy1sql3PF1W7LsctcOwPBwJfDoobVZfUc9zcMldwKRlx0
fnxyJS02q9qt2T5UDmJEwl3wBpb0QWisTZdVqW2TdTpFDPmh37E9hpaX2/wghC+CLfQ7m0Es27Ds
d6hZhPU5/brQJUJj+wsH8GMcZxUZxfRXqMrRDBDXRVaO5P2ye0D9WhwHDfVP6tymGdt9CSUqSArz
kSxW3giU7ognbhAD3aA+R1hfmKCyuYcqD/V4yAOKP2ci+Sq559hQr5bvhhEx7zT3b+mAuoP4hXK4
xXrxW7iAvkO+k0HWI7Ot/iyYDorKPdo2rku5rMui9IakA3qey3mY2vyPh9i+1WJ4PxlrdUeob4hu
oIKrlRZhQxPMvrjuijMuvoZwh3xx0kDJqPi/I8v7TU19M1gDSrTiCXE7/paRAljzyrvRmyEUeNn7
xDesjRrda/UWVZzlnuZc9A7avoHzrhvsRwSFq7Ij/z1HjSMJYyF2h9t7r+FHieiqw6oMjFHwttF8
IX/YVGX60LgxVTyrnr/ngs1DBdgwhWcO763z3SDHc265ctvpmCU1V3HnEIgGZXKvTAACWcptzbCq
fZqFH38dl3oGrXKU3X1vkHGaOFQAwLGujZkepoGDt1xpHaBvAz2fQu3WmRzDItc+Rz4G0UaXBFIG
HRZi8Y4iO0Y0usINL2E1cGTDJPryOC6OnFkeuJj/+PL//o2b9uyNlLHnfSorPaZ9zYKDI1ZhCNRh
dIESWMOhYybo3ZaLMYEA/fd0LSfnlpmfpd1geSfOVBucC/afoHGMd7uMD4RXY1qOv3Gx8gxbDqdr
pl9/X3msslu8BN4D80708OB6zsXuODNGICcdlsEyi77dJzc0YM6BZO+bTZiw9iS2KSavzKGQSLWK
Qw84vTWhj5vnoQ73uWc/VPqdQNk5WzUTGk45oZ+bCgF+V75oEYiKMdx0JPhpifwp2kvrGMwBG6gE
Bdta+2J64gii6LWX9g/7zntwcqQewIN0+xoOdct3nebLx3Qh3TNWa4nKiv605mMLTKjXi/0A8Rnk
JOwvpEuueTdU2b4pmo1eUXEJoJi2cwhBAaa+vvWrDuL8sjNxDiOjtxj5L/tAi27VQac28jxh8lEb
6T4xrGCadbbmDOg0BbfFWCOF2dRttzKXlboWbuJlGySP7HoDEZlbaHhXktbJt7OOSy6D05WBBN2h
UToCDwwsoimrqdv5hfn37yf9g/+ETbRdErhzrhrdQFmfFeumveopfMih2jjcoJr8U0w0srF1t3C1
O/xbBVk7QjOO/CTqAHKeEmazVgC2JTARnuBa1kt2cERwaSDhauj8BJ0ZvrEewbWgKxxCvn1YLbVU
G/fi3c2es5XgRNXIj8Ibm5iJ9tBYOkn6YchrVe2OoAabFRJeur0WFo/Yv27p1O6QLF9rMhwbI9sv
ydmjNM8s/vbKD1nNTk+w4K9LNEY9LsmqfKu1e+DXrhFUo9PUT2ELwZWvj8wolrW73pqeovTJGpL3
Wm39Jj+YTbiv53bH3uPYyHyfk2Ax6IjcBEIPZZ9EVW/YRp96zz3kI/FPTNGsMGQtg5Jl4oRADGNA
9QgxAneF2GDNwK8cAovtGZuIGN2vvu0185sOdA2Cld2Zvu18K9DzaCtJCAcyctBtcZlgAmTKucsl
IUoqQ3V6hbp4amf/kOraXnXa/WQ0hPG0uz5mpJ3s4lrcRWmEk5edNYsfFn3FYF9iR9tjBzmKKHtE
h3USk39OSKPj2+pd+ozIvHNy92DN6SOhbl+t+0jgDcBKHGY4C+6kWFRQucFTH6HAgCcyBRSVGtwN
OZ6Mo5uXyas+G6BK1OK+TuWZQb+KG8LJvPlTN8W1CLPXIW+mDbrqO0kkwqqvs10TeRBEFfP2/imb
acrRE/1NC3vpBHo8ncuccM+eQEF7uM+G+RdAMIA7ADewpAavQZUwWUcjL1qy/CJcjRWnWOTVQUHQ
85rpB/gl+KKIYjZhwcSx85vAi0IwI/MZ4zQ3bIhTwmX9nEYAfmtukE3B2deLt8nmkvj2fI16w4t3
1BaPmaCpYeDDFLEvqYkorKbRu7cN42WIikX9l9KIAVVcIyTcTblPxICrH8LQvZWNRJdpZIdOkEw7
OvdJTAxR4taoZN02IPTs18k2oUbxK3C+igbDvMskLU1CwF2pAhtI/Zo4c2AMxQWTwiuPdNBeAAoG
g6dygjXJF7+o3tlmK/RymZ8yJa7bfVeNaI8U81c8D6hKgA5avfHkqqE+j4SWrtLevGfaTP85RA+p
QbXQVa+ZA2NTFjaJrzUtTDhb/QN3wgP2i8DpGQGKoUzvc815i/rkTGigOhKh6qAgHy5wI3yyxmpm
rJ18EEyqevVuyRZCsJEg9YrwmBLfJXuXp5ufX2ONusF6pacQa7uPXqdZWrsBmyxZh0y15l3jte1T
pTOxnzH5Q2ij5wYHNRkzpatWHya72bPgWY9A0hzVvUL61BC+jkEhob/Yi9fUi0lpJYpT1+TRzKG6
OtYx0zmc7KTQfQrz1a1IXy6N6uCU3l0USnoo4C8sGctvx3Y8gtUuAHgZzoOjpkP3RjKDWo/fyhfq
vnUMr9Za7f5hdqqDNtagwmAvlc477t2LM3UexVhirPQF3TKGF0kous4+fl14xWZqK3EYYZBWs7kD
aaqCRMhDV9MRwHrqbS5O1NC1j2AevH8YOLJmbC/IvhM4jiYBwVbOsA5CTLIdw+W+jw+5hoLEiqMB
u6T6IyoEHyaHA59YdQoXc1Yyqa9y8g+dNY/0M4lLWodB6y2wrSYmGAvUaWEPwgghy/va8GvCO5eZ
MLCrNGDZCJeQlQM+2qGE1+olZKWUPOxgWaANCkt7ZXoRw++EXBgr/o5ENz5L1T6P7D3YIb+AJGzX
Ll4L1eL5KqAW9IZ8Bwx1NCS3AMAy1cYOP5idO6uCkAJS7swvGzzb2oqYr2sdcjLHyQgBB7lNB13t
M4OAjMaSFy/3QTnr4xt7uDfM0H+Lnj7wnsx0EqRDwvOb6hB8xaQ1G8+uJJ7g9MPUU+dQavaKhEJ6
Owg+yGMArbrM3zu9+QOXBXa1lIFL1F6tsSmpLUovnLjfi/3Y1W89idnnNCfhRsMKhY/YiqyQpLJr
aLFu0Q3/jyymTzuU3w5CKOKkFsvdyGFh8tsUlX3oU4vMXJPxq5dfBJHFNB/M8XmdhyQ/AKrbJzao
3Ez63vaHHF93Xduc0yCQCrxKQjKuEU8qg5YcS+tMgsSZ0xiEWOxY59bVwa713qZ0ANsYDWwrGzms
NbHfhFIWrbTUVEGTsmlkbnUb2fEQS+Kwk7q3w3tK1H4tmvmrVI2B2NGCojfH+LKXgTAL4vc+JLNc
ScS/Q+rtddbawAup5os/yuXhKRTQoRIuMKEU0ToM426td/2bxM77F6Rjsa9jhACU7jFtGLx4udio
uH+Y/OIxs/I2kE5/X2d0QUkDcqPT5Lap0u5EyY7IzKy/OwC02MW6+1AkkFm5EHzT7oCHffXWQJvW
Yt03UKKrvNLW0tPei4zLk6VkskYQ/5J35kr3EzKT9PRR+egFzJqANiP8g0ATIQvGhUAJ+8OXktic
wmSiH6ZlgOCC5p55Fq0jG7csSja9pHRr5xe6Hjcg249ujsM7GjIJzFTB7K7F9yy6B0NEv0SS8kJe
/l6Q6+1wm470/tlCPjgb4V3h4t0qyre6wxMs43vHfKoHn+kZKpjZyG64rK7sl7niGq6/SsO0MxcO
RNr6Dx0lIjUMjBoLTqgxEwB/FJMofvckVPDghZ4WsSUqmOdzHJ2bk8ktS7khsJ2qDijTYM3H/FZ0
gTFjRvPdMwooTFN1yalpToPdvrbu8Nza7Us4IJalA04DDfGDa9EQ1nalHQbVDkhj2RwmPmtlNTx7
ekSfo8wdutMkGEgc37YlKucMhnDV013Nmfucqf6RmcqD542fLPhRFCWoeC3Kpj+ehQ1/SkH4IL3H
6OJtlR3d2Rgq1pCcCZ8ps/qcxQO2rQyAroqxOgAdxS1OopzgsWWzQFcxRMccua3WxP5OiUtqldtW
Zy8lQeMGhsh+NYOEUpW6PfZYfT7jpD3OLwamAJ8WjIqKK1+X87yqlv08/VKa3gokvdKeKIeH+J4/
OCtFoBTK+XlXGvFHjMbfzcborhfsRyAMrqLc/c4mN9mqFBfcND2RTPZcuwp6G0vuduI5OWXM0Bo7
PxmiOheW14CFsxA3slj3u0/Cr8+NDYuJZNcDN26mngtwoLap4KXBJ6liD7HdkGwBViLi96J7A5ul
74TOKvSg/0SNQWJQCoI7HO48+C9N+FNP8t6r3UfbYHFoMLw9+iQPD6CZo8oGPcXgg0cgFiLyBVAF
B6ZIr0MTnZLcCjR+1bIuB3bhBYZfaGzdAZv13j0Kr3DkXpEiDXcbCM5I+QOf5Mx9jowGANfw2OTQ
jkMblREpl+vM4zrCEVF7DP4I3HnodPvnryfSddSbyCicqB/ApzvfYaF/o4OKN7OvD4GrOx9Ghbju
39g7k+XIkSzL/kr/AFIAVQAKLIsGgw0kjZOTdHIDoZN0zINiBr6+DzyzurOjpTuk9rWIkJSUiHCj
EcPTd+89F/193aW9+zR6094f06/BLN/ygZVD2lEaZy/mD86bj5oDVNjjMnSnHWE+48R9huRUAxtd
NTXvXLG09sDK31fj9DD7iGlNK19FPlMHvP0tEeMlqUMggI9FvCyBN9uggfhVTaX9OIEVxmAKmXgR
PZd57xN+ZLMXM3Se7VR+un0NLnnqn0yXT4YUfys9/FHUMt8LKNxB4U8qnD0OxB1MVpiSxhHTw7kF
pUHfERXIkoL2zf4hI2NkeaB/SCnii+HTWDXVoFgJsHksuCJ4GERsDhGVEzbJ+HrglUhr1OaF6/Z5
Beu28uzrZuJ2U0isVNIdMNwdl3SgEnEiMJy9pFVDLwGS61Upf9XWZ+PteJJC1W2DBbPpHjxT0KpO
8QeD0cvHaQzbRQxX2jFfLA4NTsUCyJzQ3sdI2Dd2nL747lgHcS9C368xR2G72Rw0D3M/3gL6z56b
5Ba/liB06yW3ZZQQwUmqC4VoWALnu76q0tDoyq0VFqS3PSvjaIzoBCvgkKcJzz0uZC74bRtUlxYw
lvzG6rCtF1TCXWKsxmdIxI8yLg8jORem4Na/Zjdzb1m4KLRklDFG9UZjoqaY+4bkmI/Sn9c3rtV4
t3ps6cpbRgC7w7ZNoEBWVmCzMu9b81bdlmh8vl/lyEKymVsMgR/bQt/pe5qO019R45ydLMKsCAPf
o9D+qgNkOw/FTbYd/0r2q7T6EdmwaAMGxyyvVHIh0mPv/mxQsMVjvC8I8LrWQ7XCnNGe+TcVPFvF
zv+pbinfVNStKIs3hfwrpAdYxmKuK2aAcpD0R/HGSxNjX1cW5EDqGYnx/DftqeLZsfyNSCqlt1XP
/L9pTz/ab/47VW38Bxu4//EfX2n8/e/gp3/9+/8STMWmjAqJJLq5izdh9J/cJ8v8h6Q2yjYt/k6P
0L8ppuofpu/QDiUsW+Ly2D7MfyqmDmKqRC01UcMkpUjuf0kxFeIviqnJ2RHIksMl5cBbMt2t6eff
+oS6doagYbGZGVA87Jy+XDWRR+DE/cL9ZezKzZrRLWc/g7efD8y7RGDRrvZgx/uzb9vPUVo8Dt2m
8TndbRPnT7ObBqZrnzNe7FedXx/62P6WDJucYUCQcnbTDT32ineztHloZaXEr4ABhKDkmD3ay+fK
COga8GhycnvEFHiwaR4QOZYxp/vRKO8ncPyPiRLSoxpS/KNTGI+bDU56vN4c5zxn1i0Bnl+2OXiH
KGbsMlf3xqajVEffadkQ23JG/tbUI+x5+Dp4FdJD3defebnWtDYavz0xP290T04uRyLhj5Fub2UB
1YWSYcIybAiJ3Jl7F3rktGIvyvzsuklx/HgRwS6m05cSpyp2qOJgjHJnrJZ3GurhUnHAuGrHe9du
dEjo97bx1gc2759zZbLzUPFN5Y0UOSaPxN+o8MbAFNhy+WhH4mrN6H3PP9ti4g+2VvwYac7/l3ZX
3iQ/valf94QXX9yYqXpyElbZjUWXUJrtKdjlN9tycHO1+457DPzGcrCi6tpyk6/cnp91riF8wrdG
tboBwgo4agY+X8DGmLr6YYrq107c2YM5nGmNwVxGVEz95q97l/N7auLhjG33UtZNu09G+eGLIT3N
7nAvl3alXIVx1vFAEKVAKzHA5xlghWFIsfNHN2WJptj39buSGQ3IhntCNI1wk7q3FrdJIM2ILEwU
+Nj5ovFDetETAFq25BQkAElFd1dyYLnDu05MijprjRzhjJBOAHnQDq5pWJUEQ4OKwMSN53U6WN3l
qdzci7mf7wcYjYPHGRLHGuIMOEfld0jQTPKlNO2TGYkW2E2hQ6blcSz31OW0ON+2LUxBOtidq7ey
AbE1uAQsqorDS+hKmt917Za3XCKksVeOlZnHT56Sj8Njv36ywBHBYnr3bgd1MWL9JaJV3Qwj7EVb
o7ZyvAk6h1LMfH7L2/QoPPPOXjmyTh37cIKbUmFFIOQmlvwDBfHN8S0rlIM9XDkZZ4+k879G/HVu
3u55APwcGR+JzelyH1Xjj9ylbpTeb7ZiXvXm1BthoOD3QHz51CTmnnU6pTgVkIlWEIrBxGHhmWUq
GscMxAHHzcY1cBFSqrAo9FfEX6TLdhKBKztSjzXkqb4F3+mCwbK2WbrhH40FjeIVNJ+4IICMA/ws
MTisBacSK36hBmhz60FgMTQSFgkPsodw+RMhOo6ZvXVwGiffgWrjD8V5f81X15KcY3zvm57FtSLa
RJ2mRQenLcHLVJSpxPnK1k3tVV+fV91+1l78irF1p/r16OCbGgQHKQCzb62HBGBZB7c39NlzzNvJ
0ybBcEMHKcnmIDP8F1WbQ8jTHiKZxX0QjfyEA8Uu1IxF4jQlLns/j4rIaGSjfABmmx2HzQ7hIEas
Ocswv+PWmhrrYLCZthErObA3L3LTb3H8HlGzRDjkZA6J4NxA7KBWwgIsmbdLc+yM5g6MYENNTfTi
nUvaUZlix7kY941OP6KIpvp56B4Tuyjo43zrVoOZy6r9s/ZGBhpD5CAMqntMCvqmTqCnENCqj6aT
hnaJDSDqAdsmMP/wSjDLcjjdmQcDFWI/Ygq8rkAnZTGEFjS/S9uP8qSNLckqioKHITcLhTlvdfPi
WAPnvwkDcTrSXYFRnWVKQTIKyfXg9wjGOEgSwgOnYaETS4t9rOLXrq0/NWlafh8UJM9L2Czqjsku
DWfOcnyBWBRdNjjTLFc2ZU6NJsUVOrN1ivIckl7lHhd6lmXasHcxkDOrZt7lA5qx1qiTvRHvlSY+
Hqd3AJCg3awj7CnkP0fD/6B5mfJv6oeJTnLW2ITh3MyzMBubn6CoflGbdgdImjdNNLM96r/kpCba
5tl3gSfYV4toAvJz5KldjoC6Fr+w3yVBAlIaAt7vbE7HkxRXyrB/jxW2aL06ku6JmzzjZQe23sM9
xwRHivgOuWgQzRulUhT0zHdlPUZnsqetWjB2WrgwiUWY/oOOyFPlXfERA2+GhKQxnfcLC471WYwb
xkHDwLULBB0xDq8eLd6lOxWnsqbzJzUKY2e7fNurtblgBRzwzJDdC8vYUzmyQqEOrjrwRLcu9CI9
R55mLWIucqu2lwFK8KWAeroj+QL7llA1ZkJWGa5R4iHNVbUHmAoJT+PoiLNj61UqgL1TYoegA4Sj
d0Rl8cGLTG9XpqkLkONKx7+NbpoBzJsl7XpKB3qiJkI2ib1LIgp1inVvax/GT/YTQl6wtoKtJaZZ
enVE/sTD4U0Kcaek+9Nx4hfgLM0dJ9rrbsEbH8fcT4ktTu78YBJNMo0IhtOQ/5IGPqDuz14MqFcS
4wjKxo8xTgna1e1HadHWXnJMSlaNZpSOn9UkCLPIudlROwMX01p/QPx3dqxY945XPZbLYOxaFxtN
hgl44uVgQ2+8Alovjm7bvSg2AHIToOfobgtHBfRl8M+4K4/NauDXaDZpkLHEou36S47ulmCkYy5Z
+2uLAE9AYHzZdQ5pJDkQAKVJ69tpPTNMIutSe2kVxgYYo6Y9lpBWENJf+LGvbWHOYZO5vPZqjvkR
vyws7ZSeVPyKUsHRmFO9Zb25w+SEwiSku27REG3y2gGNYUazg4lgBGDPg4lWb/IILJBLdAga1BYu
PKoi+hMwWqjMWfbL4Mi+b4z0Zo78jwF71O3CaT4jBH7WtLuU46APXRHv7PXDSbUReq5qg0p/eqp9
HavuKSdss7dw5uJbTQREetO+b4s+EBicqrLFk2tnbEGX/n2i8w42EuB5Nw4GpNqd5Bm0q6P0ntz3
iDOpoTE0Lqv96C/YYBcqjpKotC7Zyko81USoeBGARd/P0rm38ulaLqL4QRyZwi3qb+Dpf3SC1jNK
0rBcfSU9IMYiPdUGQh6X2JNdbR2CUWmc58a1r/IqhZNTiHMNn4LhL1mO5sDDMOlAc3nERFnp8nJ0
vAbqO56ArJzzG6DsK3quKZ5bGhKKpjl5i4JSWr9xOB/3UVMejXYAXGauxIbJ6yF8Ypvoq/5mBKUH
1DCMfPe1H6CZQlkk1e8PtyMpa1lo49UZX4SNVxDL2AM1yqwbtncXKcxGtUuQ1Ew9NAC+9MvgBm1K
AGHEC8RFAtBNJuME9DD5aeUMY1l9Xpbq1Nska+Kk2Is8e2xG5uDCMeMwkZyqI4Mr0mB/WJpFczEW
vAh4wOy6OHludKQphFs51fV+YGogme3dgLL0jptbYLsRAOnxNKCmXHb+gx1XB2Ch4jAZ2Xs1PgIb
nz6Z/Jm6ZDCPRNljH6xP5ECI51XDKPGHPIfxm/0SC6wyxpdWFPl+LrLPwsRjVlubT6r1wmkyXWLs
ePAzN3mwqWG4GcRlKv00XCsixn0kyR+U3VkbVI0O0yiCtFEfUUV1Smb6BS80jPHQGCA6tQ+tiOHR
0X8ojE8o1HTb67Gw9mZXsYua+0C5Nv1HsJB0mx2UhwllLdiZdnYfWtBJmUvbp8UXRZjGBNtbXwTw
jyp8fdvF4rlndxLi6BR+d43h27CZ56dqYnMHLw+XK/JsaTJjqKgJbJjVSzWaB3pbj7Y0Wff5uKlm
Locrvzq260zloYOsABs9TMwsPxFid9b0q3cWdeTFcrA10x4LNLxTGPx3FgS8o+77U6QA2C8Zj4J6
dS9Tb+3r1H8q5ux6rM5ZpCJu+ySmMExfujkGV5VhAu2FDOeKNrveFnQ8kq/J8nRLQiWHlpPOUOXF
caalg9XWl5n4j2btLmFRiy7I2+kkI/2TlCI+S1ARgWJ8BdF3kGtEMCIj2WcomvWoWoJmdQP2cctP
tP1T72zolUo6nFv798KvjMc5Hm/TYYYB8Qtx0H8zVY94lG6dWU6/96J+2LGvpcGY7sqdcFrkJ5JH
EZbHMoUMFEdsZ0snajGu0XYSFZkBTgAcVVeZ+SE3rl3w9Odcpj5BUR1UzswzcMvZuhQjELe4Smdc
mB4g1n2BcEp4DyIJ5jW7HA8Tv2K2PPQMsE4L3QGqzugRNa5TDIvQOYoN05FtwA5iTg/6D8KDhW0L
0yPFzhDD+NB+uUsz93vY4B/DhgFJG31eR4/RfUOEpLBC+i2PpzZ8iLuBRLhokBxhiwBEJg0EbSTa
sCPjBiCpNxRJukFJ8myTSTZQyVyh3BjNfbYhTLo/MBOKUmGbbKvmAtaJNkkQ02lWcGrNLhyubs2Z
/CV8FE3mqGsSRtilBr/U1R5rq/zT2Kgq3ehdjyVJZQbbc2X3h+0vgKNfNvLfbuo57XoteElT3NcL
jk72blvC78qD58KW3bvON8QLz1R+GKp05w3/MsCBQSCCYr2hYdoJAFyMEQZ46rSvN4AMbSMQ8Naj
5xe3LK2He0WGkWgLonLnMu1mkGiouaaxxoveFotfCFI7vtaISlldDghglXLQF/fYmTmZQLmZNj/K
hr1pNwBOvlwLh+t1hoxTA0AiTzN/DAsxRdA5llSkQ5wmgGzQnMfS/Zak8QB4FI81ZyDOvt5R5dhz
IjiEu3JiBig7zkXmEi6YVQ2Sf8am5oHv+ubrA+4D5SfuYC8DZDLZaPTm3mz8d38GZFSk/KgYHG7I
kkueVMvTvCGEmg0mVG1YIfEHMARgj5Ps+tPehHALCpFt4vFZENtsH/V42VBF5O6v5g1eVAqAIfYG
NGogGwkIR8mGOhLSq/eMbseKVKrBRnSfwUVKW26jwXF/ln+QSbCTfG7avZ0/tii4lBhsgCVOH2NQ
zsNZ4+u/ArW5azcck22mPSBnmMQbqqndoE2yozmUbjZQyoFXpRRtC2o98uWjgfc0xPZ7vgGgJtp4
dfbDAItgZACi1g0VRSEQ7Qd++QoWEI/3Wtx3vA50U5NCIaHSzOUmP7iPpAwBZEfrI1kcB9AzDUwb
qComFht1KJO8Rbj3i+mtLpwHryJ8ZroXDe0qb8efEbE5vWGwovJ7irUV1LMLXwzMEQyUc7Shs3Rc
M1ZPC3eZNlh9YSRcIW0NELe8Db1VxrT4Tsl0G+ctQsAmCW+gLgti17Shu/4gYZL5NBn1M8IbbU9A
vkZoXxszstjwX3Lw3ymR/OTw31/FR7ldDIgWqnSO7rA82kpdyCx/ZBwghpxS0k3ObEpjl8zLR7aV
sbjD+9SLF5kt12QpN10MeKu1J3jlp4rGVucYbWQzXSyX0mIdL/v5nl/W79lcXhxaeh00KvqfrrD/
ibtBwZqraExKsigkmnFdKtnBFYZUvvJwwdR+ztzlWOYc3CWJ0L45swPDjYT/UsfWa98bF5aj70WD
wUA1z3ESvfiGNR5aXTzYZovyVRdPNs7wGnsVOnVYWTzWG5p0yHyR4jWG7kzMiCqZFeXFSRZQywuY
J69czgXLj2zejP77oXmpsAGu+mbNx8B4mDsRUShKsnPVxM7IzT11NMKih++Beaz/XOr/dxLpb5bs
Frnh/3+lwkefDuW/79X/9a/8a69u/8MUilJrzzNpQYBN9r8W69Y/bKJGlNC7NDCARrD/dxZJ/MPb
lu7IKEK4zp/80n9u1s1/KKoZbJ8wksW/6cj/2mb9L1qN5Vo80xmTHT6CcNy/JJE4wsQN9UdkQRxm
9dSHpDK27n1hb1g3P2OXEU80+2FBgApLoWgyvFQpht0ZIfRvZCP7Lzt+sX0WWLdK8iWhNvz1s8zJ
MGuUP/NqUpRqtcbCzktxuhrnjdywFdXT8KNtCOKD19xwmzG5kMb05Nlvl5QAkaWCAUQtaaMac13Q
lhTB2iDcX0cASANc1hwLj4eBj/fzBngYSEcy+BAhWmbgek12+wf7MI/ECFt+vr584i09Y3XFGtf4
VXoAKBzSR3WvxuLdxGL2N1/BX5UzvgGJgZNOCX4pjCh/qbcAIu87TbN5vabVJQBG3yuOPOZzHFQz
Ge0A82LzN3+mhRrzf18E9IQ6hB3RWKx/dl38m7iibIgLtV4FJyzOzhPrGB943VXb9LQZ17yxp5d0
WsBfUgo2rWSPIuw8aCnX+BB2emCZ1OKDCMrlPe9idU0NGfVBPaXF9Yrntoe4XOexTwtGyf54vzVV
88rA894Y6yPH1sfJYZTvc+ey9uMhVUyyyhibo4r9ox1PH1lCmU869qyevPydsEkROivbwYjtAvim
N+vTcmkhGvzmpgPf59Lp5sZ8OA+5hu4bplr/iD/hrZLZlt3dG/RhWfP3YNK2MTYsNL2MxVue+pIk
Py6Lshx+uSp5qv30LGqDSu94CqHkbbYxLE9dEh3FZN2h+t5yZS6B4bjnaD3aPauneOZVS6h58fB3
TVa2M9unRv8oV/XDGfhaRuk8N8K+XZLlEVPhFPZIMaBM6N2r3/NUI1tZZ0P4T15v6hD35nql20sn
rDWIDfVUeoS8p7HDqUmf307Tsixj70PhQjlyYIA/0pTINxs7tb6exozyIYMqZqLJQrQXZ/TPq7vy
yU8wW238xC6yzPCUl/RfrEbGuFy95YwYcsS6ajqAUIdfU0t0rWkPA0byuM6yk3JyNHfOL0Wl340t
oozb4NeI9FCJodoXOsJBF9MOvcw1lVEq3ilMSrUWxWah5KsRx6RSn800ffIFsCrftiU1QSDA550D
BD7pEppQ0RyoD9oNUfWypILEhfgoaguFLOc/xBv8wezqTxgg73aJkYAHHKtt8ciSnH4uw3g124Qa
Kdjsk+EiWETXeSaCGqXB7bQO7Wn8uSwM0HEKOBhfJPusmMAgl2raevd+A6mUUSVIe4yTFMF9lRIH
bJTTWzfyUVsAl5YJSQUStlod9oqUrXoFJjD6JPA0xWuCo636RWf284LUFXSQeriJSzL32TGnY36f
e6xmosI7ICu2ewW/zqR+MOf2Trm7CAxaJPtTJpIiRSSaTPojnCU7+3LBTjplaGK47LnJHljCIAh5
6Q9ySri1mOzb6qUVb5nJpoTT93hYcu+hGkI59Xiheu++SDg9rQWx0Qkewc5M0mPDEfoCwR/WDZ9g
49IZVkeQjN4uzps37DECncNWIfYVcUSxv9GyHKbVtG5Df+p6YBPeyxJ1+FmbHFw8s0tQQKXk5yWC
YEXNeVBAnoeGs7l0/OzYFNPB09gQemsit0B1Oo5ZPJ/UNx69qH2O6Su/qgBzHPt5OcVcEVelkVAU
Qrxxbl7SCNXKp6y9SwHaKPjSML0aFdZECPCmbDf96r9MZnGDR8W68nT9EJdUpY4Xque+VE1Nqmri
/mGcl/WU6ejUxO0BwgTX9dDv8L74fMIIiNz83nXK/mFUD4ZKCu5FLoM/GBNIYK9FD0qSThRuJLAM
U4ydMs9OduM8LPQl3qpmZk/nE8e3L8Xq65c5Lm8lffEp6zdBpRmn+5PnkHESJRQepfSPqrsG/p7c
556BNOqaCAsTpYYVqaYmH34VGTGvKH61PMCEU5yJoxp/F5CNDmpGYbX0a11x6C6AvrMRBR/SbteP
DNou2Z4fIDM768Zi/7qbtitNDg3yAxs0pMTNJUuGnqXvVc6Zh61qTHA/EQ9FyQFIlRm2U58NDVsS
wpVK4oBMrdfYonFnQ8FmfUxjAiymK1Msl9T26Tws2C84tJPuaPhK92JT5nnPegfYZl0eufd2676A
GoG2WTa/7B39M/LLTpsu1EZ5F0E1Qts+oAfshpbQqxzqs4lYjN3H3vBwNwmNdFMb3RKZbjl+WV4v
9iZ18RppBy3pOaXNu8Watc9LY8ZlPHwNNluxdnJfq2wKhORJwVMd8PS8YuLxqzCSeOqnfvopYpak
LiUGiIhqA66k5yS1yW9NqjuyLL+VCEVQCY0e4MREUpJb7FnCzNj0L7qCaJebeqxQ/IruWoUdXhqs
WgwoXbXINj8+0s0iXR1KQXdynvX3acvAYvpxEaJFiLo7FT59cu7UcUv2F8+go8HxWnkrY1Z5ZvtS
jc6pztGyQMAd3ZiZqOM0Fjpu8gs/yO/OqqqdlxmHDe2GEYzXI85FBbF3uRf+KPbaUGFj8/qAUXU/
D/qsfUh5Q0HrM3CTm1GWK8W62SUtyHL0hnsvq/KSae8ZaDyctoVnWoS6zwDQwtrl4iCuSSiqVsK5
hsT+Q8Fp3OmG/9DzEGdI9k0esS0hu2b7rEx82EdGilfMplswimp9XWhgSfnvxl6f5jWt7hETvKxB
TeKmpfO7BFFqfHXUA12MNW/JoGVuoF21LyPFT7LAv5zdGetms9x5ifHYGZM85bSLA/AiEbASrpME
0TjaVZ8cGcMxZ/mosesGXfoityiDmRVHTTgxFDytLBzY5WztE5cqjaUt4uPs+1Rftx5AVsqj6aEY
nYPZmkQvuDfJY5/Ta82OjQifJLBs/p4A1aaSWC68SEC0OPf1qzGop9gyzqnrckv19vUyqR/wl2To
zYL/YRYEJOo4RM8FytUV17FMh9DdEJEp6Wmru8Tmcewp4BUKP7/7Hhsof2vLdrXw9Fu/bea8RpQH
O9W/SVhzOTqucdggs/Ef8bPmquhytn06h3fXWioOWtLxaxx9/7k3QNo8J571BRYAt15EP075OFTi
OoeONXQ2lewZoX5JP3g0G+DrkHFmi9xJbFKbmEkqvvMjiuctPFAqYCSicdulBKVrTM0xpYnrVmHS
W89CdYe8TW68br5tB9iytZEEf1qRqGzGG2FGB0NaQQ81a3ui7xpJm5HDwt5DHT2m+XDBW3hn+P50
O9bsX0ryIoZaQjERHS6HE6FstM12o69SfIld4H3CnhHZbJ9Fi4u7jD0SrHG9hyeozo3rzGGG1xEr
ifM52bCpYnCo7G3hM1VQqLHYjXFYtH2MWbQBMDZTWG/yrRuxAIQ8xa+pVZo3YvLqME1WYmVmDF+d
B2hUuNlR4w/Yz/qlJUZpR9ZhaawdFviQN0BRXxdFgQkoHwmQDq2+a5c2jNjvhwMPu8CN8Ht6rOf7
gll1TCmL7tyw6qlOrnmthMNQnNG6btY4ft+oMW7G9weQMwl4EfwWY8XeV1y0a6hrUWUkaAjgBfWA
l5KvAFXWru+IJvJZITisi0Ddiu+ycQbOx+bSbDWmJEtcYwY9RCL5NiKGG0Pin+i26WOpcrTycRXh
YudPzoKfPlP5cS1m94ayF8EwRAgor+OaOHt/Gw1Igjq136dqZQWWoMNrOV87ds9SWZURlgYXSAKy
oZ8+J7n17RvQqWC+1DvTNgI+PyDHrYCBkuIkJMrLm9gTfahdHChmP9yC8SS6bpD+BFrb7bklDoU7
vpswXxCcYIjRr/xVjnhWp4XXQ5E9ArCN9xOFPOEYT/0uWSDnDaN/PxnJ1yC8KdicVW6DlVFjV/Bc
nQVdTEYNhmh61frZQkymCWWKDaZxu8sMllA58sjefZPhMKy63AJlpR4KkXm8wY9OV73Zc/SmJ684
FRq6TtXpFOQCw+VadYeyjH7rjkpizGTpSdnTvc+VX0wv9sCUjLDN8s7jrozgPnUNu6Ha3lzzksfx
FDXm7rOb4H/m1FxNhfeVbldVPY9vpQfOAtxfT6OP+B7mn94KWdxNo1+rCcAKsUdncFClaYfW0PEn
2ag2DJdXBc5aQ3UAoi0KFoTjHf3Fuh9hpgeLY0DZ4IrUO79s0U9dlsGqepYd6Y2OBtLENz/rdAws
bzg4LeMcdHKmNPWEtyrbGTx/lzb9WhLFno1lM5aU0rcIJUILqGOq2VOOWcNUQ8rKTkP8OpOOX+0c
CBvBLEc9aebJyMSylPfqi5TV143MZEsgpebrIbVg7gyD6TbTcLZk2RBQ9P3rPmmJKg/ZRxzjIzRG
PG7+vIJZBcsHlDq0UEjQappvrGyUqg0iYEImNg2DYe7QeusnFKWdMngAwTU1Pe/Vrgg4Lu3wZMfR
kZzmdw7lOzez30sjbo3WfGvj/jdhgdqZsahbpwQJikB1vZyHAvtCnZMXTR+IcDznuGOPpjdiacqZ
+dxLxZA1FWN0tyzrcrXO7ofR1U/4DGzRP1u9QBHquGN4iWOm+WWvOdhMZprGA8wl5l9oBk7Q8HA7
9wuzS42zpmiLF8i77kEr684cqk+FlWZPkrRO1ovZLCYFX+xnPSpF8gJ2WksQo7aHB3xqlJD07IGx
PKEbv4rMvONs8aUhETSsgrFRrUge3BpRhNMJeNm12bmEN1ybhTGpEe7LaaTf8bEeRX/0TUahJDMw
yHik5ao1fkg4NO0EcAZkYcp+3ppsg9Ya/SUzafKWZG4tw8YvTwvZPvZdP+ixVXIUolZ5orxdDiz4
M9x2UZMR/QWXt7AtDjiIRLBW2gTrSP1GEUlNyxN9BKWAJd9Ud6ClOBN5hDtiQi6JMokJbp1GZA/b
VfM4e1yiBqQXF6q9Fb3z2uClBBgCO4lhoetOxn3RMW5ohINZs6P28xk/gLvciSrnHV0Mt6tTnl3q
jkb/subivpWtGbaaWdwf10DbxB0cjiWZteyL/nWy6880Jb7hdtU3j0+CndtghpV8z9MrOtuKOosy
uvaahqNnqn4bq99SjEI/4cBceJ70QC4nkd9ly6UwVN2JyoyX1SQWV5rrHStldWUmTRC3aBOsXcCm
Y2cXa7ZHoB7NtryQyt2c25d1UGFVI8lRtmXeZeVHj/qMZokoaKpdITNk/UYQ3J63mYjmtbRwZmYl
8j8DgmGRsdVeszlgKMJ3a941KGBJDG2O/FC6G61i1495qCBkJJN4XV20qQbWqD9WX4SDoL5MEuPo
+m0Bcdkz5CYJAU6pecnoRn5TzQK2pybpA0ouMs1plxMrdqtyvh1WGw9p6pSQVL674r0jQLaUc3LR
8fasU+6PNa+PYzMCt/Nqd+/K3ymMOH7JaKzAGbygMlKSkLihYSBgjp2ycAMdDivflF/vZ4P6SpZF
HXTplXmC2j1uXbZj4jVu7bOgyYkoqY+DcqEZPffZ6cv1iaam29pzkQytEfzz9NHV/jEbU2j81d1s
AZcsbRKD6splT8B2sn2RzXihs4lY8dS/DfZLZP7MVXLEtvw1Glj33OtMc28wPBc0mA7H3uItkJIz
DWJekg2lGJwredsq4yuufk5FV++nzvnlpD73WDnjevPUhykNHvczqncOxjaw62rX14Rp4ZcLIn1b
O7vKO1Ay/XjKNwplVG+MntW3T0vMG05IMhvTyvlrYJi+GpDX6bVgwM+ikwHd4oqVC5rfQOcTbrvb
hj4PkMKjPpEzw7qjJPwPQi8ReuLtOMuPJc6z69Q9jyM83qiobmZDhysggIdGTS8CaxlQ4IFCSgHn
WdoJkJY5y85aYqeFARU2KYeNNKJ2iuQPpzRFosfwEvDKZjiAiwuVR11Dk60cDUd+08+9yVo1xf4W
dCj+BgeucLlWSR9BmWfm8ld1RQLxIfdyjdbl5IFd6q9MdC+GgV01AwWCPYltNbnXQXEXdqgAsAEc
Z8e85WPnw3Q1N5wnMigIa8yuxqX3fY4GAWiCHShJ9KAzHwuvAktbmwK1ThTcI/2PKmUFjRIIrwPO
Bamckx2bZ9XgkLbo9T5Mba13YxKB18MYClmC22PEYvGUOfFwzeWdHo2yvYZ1TtgboD2cdOAxAOsT
QRjP5vHiRXo/5e61U05+UCXZuV/NNrBnh/pSpz5j98WaVJHXVQXdmeRj6Ye05WlI9Ak4OYLnlJ5S
FXeh27LndKsj13G/K4wjIRz7Lmn8mxlnbej4pE9wVu+GaXtANtArOBmdOH1cZjJf9zw7yeGm2SFj
S5Ymto0ktxUe2/KclFE4OTwvMKvXhMQa6wbXsySPTgNKDFmCp1Y5c7j+s8WfZ4w3o8shsHFDZfDN
6wzNV/fs0RWPQx6aCstTexy6AWNpBZ3bZ1Ie2U3z8xJkc0r3HtrmDsGWTztrfWrVzeqV+rnBetlk
iAegjko+vr5B/UYHcJwD0ALeY7JK7vwOpV+KO8ag7FR7MsZpyXKPg3nE69cuw55U9bEoloPR+ubJ
Lp1Xrl4v6NOWshADIpG21XEo8qehJ4objfUx9Yz8XKd22Pm9E1IfNmMHQ0G2a0mUxiDtjufn4G4c
ElJB59qD6/s/2Tuz3ciRNEu/SqOvhwXuC9DdwPjuLsm1hGsJ3RBSSCJp3GkkjeTTz2eqqp7MrJ7s
rvsBCgVERkhy0elGs/985xx8agdPEANHvjiJynSpFQjI67B+sj0z39kG5Hac1tOKHSPvbdvS9hTI
2z7+mvhs0RRLh0U83tUucT0EhsYnMvEuND6+VISHr03F1t8dpy0PB9qvAUv/egN+X2UdRiRZL7a+
uh6ZnHH8LlwwLtvclzVvoxR1cGiYg7sDc6EEGHWNX41UK/GLmk1zT28RqP1zZ1r1a8y0PCnWYojj
E92r6kAirZECnU6k99y3IdWEyZK9cmDiUhns5ATANtrotu2WB2CAee9JIszJR6atisMoVa0kuIw6
O0+wWpCkxN62JmuLfX7ujPVqsPpmW+Tyk+7OL9m4v6iUTTEwcKZpQ1bmGG7fKKR/sChDbMlc2ndW
9+Dy6bvq+u6Bwj3FSTQkTqfPrrrZqA/JbJ5Js0Kxph4xXeo16XCE16QdjACDUaI0rO3A4XLVD619
ZhDMs9s1CkLBffowxo9lXAii9tVtSBQei5nFBlHZ88azFPSBgvAu3At2WPwqGPs5YMSvcxOSSIuV
kX0Rk0/j59RBQFYymLbmTN4RvNZmmlh4ItRzQGL++yIIv4MzdbAXdCUNn1S83AoQTB0M+P2tWDPZ
1Lnm9f9qapwsWOSsVcochyFq6WydZEh3v/Ep3f3VLPYv1UC9Wlb18t//1bL/UZLywdM9zw4d3zUd
rZT9RpJalCIqPMDYMeIs2Vhs4JZmVBtZjZjMPdYCGcB0xq1FuYS1b9PyHQqOXr6K/PP/5qUgw/7O
zqY755nm2+ix+I5gUH//UhxyJt1g4aXIkU+PFHHzIwjiZ9HlryPG8BPbtVc3KSmvjO2bwfGGa4Mm
OwDCW6KBqM90pTr/f8Pb/8TwRoPKb967zVv/9i/a4NbP57fy89//9X+/d8OyZL+V4r+/4j+FeDRV
lPgQ2dy2Te6ovxncnL+YltbhcbcR8uk5qK5/zwRFh0efNyFkKCJCkfb/r8PNwuEW8d0Q7kMUdPOf
crhFwT+K3yYvAD2fBwT3W8BP+u0Nr5DXa4OZIJkGIG+tULvSyh9MAoy47yyB8aMkZmMeD34jMewM
ib8lf5PhYF6Spu8YO/LhsYpU3IYuewtrTJtTk8y/8tFKL1US773CfWQwiZ5YUdDNeZ4gbaoq13wn
znTGhGfd6QOi4HH6GwsEP25k2kjAfuVT6pCr0ZvMQSxbPYjeYViDbtmm7rFht08IeU2GVc9BoE58
yH1tU/I6Km6QiWJ2m17XbjjK/yx9in9ydvohwVbkdZnjFp15uCUIYJNU7lUtcsp1LJIgEL3bcOZ3
6R4codttiACLh+ko9CR36MSHoYgjqOre24twgFXs3XVj3k09J90xpSVniv13e2z9dSQGpJQJOJD9
hGUxU6vth5TAoA1BglRne+axY1+2co1kH6YTPHuzcAKPdJgFOkpSRqdpfKY5O9skFPVMCeSklxI3
1WWfWY7RI1v0/zX9jdmcliw4eoI/PjNgoPVbGfweyIxN0d0UkX8ZG+8B+4seuUw3GKY5TnL4sadE
a5Ncl0hNyF4LziijRyS0G8PatG+z6T+kDXkq7IM/TYdeq+ASkPgu8ulxCsd6zSMdCqghgKPv3RvK
KcCja/O1H9EhlUiw29jDD58BLun7y663iO5OyvE+AQNlYD3tyyGE33aLG5IhwrVXfmVG8Oba6kIb
0BUUk7JIzO/m+kIzqmE4MzspFGMoYNIaO8azLnY/Iu2uCU9nHpMOBEHcKDdktpjc92b6QbXwayei
G4uaZGoWshqHv6/u0VNJJUhU81Q6HFmWmbSzfub41Hc6PH546OeZZiKy0+Y8u1jecjBpa8aFIvGT
z+yXveggU46Ucip/VNJ/LvvixmJI59Hohs2Zply3opLS404pFUxd6mpyz3pPqpn9EAfKNQwdG920
vbiD8ZlXlvsUiZTkwuQJ+iAHc2ErPROx5SXNoWpAYRgtZwSz+Dhj0uVDUoBNJm/zpLqPHtYVlus8
13xOQmnDxon83BOzAgGZJcR30I1U9mQxef2RzhgiF8LwbWFQB50ybhnAjVtSsG+Y9hibppbtHvvA
hiYnTnY802d8rH6/PNeC2tjUWvslkQJUg1jOcGpoHg9Nl7CS8UH/2RCMPtHpolzTZwtdN15xLpyM
iE/3SRbbKoi3upim98nP5j3ZB6nQNwn7Dwy9N3HO/iAdUXUonfKvDHe+pRgR4BZcxqv705BRYZaH
JnVqDp1elgPF5kjz3SQz7BH/Z39l9wSGyerVEJepdotjkHtkZAUGqQ2ErDDAoKGEdg/dzytq9dBl
4hy5jPhd9SMId3nkMVqM0YnQmbT4aIUgtZIUAeXAaPjkyeuvxgOBxoRlJmkNZ8vW90xF4VXqLlvC
TS5ezrHAWmi1FOelxHEh3sjxD93spDBcKuVh2+O4RvGH9jSusr4JV9Ii1YQdB1XeaJd29OT5bY7A
gnpaqZydoj9d0Rg1bt1kSp9qoVhNkpDZLQ+RTRVH8mUkLIEhVn3pn0kD7q+GGZMRywpzzfxMiNm+
WtTDYvUPlcHpjtAofii2tKSLrZelUzgizUStPKUqokxb5+COJKnnZfIyRMZxTllwXfc5FY5C/TbK
GzEQCpUATrHMsCli4K82s2IBQpKhiUp1VxAx89XsRePVQj7xlvszSGbrpfbs60YEzAc5rjI0sre1
XWt8gYFPyJkSWmI+FD1Ka4P6BzJVFLCRzoZxKqIOjkZEJ3MdwFDskvZaNyDJqd3nU36emwm/BUGA
CjaLDXRKvqY8kqJ8M5CvmghnOML0fwWMeDpCJzjJ78qh8zZ4ABGIRiSF0rEoJbJHgBJ32CUWf5I9
VytF5aQD7KoeIgLdOQAxeIBzzLff19TLEbRzUjDL+Ys4JkHnFyXjz2EmSbBPbqv4DuXnZDaBsRFV
yrQASmknzRIgQQ7UI8h0C2w6U5Ud8HiV4EyO/yu1gflHVx4r2ZDRMfpkwSDJYjnlaCOmYDtHKVml
3vwQk293HI3+tqPRCloNKxjz1CPpszcO7qrIbQ/OPL/ZGTkYtQPbH5nRR9f1uP6IpzARIrPBlreh
+yvRI5kkJE0nR9cioBBRBxyI3KHUPGbdUGERAcxThDdgA+C6saiZ2gTLgCVeQ364aBQ7YwhPlWjO
SbjPHVokaNklpT7CHK992NQZrGt44iL+UQXWtpnpDiLyGWMsfDAnFw/SrLjhRvlFINiwSulAWHu5
i11heYgC8RkGUpdH0mqReTPEA6H6PLSohBM24ZV67s5k627yXGNPA9kuEpxzkBMJ3Ghv6tq8KvPg
3cBQkdY5uojPPJ4eNFxEJEN25Qt5GDdmiLsAUL6kCBWNU/jqMce00nfiZ0md4C4YaeQSKU5VezDX
NKKvxRJepRH5rBG4kcq8nQVZZOFoo4sCET+V81PnmRtYvnjfIpPFfj5xKEZ5bJEgzWK5kYm4Jr92
L63HWSuVZEHxF4iXVCuDhmg9M8y50HNa3cThXs4Ka7zWPlWj+k1SlrvSjs6p1kdThNLS5HWGyOUl
ZcoUWGWB2KaOzVApXz5CpFZ7Rl02EV8lIqxkHoKsvczrnPk+H0IEK0WZ3cpBvuVAaOxdregytf6S
9ViSFOWn66bHfaX131QrwYX/OmhlWCERA4TFfnvmj/06MNf4noZdj6Q8am25LYDmcwxAG2KGL51W
oNvGu4RI0m1oc29lNDqPwQ8L0Rp36sqj81Br2dA5t4ZnflXMFhutds94zs1T1uJ4WxDDi6L29lNW
T1ujZTNoxR6GLHIQ973Jc1sIAsCIMyBL7tQyGt4ZaUj8Kfu4jqB4rcUTQGYdJPJ8oXV6G8F+1Ps9
U2v4AjG/+6uqHzJQVrdWwga1LwIBm4fblMSxbZbxj2LNBzCNis8xyEDNKKnVDEGgaYIa8F7TBX1k
/XDMrxzoINL0QaI5BF8TCSG0uCYUANZ5FGhqodf8wuA8ktTma6qhXsSl0pyDp1Ng2VHxnBSag4gA
IhpNRlCGLtYEqzzaQBOewYQr9FoWs/Q8aK4iAbAgol/tZxckhoMulTEJ4xaEHLLjdoNHG3FhqLvU
o9lv/mY3NMURgHPIgbuiBvDwAT3I74H40OxH6Q+0IjPRDwznOLbNE3u++8gjgzXS5IjVn+eUTWep
mZLBb4+8Xbni9ED6IU7qvLtzNYeyaCKl12xKoykVVC7mTDxEpSZYAIZuGQ/1e0JuIITa9uBq3mUB
fIGoKcnJgoWRQDHMZwBkbE3K9Bl9GZ5KTkpTNIHmaRxN1iTJ8BI5iEKYP3aZpm9KA37U0kROV8C2
C/f5+7ORy+5DBt60qcLB2M5mSw26/zjH5VOeuQ+2Jn6oxFxPBZMWkhcBgubkutV8kOnFpPTF5Wkw
qS0INeFvjdPehi8VxS3ea7lzwI0OHH3m8l1G+P/gQ546zSUtLiMmOCUWeNgFzS7BdTHg1jxTqsmm
BcTJ1KxTrqknMgdpuqmMUz04z5Umo9hoo7dpWsrX3FSuCSoJSsW+u90ITVfNYFZC81aBJq8MW2xs
zWKNmsoyNZ+VG9c1DoUNBnS2WiBcBurPTgB1pZruqsC8anAvH+wr1/yXP36NmgczNRk2gIgBFW0L
V73P9N+tmBeJ7QhOJjRXlmrCrJRMhtuLpcmzvGbpnhe6cdp+k2o4DUhNAavlmlqzwddYWzeGNV5l
ibmwgDv3NS/ymChjk4K+RZqBo0jzzundZ0+XfGWKAwl91VRIVPedJuh647UwUkjFCMWzGmcou5JB
dk0mL/jdoDk8XxN5vmbzUiC9AljPKJ4C0D2hGb4RmC+MjadR032V5vw8TfxhqoLH1BQgqQg4sHWa
RVU9LYCC/LwtWW3gGyCEpWYJjQoZGnc8t+w3RzLj4ndUxAYtVDuiK7bFMO07IsUOKBxkP9ZsDMj3
5uPPtI5Na7XF6VttkFA58/ZUAqHjP4Wafww1CYnWycuqwCM9zUnOpcvSNqebxgmvS2K39svYXqIZ
L6GmLF1wy1pzlwsA5qhJzFkzmRyfcsDO8M7WvCalqBP4Jh8uOr8LDKFj/moBeFJlbgLvU2UAa6UJ
0AQU1NRUBid0So0pLC7Ik2RitezzzBsRZ2FJZ9czVpi+F/y9vIIG5NSfr8kFZvHSKKpmUtkc9VsJ
pqo0r6orJidNsOLP6nYyaz6FTHkpY4Xj2+7fi0myDgUFMY/1hcf1X+eA/5Tr5Cb71dWy/ur/TX/Z
r7pBbaWt/T/+7Xd/utQl//vTf/L//Ea/+77yP76/SfJZ6wHT7/6w/R423Q+f3fzwKXnPv1/D3/7l
//Qv/zay+m9sJ44TeAwi/yTbaZC/3qr5t8Ouv33Nf+Y5OYHFTMkNbPKesXj8fd4V/cVnWs1fkLvi
eBg/GDX9fd7l/oV/TtuKDWvjc2hhLPt334n9FwxyxEN5pudbBEW5/4zvxNHjrN9nhBGiqVOlPJuM
Yyf6w3y3HnEdNiaThFQxns6j/ldC6jc5HxEKqTvveV6BdHVUMDLe8oqvfLaAR1AQDD/dlwoefHEe
qy75coLqNUI7WWVD8kC4Z4muxPQoF8OmDd7rISAmaSaeMphaxZZ+YyZ03uJTX2GJf6WRwFq7YLda
alM+uH5RyPtOcc79zXvzX82z9ZD4D78vdUNod5FnOVy9P/y+g48zyBrIv/iu7Sh0068Y40tjIBT6
Nk9hIv2rbWCr66RLDl0Divznr8D544DRxEzkRhYJXpHDJf9jKlsaD2juKTGR+tCddd28D2VEV4Ph
Puah+EwG5DI/JcE+kHO1ct1AL2bJ0zQbL10HpFuM/N18zeAOJdHHQo4eoCN1OKqV5GR3sx+ChJt3
vc3hvgjBY/yAPCO4DnQx0v1LXTcyYGtcpZ9QBPKvIXB8xvl8/RdXmDv0j5dYM2UYrUwiAiLzH8wz
VciWk4xZHgQBI5qpzU6xNZOHQHesmU+35FDRTF+LVyzGZ+y6OzXzG/chJh5ikuytgwdm1cuMYJV0
2tQi/vUtoeqrVTT1axQve5/92hpW26aTOf7p42g8kRlutzOyeMRa31L2To8yuCYCfnolXfPWwfhC
IElK81x/NDjpbEfLId0253bu3Nu+mUhY9FNvvbDb28TsBkiCJOLRe7XM5llg+9ENNAul8ejMOG+S
DwojfwErgv5x0/sNUD4OMiDVgi1MV9irsCdXO/5uV6W8EmRflHfTQpmoW9819DF1ArqRGzweKUYh
rYAGB7I+MDdWBVRhT7e1nZgIey0XZpKUxfW6D3tu9MWaJv6btZz7sknWocs3yKPsqc7upIGELUk0
HSZ2lfpLVcA3SSqmC2YeUtVR0tK7pF8gZGioi7vNovkV5/eba05E8fI6Qd8uFXQbAad8HFQmt12L
iV2a2K6SojmhQTPahVxMq1Rt1OgYlAbF56DiGw6wC6slGnnA8ua0Bn1Ns6LKyI4Cb2377Z1oSRnx
0eBQvUeCfMKi/JBeeyP65uwFNowaMEBAn0DTTE/M9I6GoEyFegciaEqx0ENYrayfiQtyNLRWtLbN
Ny8iwiJu2X3btOTRWj1STlIA48XwmC7R4buC/BTPdanCsgnOQtyDKcm+yim6NpJiS8sr0rP66iLM
E3dhP3+0xNW5DREjCx8eox0ICbZ27HEYqSZoW99CnqRZJ5nqkllE8VpwyToxaS8D/6hQBKD2c9eQ
Yo9m79kpTnrO+aq2N/jPvZVRRhc6abdut1zT9pGBIBP22viXSDvekj4ixk1vz3WTr1y4Hf2J1Qm/
zWcTsKPOdl3dk+PgcMtF8Bcwg0xsOGlsRA3bZiHHDSS7zmN0bMI3uzrUiX3vD8aHqd/zP1/NXB5E
v19P+ZiHLpNFi4BJzJB6MfiNPjjjWBriWs7cXeNmsLqX2txy1NnTHrXCP8kH7LmoYWNT605XU7Eg
nxNlfum4E/3P7D568+ztMjOSSP0vDulfKuMdz1qPti/GGnkiGcTzfbumvKbs+UfxEFvyZVr4NDqO
pvvS92xyWUOHuxlcb0FI5SZ3OHWxoStpxwqNM6yMTk5oXv78l/f/qEiakYVsT8CAjWuPy6D//je/
vBmYc1mS4MDYsADIZKCcOPd+bFxG6EJSIIov5QwvTN7mgSMa4s/FBUiMCm9PjQ4ouq6aUSODJKLe
eAgB411ntX8muPvdcEsMNK3Lpj35CoctEM295vRkW1wNbsoDFdw9Fkxme3aYS/a+dO0LbPm1maTv
nqe2KqhJMyA6VY3pu5UHx9y4TNZ4RgZ90RdMzAzGK0JvjemlUNm7EsV7pKyTS/C8dm4qH1idAq7U
eilz/y5reT1sSfaeTb5V7t47bISFU1wPpbX588vKDkc/hX/3lObC0vdFRBwhk1Zk/8EN6+djldR+
ZkI1o3wTgi6HAO/iSXdgUXJx1reOOSdfgV3cssFg3Heka3k1DMM6CfL70QrPADL3AA7vnqqvQ7qE
8pErPmJbsRIT1doJntvuUebF16KLd9JSt8Q53n2qf+X4VvbB12xjwJS0Gvlh/RgV9nGxQZr1K/Jy
Eh2os6A/VYdtdO3J9vLPwQuOg+5nCrOOjpTiKY+7l9BzCLO5MtmhayUiGKigkRF0LHJGjH8/FZyd
A5/3yc5JizXAM1dTFL6kyxDtmjzZIB2o7TiwxDcBd3fDKuYrFoi5AM0x9tVAVk8zKfJGhLVKjFRu
7N7jnATV5U8OfBftvuu0DvECYLslx8wiGJmTr7cYR3Pstbco2fSaGRs1PWZpjmz6JspQz49lsnBA
1rxZCXhWfCNoPA0ahoG0d5A8QocrqJo0GAnW3/RaTEIe1qm3SJNtvmbcJmC3SVNvafVCxO9H7Piv
rabiCKlaCc3Jod7DTafqMDgLvfMmg4Y0vxYzFLEqPgSwXWRycz+PtGBPmsRzQfKkGJ7YTLKTAwkp
gPYglndyvq2MumGFjA71sLyNQH6Vpv2cXN0s1Q+hKUDoHaJzJMhYnBE+YLTuiZ34swAetEeBnmaa
m3YxcBhpwhBwqWzN8USq5X5iAvpNImomMXArwq0UU+OWFD3uhULRVIKLVMOMA5sWTS0eYjjHeWRW
PfcEAMsgOpjL65x+UpWFC1Ejkp6GJXUZi43Bl5ij/t30lze3poiErLPP2o2jdaahS4oa7AgIc1o+
Uw1lhrWCHYLThF+/NjW4mSFihtznA0TnwKSPaLlsbdFrselj1MnGvs0Uxc8prSmuLU+1Lmj0c36o
FU2Eb5Q/Qw2RKo2Tlhos9caQSb/PN4Q5zUvsvCCotYZRTU2lDjTZD6gnkVWeURB4Fmwzm0vlw7Mq
m6P6AuEaaNRVaOh1hn6VULCl1x7pKORI73mfbk+F4ZCQ9VWDpjEqonGCksCv0ID5oV3oqjb8h0gj
t0bScgRhFORpYghV61N1KQQr1Z505UyrlqQpZWO+UhPlDQ4tHquJC1p6xF+UMfYmRqvU6m29ZdIP
Hw0+k78WQ4v26WuZkBqRFHa5Wsz2wbPVXnZglXmBQjC78r0BzCcAomLrHJL55y90K/jxxzypnc8i
cCgsYa8Ix9z6EeYKxE5Ze/CZ85DA7Zc3aeSu0QyDjI89RM/1dC0qO/whWyqFGqaVJQ3KjOpW4WzI
VQwehqFBgCMpCfOUAUaVM1DQnNNb0hp4CNqUTXLZzB/wzylWg6uYu3EnhurV8ar2Jm67mAjbRBxz
puzUB+nNbYz51xt5L2vjUw1sXTBI722zO7o9YydkbYYk4UzjTMaXEFSImTBa+J6C+dWQ7IbImZjg
dF8hpodDVn61ER+RpTOuGROSRhXmJ792ngm33QzhgnEx1O5mQJ0h+2mDVW6HmgD2GTutA/K1DoCo
tly626EEAsO58SBlXG7hZ8e5mXn0pa++0nG+yO294GYbcdUiadKqrFwdCeBelaVlH4CfqFuojqPJ
OLXEBGWOwYVUXrmmyoHoETlHO5DaGPjtanC6GwDMa99sLrYY3i1T0ZvVsO5++1jT+X3xzbds6o6y
4yQV6c2m7y+7eXY/7R6ync6gY2hXd9PsXyBxD4sfvlc9OSF2zNizmtVN5mJ+bIYtETPNjVeKg6P3
BxJKXD8WyJCin1v21a+SHlaSOgXF2ai08/BuhzRXFQCc5HyuVDRShziyKqYRsYCpFT1TPdPpQgiI
BO2NUEIjDVN148mYnC9HZ0I01kUODOVMbfBJrdbeRCglU31sJvyCGZ8H2VW44jgrXHnhcN0bMTsw
EaV7Sj64a018LBl2mau5pG/RxQZMcNt7uCxsIsUHuyt6a8G9trITIdCBo07KC8i2JW409liEfYKC
ENzNL4rmySwehv2k2kfdYT2V2pRs7UN/frP8+6Ki+lHWdAf5EJkJ+bdzQ3YtmjwactVBihdsHFlZ
TNrKZYk3MCnuDcU3dYvpXnYMzQV+56GkR8cmz6l4YfNetY57wnn34S/RPVWc9HjYFosmDkFyAY0b
mWNgo6yCrbxdHZlUXrEd2raxZLF2wDvyNBlWpttdtXk5nnOkND4u7ovtFUeKw01GIpTFF2OK6sfH
pcTDsCH07rp1iR4tCVtas6tIi+aAse0KltDDd61bO2yWqAIXd8ChnZLP7dw+GYv51HT32iMb1/4n
5u9LPeE7aUn/sYfuxmvEvbfYH7Tz9dt6bu7ayd1QSbWdk+U5Hkr2syF7ygQmN5tyfvEi3xFUIviJ
yChGeBtWvtjgGjuZDo97auUw/5hf4xKv1HQJ2zF4bRYY87nItlUb3dhD/WRwTkcGz3dWlj1aUcHt
2gU8HKIzLQMbd2EalBvNJZiCB6dtvT1A7wKIXh38gbD7zgtRpNNhXSzNMVZVf+a0sJ7r1qToLPnp
C4rFGxdNPxxCc90YmPeEB15Nep9YN2A/LGLcCALBNadOYyV77zwgs64DlbE7LpdfDTVmicHup9RN
9NJrhp307hJ1afOEaj52ENtoIrLQrcwrc/SiU5ndwbcjrCnd1t5OazatNGR0ctuiCDFhyW5DQNbF
h4AnEUgntcrYwN4q/GsC0M4tv8WGnNVgEzjIeGh75Yb1vWHMX+Npy4jk8MZYHUziozuqzlmWc3Aq
ypyUDxdfRgjX2GQxvPGJzCfk2NbjwbEYOlt6qNON1+pZfg7O3o50YwjvNcRQufKlicCcPcYd14zh
D+Y1i3AqYe/zZN5HXDGSpe+J0rgpB7roLcqW6Vk1GLmtg8QlNYZnzI7oDXK2dbcb2YPWQeseVDWL
a2VQOPTZmoC2bMohtjEuuy0hzj6DDNL83khGvIRunZP+SYJUNZVXNCW3D33fO6vF5lEAFcbIbxdM
2bMyGFvZ6udco2aVzY6TF1klrn+LJ4TmDzYAV4O4wXS5rSlh3ND8iHiQUT9F18kt9VfJOhu1hdES
WCs68WItJjNG0kN2OtYkCfjPGr2TrSnXcSjf2y5CQpwK9xgit3uztDCD4wfNpug2SS1z2ycI0AnR
FnFjJcepda+LiNQLFZoZ4O8kGaoYr7EI3z+fVWTfuwVwUjoujNOJc1kH261sgdbnARNLQXPbvZOu
rfe5cn45U0+RY9t3p85mWycU8X5W19Pc270nCQ+zJE4PGc3ACMX+PpVevHG8d7slO8MrZ/hndeWT
LbiLS/KhQqlIfZh+cSymXYefBt8mfwJG4pJwD8qhi8ryylWN1msil6lsfmtpdoVPBsHxM5SrrOFI
o7PZ2zm/yJ4qu4Hqoqls7/y+ASIwZ67Q/Mb0eTfM3ucckQrm+hhp/UBwUE73o8ekySL8PcD0xUOT
Hm8MpXWX3bZpd/Sz8oHsi6MgbmlFfi31lWwd0LGeK5CDW+Kx01VvuM9+iSWydqgPNe4dmigf2pBi
FjG470Jah4ri4yuOduGBR7AuC/bikxzLnyoYWDNCgoG9lBETTmmbpWdDKC16X3EV/8DKYWGN0mF4
KZtR6uJW/ZigVBO9u0vnjvZRnuQWe+8emIwYEIR8I+zYbPo/rMrVPEguj5ONNxiHTBK05i7uodIz
WV7Z47xqeDP3ncnj0+w4DIDeM2Ay7yJoxEUF2CjtmKcnjg9qNyl8a7DHusS+dT3Jc051MzkNuSkJ
s4xE7yPxSzVkV7IudD4PEatNHyRKNuFvwdPoQxR5sbzrMj84LkJwAJ0qluo2OCQMQYNgwdiJfyYz
1bSRZfxYhcwRVHhuQ+iU3sMMSa3DfozsWEu6K+KwBy4ylnTSxWs7oTeJXZo1qOs0ZtZSNtGM4B+/
mQijcAHWl88xTYd/byeiaIzZnnV/CrY4qyHtwChg7xaCpMl9i2gcZzY8mcPTUCxXZe1cpM4aKft3
oCRIl6b2H4fmMYx3ntGAgkkBKUol36qI7ycTWMirQhD58GJjOlv7vvOaj96DZ9hfjsArAcb5FHak
tkAXwRt54+egbSxRK6fNSFQnfrwo4SRfESO9t9wbaHV2F755k9U8l6D8Hmt2K7wnBpF6s5du2X3Q
KuY265oYJUL5gUVGdPfk22PsYlqy0/SjICXZibJf8ySJbbD1vt0RD1Nql6Tp0qCugzjKtmN/4l2m
VhJCGraHgcoHOTdyXfVddRgq0R313S6c5sNzrPBOETeUNPBOmN5SG7YKXnXp9outU38KOzjaZfQS
Lwi9eeMqgq9MHCvxVLAB5SM76VusKlS7zsi5Wn+/aMF91NjAGjGDRFxOT40rfiTsxvTeh7Lz5dpw
betIavmD4+V4mYrsks1ddy17xENs16eW0RwmHGbuJu1E1JCVJx3iwQDxnPhOsTdbtSUcFc+TSj7w
lhG7V32ak4g3gcxITGzar65hZl7H5bQrKjZlQXWcsPDeGW7OQWNIP0bPXHc5Z9I8L6jEakbiBoN7
osZ/+jUKfAzD5/qkpOdOVbNxIs2WoQC7kKD+5bEqmEO294XPxN4vdy3qMIkELH1BRfQR0zKKCwRx
QtYibmlhndY9XMc2iaZ3CwwRQAiXRUxwJSvSuokWbk6jvh5Bkzat7V84hOoyaLGTBc5qOxanOvVf
6N0qNp1HINlguhtezM8sV4csAJmcMcnObj3sxg6UYGyjn5STcBBml4Mg/JSH6aGvl2AvikHnUoiL
Jwa1CrRi7N459wUKN1EWBAiNDEY4nqcEEEQQmU1yJZn0khQC1+lmFa0ODLd5FOa3rhOQWst6k0nc
jIP1bsE7bDyrA6GdKR1xyN5ZS56uYKJRenLK9E4oYjKZbBOiWbE9ZKP1cxD9FfELG8Ehf9P0y2nM
q9vRRTgwcqKxRgp5C6oEVkKE85OUcBa0kNk1tZ3zOPx0m21Emyf5NuJO6ILPzB3O8QIzSAA3sOqQ
Xee0gbqKWlBvpCCU7tgNcRNHrvh41+gS0RrKF9UJDkU2hC1QNOroxlFdPZrRQQp9wXh/UO21TT9p
65JDNLN4kws5XqQuMSVQ/0DzCX3BGQt8n/TQhO2X6S2UpSd6+tmQIe+QmkM7Koez80wKfW462zCY
aJcUVXUFhEq7O92qiRlVWzsaNl6+dehe1TmqaQDMkqa6lpV+VnaJ5x4HWOdndF443mWWy7EVJEa3
fbYvQ6o0lYV9NbFYORzLesLQdEtfPHUsVnMpqhwYWNfFIjLdL6nI9uQb/VzErzn/0VU/jUqUm1HX
zWaC4lk3YPfrt5xu82mTU02rK2olXbVDNRgAf/3WQ50bLWYnlDSwGgekqzfIVr6FGNUYCWO8xD6N
IYW4hoVAyhwkndm3tfZXYmTTLUzxHlO0rvhQgB1F8UTIKgMTXbkbifEHMWoHINz1QLx6pct5AaeJ
Bi3mbTxnz4vtPfjN9EblFN64OCLPG7sP9ZaiWc1t9ZbFjxMT3qVLNhR5yk1VojJS+TIUkH0dFvDA
qI6l/LDpPgxKPJJc8mGNyqPWnH19oqHVunaoYA87BR9WKF79RGEEgVzZkV3yNPxETiLICy3hKrB2
dURK21TJnlCfsjstgGOTM/3Kx0atqzLEMin8R0MxgjFE0zDmDOOjDE6Z++Y6Xb4zFEtJZYsvI8f3
3ZFXPCCsfIch5o58SOLqPJVZunLIRbAITT8GhQvukVvuPsdMQoYLBn5YwlI0IyWy7gWyaNkxc+cn
UOzpkIi8CdjijzEhxvOcfeWZHjFDmixjnG86lL2TlzNNhiXdZa2W/EYmSp3KSAr0SceOmIeljvuS
hjaFOF2wl9ocOmTeWTT2E8B/cpSqvKm17uxZabRKa/M8T3jiFxLr90vF3UO96t6fg/e2CJAevTLb
VznWO7e4JmLk5CSELRuJcTEii7h95mI99UebwS2RtpID5fAMjDBK9EKf2Bnod2iAtU1ym6sf9Y2H
9qgKpH44qPUUlNi+g6Xd6YsqmuBnEk6v319SZCD41kPR8Xuzo90i9DyOaY0Jv4MYIDsh/D/sncly
3Ei6pd+l90gD3DEuehNzMCIYDM7kBkaKJOZ5xtP358ysa0pVVaZV3801695JqZQYA+D4h3O+s0ro
kowSXLWHCwB75sAn6IQ/5jHDTc1Y6XuJBaPsM/dp2TufbZ5Deryl5++Dnj+nXT5tncpk9Um2grZq
GiYZISE2bULxZQRbPe7lKjO4y7D2q+R5AnIzpKj48+I3K6H8IeNtM9beh2OPlOaNwZ93MjrVAWnC
FQZcYjqpFF1vP0fPWDIdYh5wlgdRtEddstdDX+51I9x0ecATymI1GyYCSTQ3l1omX3THf+lmnvWU
jKD0UDAQ/d0sEGBdxVV8NabWtHtBx0GXM/N+kVaxjYR+61V8LYxL4MAXN1HIuddygpJmt88NIpVE
zCfRDuONsEy4a+CgtJF9Xh+plSJ7L1+LMDvwaNF9IohyDB4Bv5kcSgAeNcT13htxSMvqzbu4ZgJU
dpPcloaz1ccGmD7kpdkbyxcnxuzSOSG0L1T07ejfewV57Iy6723hzLugSDcwTKZNb4O6SeZETXLf
2yJNrtIoJNzLMqdDFxK7k3eEk+gQacoUa6ladlrol9Ysk7VV4Ld3dUmJOnucpA7zcbYuE9EIKzHj
NhmT+UrwTJn072yExNvkg/NKmtitUZrXMk1AUo7hw1AlR3NgTznwJ5mPEcJ0dO41RlOJ1VAgFsFq
aOWtNcZfZeG+q8etKyhnzbpAY7DXa8Mm3IvlCAshUD1Fy6CoZp5NTkKw9oIfxYDGoBqcnV1Vn8j7
nd2cKOldy45foGtbz43cldTTy7xLt6PfMHAzmXDFkegZE6oMenJjIb+fcx0bd0Th7+Q6skDMMGm0
iziN1mnBWsidsQTMKSxFbj5b+T9a8jqdqSmhGIwWud9HTT/0FQ5eDPoV3Lpk5fT8qUgpZwLznEUO
EUsifeyy6eb7n+ztij1o/cxO9FIGHNAqpLDkJslkdj/ZyXvjsn5qOWeZAVr3MSuPnnBfKDzkINBi
LzJmizGCXLOgFIijtUEuhgozHNg4qiWZhypnAbN1KVpBTAVkl7z0+S786hhg3tEQGy4mpP0pPyFm
U4m/RbLYSKnrE0nKdEEhaEbXvodh3ayrD8unZgAOy3Uyiq90KC+uJTTwKMaT5bUPEcFtCL5HAhMI
zexIP0KcyneZRtDkyuJHI1l70d9dl3BlmH6zqyI4nsxj6Eclgexm/WxE9oG4nWMfBbQ8OvqYNquf
pzikb2nOBIxk5W5M3Zt2LrZ6Mpwti5170e69zN6rFXE7mBfXaZ7j0LlHoQ7Lf6Pmo7i43XsrGpmg
ilWl/wja6YA0/hizNlk0UBC+V3ZWq03IibFjBcmXWppCysNpwBNVuPeTiSjKs7aOLa/9dryOWNT+
9aJU/Ks1KYIl3dWpTlj9/LImtbSsdANIbQsNpYDD7pnJ7zOPx/c4E5fApFPMJNsYInpAyG9mO9/W
+SW1+vdIwbor6d1rjXOfFuYWHfVJy9JTPvvHfARNwgFQJC+pxTi0C+8mGRE6kbx/v/7/SFT435EL
/kl3uP0slPu0+VV5+D9QU0hoBt/kv5cULt/St/c6evtZU/j73/lDUuj8JnQLwYHL1+7YjvVfkkKD
uEcECTbVBc5a0/rJQav/ZpjCwu+KTgGkseDvNEXXhv/7f0nnN2DDNleRbrAr48//E0WhZ/8qsQOa
bKGFcEwLRQjghV8ctOlsy1bYVPYO1pl5MGuoaCwkND+A6FNPqKtDF0lQUyfXcgQul07asqF3WvqI
DIhP8/S3qnMopOf8M7FwBmQOIdFQ98YlBOJglYaM5zO6XuFe95bpH0C8xKRoLeamTTbyh2EY3VOW
J6tZODju+7G8zTQxLsaVnEtxj9z8RmKa23qJrVLk5yXLlujBzu2VFrIljUzZr1NU68Tbo+nyo2gH
IGi8YlJ3nCPuj3ks3EVtDEDZ5uggvfPoZ/JYokghoYgNRiWq6c4PSlbCfSY3jV0yvAsmbeEMefZo
+VO1tNFcXycWLqDBYglOBM1TW5XxYTT9F8bh82KU07jDUAuEoSteRENzjU3oGIWE/cyRcYRqUN7M
IaMTWYTZJm6NaW9p3pdh+MUp8icW2S6sJbub94XPXKpytOwq4/AMc1oLd5bl0QqIJ6jRnaxmTt5N
ibVsncRINsfJy/bw/6jw0vBgoao+jYzOgfHQ/3mmv0QYbfIYSPeynlOiX6ZooflxdxiqAwRLcgTk
/FWJPNiCS4SMlgRXBo/s9ShyDpZaQPKwirs27/ut1xjGImdfTvjYAtcPtMdB/ygYmawDY/gCyTvh
YqqwPPJgW0vibepp7vd2zDqtqnVCjbgUEp3ZSld2mPBqQUco2DXNwV5v9M9kltV2fq6mWNtpDcM/
AqSPLHlfIJDMx7Ib3Xs7fpJDlj0WjBRvC2PatuQM2l7rXbRGaHcMcy5zq6XXMO2Cda0lDeu9SmN3
8FX3g3E9Dl65IiZ7pl3oCSabLPvkZtEu9JGPetCKhJv1G7fNiOR2oNrZhuaxStGNTdW7D53on8Y+
2ZWzZMLnIJ5PjZWkkArKEscgCR5x0JyH1o2vksHYDI51lZgmwpyaEiR2WdC0Q75njsV/joiTckS1
jYrphdDLVAKgg6Qkd1MBeS2Q9w5kkjWUTK6paTiWE9k9nWadGUasx6Dr12HZ4xmR2U1g+69RYvZr
Y4pvGx3Ed5ajlYhDk5WG1iIzy5Yhkv++0WDctGTWYJjfBE26qibR7yuj+0K1Xyy1XP+RhpO77XqM
T07jc4Oxw0ukQ73Q+iEfAYVV6sZEmMp1VtAWRgM/1sWqtO0xhDJP6zaTXugbXsS4lhCit0pxilXT
HDdji54RMdXIFhFYRhYOlzysKDmnhCR4kDgBeNHehT+IisDSFXatJ6K5FtLYaOS7Q7pLdpln37qF
ZITgWy9dpjGrE71z3eXpk5jJXkkRfpFxmG6KSR670BkeMqP4qMYJV3DnX1H74C8IUTiMKZ1Vp5Ft
yuwCPn+9y8o+INFqiBZj1GEEQ3EMB9pS2HBCQ9Nsl+HoAOUdXEYSluDO7IoBM3IJf3Ph4ookMMzH
78NSf9UyD9qT//lGdhq7mZAwI04+QGnEUUcDLiqRHodChxhdeC9J4eD6RvgSiRpbYREcpvYc9L1/
q1MqFgIyiz41D8gp5Q4vdwf2bWVXYX/TNRT7dkGkhlN029JlVm2rHOvv79ixc2yHM6ozKJrTpu7J
rmYmOmMVDUD49BPdr1TDpiy5ZvYfrco5STdhiVPJZf7KiNcA7j1XD7PC2dBMkZJLu5r53OvR+D5L
/P21CDfoQoJd4IzjkhxebIY4rlHM8p/G/L0wa430JWs9ow/c6QHAliCoGTuX4S7sNPvMviRAdb2K
DOzgRVoetDL398Ps2Qx7DRAFsqm3Ze9vh6n3XplwX7WSjb4VoFtMw9cIGddiqDXrriJj0+GiQvkE
JdBkPunV5a6z4m2mVWsjt+Gig0HMk33f+ns3aF4yw7wyS5UE6e/nydwGU/rseBewAPvK52zsz54+
HBy94vlVn4B3bTtQ/s0ro6+VyOLtbJanLoTWo6Kj2NMEVr+ZRqRqQT0uMxrksa0uMHge8w5Pfgm+
M8jow7J1EmVnLyDCLCz2EKfv20reGPanw/KBAV63sdDMLD3J9n8ICn0XJwxlsIDuAPZyU9s1Q0Wa
p+lEf3M96CA6RcGiNqrN2yHgHhe6PIT6sCURlXxez7gYpcSibkl/2yKlqPpqw2AwI+mIQf3YhPus
rfcgo7iSBAG4CTV90VYwSN2K6BScY8wJt1GjtAQTgZhybi6eyf7UkiUY2PIx8MvwkmXkQppyqtgL
lZuxbA6x1ZTM8v0H1A8IXMWi1HJ/mZAATUATsk/m5Jofou6AHFGTQruVQBlTVggQNNhI4FMW4oIu
Ml8bDtPfUkpSI3G8m+iCD0nkI+zT6ndYrjiuYbQHOUETMQ+8KbDtTVQAHDDxwpdztBvzGjJjF5Fh
Gswgr12MotFL33Jjdj3BULzqVy+cl5iAKMzdF6efDOVNY0Q+AOOvxFOWcMeNTMLYf5QQjQfxoDXH
pLRB6hFHskgbhrp5X27FbDxNfXDXdRm5rDN66bicT2k0PWYTBipp4GxLkWkkJVrjgWkQy+710Nv9
ci68G1Kmj8mQg/FuWHbYgLOKLuq3eB7slVXqxrYw4H0G7EASKRuGLCAIUnvNMrlepAFsjmmeqI/g
cbkNXXATSXpNM1jHtjcrQrW36ejUFxnbyeVQxedOcN2MWQcLPQWLp8XHtMJL5w/OTdKAuOyhploZ
Pg8DejYognLiW0wr2F88F5FyeYvRdxZ11TNLGCRj/wxMqtV9Yj+9r+L4Q2rWXlfk9YFc+5WJkl/6
+QaX67QM6CjxNChKWrVP7D5ZJnTJhPcwD2DRN6PQsXvGr2zE/Q0JxPZRdxvev74mFwv+FctN+lDn
wz+3Un/2SifdTgRNkwtWPYzSOwhCcDlRCwZ86CFbndhzzS1/tHN80IcXUSFmTDrvI+k5LfUhdNBQ
tV8oRW/tEFEauI/EZu8SKj77MFwX89M0Qs2FFJreTnDEqx925UXHWmpKnpqAgJrFy6S1GQ/HVcqa
cG1k/scQDTg+tbex79ITxjSlGyfea2LksIzNSEOPoCNKV89ZTnvUag0lgdF1JdgmMlfTYVUF14F6
yKPj/oBCQqkXkhZhzM0jGzDiGlEUT9pwyvm2C5hPy6KU4a5euu5oHYMMiltbEfpoSx5Ndn0acp5a
IAiO1uR/DmwOgbVBrdNQz2upfpPqZk/fmWxbmvzRHeP11IhuzTjyqiVs/KRJeZfNON6qarCZlW4y
2drM6kdEtzaj16ZHGiEyzv8ypzqSPQ8vO0qBBnPil43brrj7M+5SgRu1ZcqqMQFfp2i7FraqSGeL
NeLEICKxq9u58p7ToBufXPdiDgxmynnUcVEW062NBNQbGd4m4yC3+qwFF2IDl/2cWodB9PegOhZh
agIl19CpZJ2NppMFN+HC0t5InY88763g6KQp+Rpm8cD8P1y2OLnZsg77mkyCFt0v6Od1T4T1Jk8N
Rhids5VNUmALd5ujlfR3/pRdB7XFsKL0N16Veee5I3Pk+zPOI8ZJedCHOzE3PO1uQpooQgidK9eD
o4NKz187Kd9k29hfwoaVmhv+AczZJhXG/eTz9CzS+dG1Oub9bBwQu8Vr2e/BttjIWTr/WGx4xoFO
1w1i8ETdrZykT45pI09eiu08bEf2FEGmnyuWtnXpjc/YwIJNlpfd1SRNvst+4Rd4uCK3jdd1zyO4
0YceqSUfWa2ll5RKFzxEzv5LF7uMgnrPsPEwT7w2t/AIBoHSpuXdgx/4BCe0zpssTTwc5SBZyDbB
DuQ9j0Mi3CrM5g0av2M7o8BhMLGQTj+oPUNCjIdgbN8grhFmJPDjVPYWlEm0ltr4oEmkveSF3VtY
8k5mWl/cybqfmWciQaGZ0+r5hwUxX7MJ2tArGMUqwxgFHYo1+iAGkEHPrTVJPvzSDQ/uYN0hTuBt
1SmWDFC0ADaSU81ge6o6xNKTqmxaTCHBqJ/h+aVhHNyo7VxoZx7AdvzQdIrXGEK9E9ymbUrYHuZg
Tc0y/a+epMYOv/DLRM7CwukLslC93sAUEhNmAQjfqpKSnN+YYJD5x1zBlUHhuRqr0SAHpviQHhmR
TjTtCzzAZOk1hE6qcJpIHAwXC2xOfLaB7e6EnGk1s41bjDSpJzfNb6iVDWAyrNRMqK1WuOeewOjD
SnfS/Rtm+HeMGNaWnYCAd3ZF78WXaKKp8IhGAc29bMFLLUzde9TQM+6bXE5XeSdP3CY0LT6H0sDj
cEmO+0HLxpSYnKpF6F0sAw16RJNG0ea7tfk+xHDw39SOGV81g30IpzLaWuP0Qe2yM5IwWzsJqegS
pROmedTfXfaWC5veijzSBYDgTwtEObM8VK3BABmOUIBzYdTGKSRpN9aw93vD9GlV8WPURSTQxjwD
K3oEnGDsFdkCkyu0IqwVxNYArzDSIR/nETNNY4QsMKew7wfKXd+18BNaxv+F6fb/xfmY1G1mRv9+
PrZ4a6I0+oEr+OcJ2e9/648Jmf0biDlMssKwlItW2Zb+gMxZv0mJQNxj7Gq6rsMg7h+eW+M3/K/E
uQndsQzy3LAy/WNC5oGfw6npGZDE+YcN7z+ZkIEsVK6on/0t8OVs4nVcD+41aLxfPaAuYgYTvr25
6OCoLFtVRjFT9zbUD/rCYy60bgbr2VFl16gKsNYj8HiMzdtEFWcNVRrOy2Xi+g1hOZwXllmuTFXS
Jaq4y1WZZylQqir8YlUCavp07AvtZvB9dgsuZWJIvchOZJ1QP4rvQlKVlGOjP2IRORUS3ZcfwxSb
5ujO1+RTpwpS6rhzZCL1jVWxOotja5kPripiB1XOpqqwTalwseTRVlLz2qr49d0XCCwzRL2Z4Mzq
VXQaSn1VMKfRS0P97KlCuhlQSxnFkK48uhOTqDlY5uS8O3QhlSrFB9BxDTLsTSCYyc/deyMjymI/
HA4BRnG+csQhXQP0WZX5NfV+rwp/9ge0AF52Na9k2/Vb6lVQmyI+5TauOXqHVDURBkpkHIqLubUr
6iP/gW0T3T/kKJ4NZEdLMiQ6VFdIV8NLLh6NCb792KS4afTuMqtWJlRNzWTKrd8117hgwUgDrmfi
VaM9ohXKVFOU0h0NdEmtapdsu8/WlV5vysAiDkjzt7pqrga6rAaB1T6g7+pUAwYidzN19q2hWrNe
NWkh3Zqka1PZ2/RwocT2VrkX4ALpktiobazLK6eInTu0UyfaB+ThI3K4XlfoAo1f6Ul1z8F7I0WT
ngNSGVR3sEMDiISYFNQrcDvAvbwHpnJyqQ+sBQhGWHjAuUYCL+AaSnJyOnQTAGSvYq7lVQ9lZaFr
Ek0J28Vx1M5SZ3ksswxnBQaZQhuiXQfejvetevHQMpZag8q1NdLomprUXxUtqqLO9jbnomVmQCW9
97vkdijHTdJu2ePw2r1FPq3DtDlhkbxqamCFHeB/y1sTAqtE9tZxRE0NMFoSy+yiW/fMnP2S8ejL
eZs22UXLa4juChxxE1nDNWh4Gpz8w2QbPfnOgCJeTb74H8Czvgy9Zm3BPW7SlNFTe1/4H52oyA9S
mbIsLLl5YtBXfvZO2aGIiM0JcgYb1Iz5BOAglMwsyAal1tvrec7G38MLhAb0uUjmt850jVWGKH4g
aiKIpgZVWOUtdTKSROG/MmS/q/oAoWbIZKYd2doB3l0NVqHfUv2NvojXrlQiQ3zKvmNt9IymmF0q
AahiXkfVBLVJWrfgd+/xOiBi7LMbexrHY1m0wYmo6n0vyEIQ0/xajDyF4c3tqhJdWi7zbRJ7O9Db
sFHC6aZVPxL5BN9++MHabqeHmMtoFxaDScFhlh8icsUpyoL+Qf0OoUI2DO6OPeS8TIwnzfNfLad9
mqECUlHTp/B4RX/EiSDS+wjVu2+S8EfYtHLZ+qc2pUinfFyqFNcsq66QxMw7ayivGguZ/8gRWKT5
jyT0l2Z53ylZgN1zquTOhyBWD0fFLsuKgw9jKjHBgkwE6c1kYYtq3UcY9zRnabMS3WcDr4W6YefM
qH4H83Ey8Zcb/dlErKcpjXi/C5nWZgmyc3Sa1wCT7wvHVEFKRNkPOSxQBOsRbGG39XduAM49wP6R
vXX4aBbdoCTdolZhUPqSUvwQ6d1VgyhtGJ2PMbNec8c9lXjEXH94cweGQJZ7HdMoLMwmPE3DGWP4
VSbIcotgJa3sxkB2ZX4OpBplI1oip8maBSceggfa8Mxr2s8m03YTcX03JMDZkOQsYgEGGv0q3Lk1
MwSzzA8AShDej02/Hm/NUkCvHoduTafJvyiY2MLFiTcmjbdOd3EjGLPX49Buo67xD4gpgX8jCQZC
s5dEXezSyjYe7DI6ZjIhKbhttqDep/Ucdje6BhR/DEbWKriiI8dmNhWRcWZ2q9Y5ddC9kK5V5c6b
g4Prhmc9J7jAh1W0CP10p8IVV20xTcuOi3khanAM5UxEcJpo7U0wO+lqMMe3DPUUKnpxRJa7ct0p
XTeCHTEfG/lI2Uuu0ZFpXftY9fX7ZGAo6lPtJPoMylGgXENEgTcd0fKM04Izhotnd1JHiQ8sKY6M
N99M6tswn3dTVPsHH/HvuvUxaXtpsSqmgNPN0xSWplj75hgeCUhA9oLxovFzb1UE6VPQifx2QiiC
+Pok8v46QyPEHJW4m5R9ckyASzJn+arx0S+6ggcjtjJCFj9cB40vkJAV5vxGgJDJAo7doPFPld7d
te2hxpG2ThhdHYuexM0BKX8D0QDRmIGZq1txJWFfMQZ0eNUQ7DHQ+OGD4cZ3VoHrCeDYYxc397G+
T9wRC/BNCby2JWCddcpixgyohJ70cql1xFu7RtGOP47WcCWiqV2ELMcX5Ke/RLwlGCeMhvsWZQua
xiEhVrzZl7J/Q3fBjGg4pw1KvHg/ZB05DLXki3RoBUqh3VfhQ+faNwBGtyEkgSZxKakdfpoJlonD
OYPyZKZXaZdaqExic0mW4BL56DIUDsrA6iXlAlzDQngECQkoEXMt2VDyMx3T22gkmdp/TbHKGPGj
35uHXnbv/czgyEOJO6Y57p3mDOkScXaacndA0VhIsR+zoD6E2PgP37+avA9ULCERQOwtPPsl1Otl
33TD3nTIrEpasXU9ZkigeLjj5mEvXOCUCQovs5agU6P7Pm6vMaeg+/DLXWwjdmroIhdomdmzdfV+
RECRRM6dyNNVx4tBWWvcFlq3dGiWDowXPzG3dUtCb29h0jskYrZfkvXGtdm4z2NtusxPJEgJZj1g
2tyV6+Cbcs062hs2fqWwTYJtz0SpHvqd5LEVJdWLnlvMICEdRJ35hViZCWGYPjczHg1qK/CgRP0m
AQfXaALkC6aWR85I2QdWQ2YvOsxtXInNph9lv8VgujUL8V4qHBP0lve0Sk65PrIdYvC99CrrtUZo
Tr0w2Rg0Ap7L2GTJuVrz7ptTFLOjarRNIHnw9g3jf68TAuPypnL3YG/v57kldseouPpxGDMcoBgM
NQof+eRgbVn2tX0kh6Km2mQSkjkjxCrv1LssAA2boZ8OuVw+9VVzHB0OnTLIXzhuEbPSb9csKaBW
7LQ+wkaNxMrRc6RkT/2khodGdu7nc1PkaxumWNg1zdafCuURAaqF1FHvtnQch1AdcBqZGwsnvMJi
raZc4tC0RCoZ1qZuMWnNcWZtNAOHt4gj0jZJWSK3N1ea3wbRtOa8dpp8rbv6DgcfxvIwrFDoU8O6
BitytFoPcfjslqytm2K6E2P/RCgoYbgmK92JQIOhvSecM6J+Dd5mF8NHOjHEJFuIPF3cdz7WGk6g
p7SLKeuyH1pNuoJZzPraj4JzNaCFzkf3yZrOfpzuIb3t3YErIPasY6rzXLY46tv8mPeI39VdnSbi
a26QQPspq1Urlk+TLl+dPP+hZcMlDDlWc9c82FUndgUjxIEJQoI+ipNPB8+JOryvMQAlQfalS7b7
sjAOIRpOJPA5oid55k0RNbysM/+EQOW65A5AAYg0P5hNQMz5sEPMRN5AHwO/kb4a5E7zunWSW035
IMsc66PoTpbVX6cj4QNZMZPjhR55HMRbHehfCtwMBVmDPDkefROzUCO9kwH1zKKKWmR9KLFGxc9R
1tyj+MOwKjLqc1uuCFq6yhH1ZTUhTznmpyoId3HKewrr+GjlY8+XinvaNqjRrMFjsz2KHwXTa4p6
Hh2aGhln1MK6t3ILFG6xyH+Mk3uOfR0XVYhxM6rqaKU5ac5a1dkXU/JjGCk6I6ObmH4z4MjVG83c
m9xIqHAZZsEA+cxidGoOSvyFJc2FEKDhTL+beJpFlxHVWlgOr1Zl3/ajE2JxaHBQqIyDEZGywPIV
FPm+CoDn4p/hYs87AS6ypPgsHwv/JHBdrwX+5bKP++0IUISZFxuuFjcAhJVPU47RpQ/YosZRI1di
iquNcMlNasLxzS9pXnQb9bbTbHyzLPedYT+3FpeJK6rHyrTxGJv3ZAk8FZoZ3WlOhKxWT87lHFLs
hCcyO8+yZQBsQ1qc4kP4UIhwi7J3W7vBaSi1ox0mJCTF56wJTmk94692tm5A1FiQVY+lQpcSlZVi
PhVF/aiBwZ1z2rHBP8MaX/GAfYG4utHYz8KrpgDI0k9PNI+Me3fWmzFx90OXeHFM89ljokR6zqXO
XNzrA2jicg/8/U29ADCzn23SPM7kG2v4VOO+/Grz9DDJ9NHFT0PWFYaQ4JPME32NlcWOcMCjSnwR
avQvIclhZUfs0Vs/InkxKxz78/e6IHjWmBfi12MEMMQfTM0jaFJrBAS3utuTlJE5wKzUwpZdhKGW
EvPw0rCj8NlVjCMyGZnDO+zVIsNQGw02G5PacKhVR1hH2bZMeVhdEs/7GHocEY2DjTpnSzKzLcm/
1yZqgWKpVcrETgVQsoYwxe73rvmMWY00RvYvPXuYAUct9FJWM5Fa0kh72auljZ6TB2iyx4na4MOg
vBRh89mhnCz0wd1UavUzsAPq1TLIVGuhgv2QnOmiUeLuzfpksj+y1SIpZqPkqc2SWjHp7JpstXSi
uNi1ag01dOH5e8T0/8VqfwPA81wHRcVf5j3cRT+i9E8EvP/6S3+M45ClWcByGKChJrds9c/9MY4z
fkNuT34aADySPaRC6Pwxj5Pub64h0LKZan5nuA5/6R/zOOs3CGomkSQO2DrTMI3/aB73q4zSAH/n
6hyHwjJMSEa/YHwYvmSE5UWwpxUYLpXBSzFdgCqHCywebyh5EjYScssUeViL0aw3kLv3pQ5eWkyE
/2UTO6pqjm7t8eM73+Wn2ea/AKoZKPP+PCz0TF6VpyPaY3ZtfyP8fqIMQaEeiX/kZ/QIUjeh+ISr
qxChyUOfULFzqtK9NEx0kFwtQR5xaAbdTRA31i5SYLmI1QXA9LdGsnGInALkmJaWfwOCMn4FCTIx
dR0TnKHDSzUsXb2Ln17lkGHWoF7CglczlSM6wTr5rBoYxdwkwt1jo91pMrd2JIe9IwTekHgD1wak
/xUO4cXcBO4uEjSNZW8327/+BOWvikReGxghByadQODII/fPr013eFpi02Lxqfugb0N8l7EGyiP3
86fRH7AVBBOzAfbkG7+zbktO5uuSan8fovFeMgrC9VGKIzglCMk0bSEZneMArtjE6Y1+0SGSKI/2
gh3cnjlBsNVybY+wh0UkFvrOq+5Gkdy6MeA0EQbib4h75j9/9CoBhQm1x6ibK/mX67evHMvxPbA4
XjlYB3qr14KqbuXmxpp0PjTkFnNcAp2Yt06FuEY8s7VAxZ6xr9+NbXSjhajiiAVho9qz2ygr897o
yGFiKEgmGhRED0bPMFonWAcs5zyMmAYrJvbnKBwIHY+2VYGc0qnqRRXwzM6ZbLW5DfDflusQqcRR
I7XAdfNNl2GukhYzytmuQAYYyJBjhh+kulvpnjwUYu6ISWCo1f2+S/m3WEIp/+kuYrSvQ6hSTmoL
/eyfrwH0Td7otPBrRWlvGzTixGuVcGpPTeuuZvejL7WXTtMvMWquRRtrawGqLA+YBpOOtXSH8nnC
hIadH6f0aAQb0ndLLvOmJ+mZWUMxkdsbM8aPjEvox+XSxYqysDCJLUzjdyrZqMBmH+j49tRNfwdi
+xenBFxJxxCOie3AEDbS35/vP3uig60MhyGJw2jFSN+pxy95lb0rcOKIXxeVCJ6ifKyQsUD0w/GA
08ZIiabKEnyPqdgGjbMN5ubZcVAG5f3939yF6i7709Lj9+PfUABM1/gn8KUfj+iSRzyqfuE+lXWO
s796C5r4NUGRD1ECsgOMPLq/jBdvFCW7QgDMxpi8Ewm9RfN8KRMV+uqyDU8CKNT5esxjdKOFd58n
EBcjIurc+xE+sZU0l25Krr4hZ0qYT886LpTDoWRB/TdHn/nPBzQPECzNHDAWp4urtj0/HX1GpAVZ
UHGoqJ9UY8DFYhMTSbpqLUUD67V7pB/o3uQlmqtdKWOwl1wKjTAv6svpRlwOTm+rmPSRQhsVjmJo
pfa1cGNmxTcFmtDYP/oJDZOlX8izI/ua/hPdvvY6B/WrgsPleMM2mo3mX8AMZgS+J48AW3fabjwq
70WkWHC1MlQIc+CDoqWqondjKm4hDtcLJ3Z/hDI8/PV3/k9acI4k07ZNIQWfkBCGuit/+mhGx2QV
W1moBF3IM8o4YfsOSWm8/dCG4UYMnyVuBjh335+VEfKBZco908XJwXutg+HJYDArMxPoiXZJpY5t
Di9/IDeBbl9nUfQFzn9JBPIdyxSui85ZGNHU8dTLSgReD073wfVxrF0UiHH56evi0gbZMZuLZ3ZJ
fEs4J1gSnxqTNPLe4rGOaXhsz8ro5ZUYVyQxhOXcHQJbe+tS71632ivgpHvmNCWyOnFRXMFvH8z3
pfV9oZUa+M/J//HXH+a/usVNw2Fzqese6FrxyxFWxinVvVTCet17KBiz6BXRLaXGIqiBVqrevhW9
AyiPF2FgMZR//b7R2whXTJbySclaLO04/Ep0Z++l8ddfv77vI+aXG5zizjBYncK3NZxfvuzKahxk
IdwH6EveFe1Rzu1zktWLUfcPadg8jzAFoTh8qcibMOZlnnifoIR9OJc7iSU9KOJ3BdjTgRkqFmQu
jQuwe0W+Ci46sODAfjE1847hqy6ov/oyfc9skPYZcToF9vZCuxUzV9rcmmRl1/Ja02iCcxZFMBMN
38txCvTlooYHBUPna3AzBjiC5FWNGO6QM8Lg9EyigGyJsr7pcq4QaB45dCz1K6c6zulw6TRmp99O
oN6Fq2gbFy+CRIn/qhyNS1falzkABFvNmzTWbzLLuiaO6VmY/PS//sT5TH999gudEtnwdK4Hgw5b
qtr2pxtsxuNsipiRUku7uW69CdsvRJDqkU2WuyqFba1F0C77/8PceexYrqRX94nYoAm66fE+vasJ
kVVZSc8IBj2fXovZ/f9QCxA0EzS5k1uVdfKQDH5m77VDYgQLA3aIiOudN3G3K6QLTMVPjaQaQ5eK
m9cjQ92uL2OQ5IjWsMBSMd6NA3nmExyKDVrak2dWHqh+YGSV7FzEEM7JCjBmGmOcbcNZXCZJbmIQ
dO+Uss94QbYA91dWbiZbCtWJWXWM5LuVxJOGVnHyChguCkqtlTyWReCe659cSArWJnJOgbYJijGa
k7Nsnoag8zZQVi/o5BGztk26z5P5T8fXAsaFNJmQ1BjgFMEW5y5p9OFDGkWfjU8yfOZYN8eF1Fcq
mI4hZXPTlGxp0vA+DPuRCZMFPZcnHfb8ar54NTYOmfQSsATozRo4HrEzclOZGUWLc/MK9PB90FAX
tIPEtRezkmpCxp0iPEz9dZpRdxescaGW9WdPu7d5+VaSqAQYqKyLLZkSkgf66nbLJnUR4g/wESgP
Eyv5croWZR47QAqp9LnF4ZdOt65OcLB2OEjrOv2K1GgcOPD3Q+X4ayz/WL6zN7mES4ohfDQ50QD+
sFrIa+y5WBtfrXY+BLxXuCV88tNyApvq4pspDVqWlD8j3Nk9GibQyhLiyeh7BxnemX3rHtBy9/t4
bFCnl2vH4GuIB3DOCblBc6XSzYgJbROxzgNwh4mAlmmNvO1m5j4SgIBIj4iM3J/7D+AVkCcf4Mi7
Z0zdVpa+y7qxNSHasHdowOutC8RIsLxKCkM7uMwDufW9RwzbOFNpT9kvMuuPeA9wOUqMk0n8hcAe
GjNKeKOmYctZeaALWtOYueeKZKJ0wauyq3/jgtuXsnCOAy8qxgfBaxjiOZJp/yCM/D0b8TeyPUjQ
GDLH5U1crG8U8KI7V2MlzwYmC24jxk0WeaiVUNxl3bSzSxOeZFUexh5jt0oY+rKHx+Ft9Ly2ZMH0
15OpdUW2sOptXMbDkKu7Fg3lcSBPs/PS8AL0An6tU9xPZV2vfjbwDG2Yociz1/Ns/tyNo2AWRRzQ
lApWH4wB/ZH+Tlgk5zgN8/gwYCgO2iKJ2S1mQ3fSmrZKzOh1kbusf56Wkf0DmF3zfRY8iRI4Mwuv
fBfiiljP/ny3JGuVXkSirE8KiCxdfzNUrEDjeNqOyndJVLCuYXBMc5cNm1XKTW34r61J7KlpJDg1
sSFsbZLHF4/4kQBP50j6NfcnA3lT5Abx08Cb2L29RT2HNxlXnFjF5J4ZAGWpCdyH8MBW67uOGJ6R
FgrZR7Kmp8SHq7hRdbnrBVCMKrTJW8h/W0PowtfMPw0XffZY6D9jlnxIIxfH0VN7er5vp0MnXC3O
cc9ClIhPCsvI8vtq789oBnIXOsPvSAUfGVCYbYyBaGc7cluAqt90Ih2w8kbfwqq/c9zze/wHBGl4
xVkHJWSOEkEKuzUeCC9uN0WJCTb9TKSd32q3P8RVE+51fIbFSCE6IIJ1x+GYL8GoleKDG0xrV7kV
sNOdQYjGw4GjaN77doyrx43CSzR+hvqhNURyYV/EpL5KGKQiEiCmDsd2j2cHyQfbvt6t0/3c4ase
ydjm6JCcwjyiZdjbGOqLh5ZYadIzzz8f9ufiRgKkP7EAa7fKNtWCx3Fq4LZm3asdSiRj0zYCY5w0
v3zVBUcDKkNJ3FbnZFwK9gS6duASkb2CCHcIkY5AGey77zah7IgcnupoIkgne+8zjQwkYfuru1eW
BCw0Eop95gJiAsyAmAffw0nnxAAmoj+lhsjuSdxsLOO+cPGcFs4DSy595v1ACHFvHsvUDS6qnKsb
ZMR1ZVtnszVxjozBvWHGipn0y+QljOcb9wxj9BaYrBt/2NwxE3PDTt9YQChCOnFYyPmpZu97skIj
3ExVc0jz8s1pG4DT3uJ/ntxfme8+ipqCAhEJpAtb1tdBGk9maR6Kvk/PqcB3KCWXw/ebU0m65R6N
xTuvxGIjKtgihHHVNOALOJiHfVXZaOfxY72UyoU9VLSkfQ4Kn1KFZNLLimaLBQmds9sRfwINE0Hr
LpqtV9JVNoXrXL2Y5Dl39mFKyPCoE1KBHMcnarqYZzrzib2hTz9rRkDu+yja6aj5cHu/3spOOnuA
pygkmnbbNozhUavTMYgUceiQs7IQH7GlKJodpFdqGPXFE/NOVn5y7IjZrQvDOTYBe6LSIq5OEH46
9JZYjw5ogjLma++ibB9lbMSW714HKVLvaDylY/qdZt21LNACJVbwBtmahTA+tHvbVzAUEYYXo5fc
CFYlvOw7dpzoe728MxexQDl55il2HzNMl+wxsnFTE0KaCVPdxyiNOy9wT8oZFK0X50uTDI8Y9pDS
oCnnxuDaOIYtNojmBK9YFnbkCU2rDh3BWxfoj9FP51VjTn97DGjL3e0CmTZAynrzBWgMkMu0aXe0
jfkuSD02n8p4B2ePAk2S7In1a9yOROmYubkqDd3u4KQIjuLmr8beBaUyQSQXSaCF7H6ITFNvwSCf
3S5oz2ExAJt0vZ4TwvtFtA0zlFlcOVjTK2Fc7JNMIC/ggHgI8YKuIyIj/nlpHe5RKwYHRRFibeJs
Tw8Ph0ZwFXAKwXHNxRPQBsaBVn8PHHE4SQILG/Rp6JpA7kTDg5tO8iERQCOnPFz3Fq/JpnFvbVqW
j5oCaYMjANS+1X3yo90jq5ZDOSXRzSy4QnT2aPX8OjmGigXR8lkNXZ6V4Xxg84UxMYIw8KPiXutu
wlnj3TxSLknqPGRvoTUUu6AwvslBP1STutUEDO0s3Z6iMRZHazIeeTuz+R9ID/IGhpcUVPFetPO7
IdklDGWhT2kUfJbddO3NQN+VA4FtRmDCihpeYAdwmlqMQn8KJTEW31HHUEGUxXvkxMfOsChFNXcS
sTrj1ncXJxHas71tsAePq7tqIFcB/8S4taJ4n/lTtq0cXn5eXYX7ziEQlgCosAfDrjK1T8wMoI/D
um9o8uc4priKc5SVPy/twZEfkx3Cn+94qcPvgkdr18s7ko9ncTdhVfmsqETZhfOFuRroG2kee155
Z/SLsBYibplBN5eEWdbBgjm1slR954VM0IrMGLepRf3Jkt2BRYpxtofatSUxYdw2Hvd9A75jJ5Nm
bfo94rmglhuP4kg4VnqO1ZUoQ/fcpCPHktODJLfUNtI8H3AOfkm7+YqV5bK0i1Cjtkg15nkoKSip
r00S3PqSd17DMGZvDSjGu+rdtcfXTvJazTIAqSi7/0TNyaroSLOWTAZMdOJI09Qi3euJ86L6pcuT
63AKr0NiXWJJYYyjWe3y6DPAjYVlLOC3Wb57XY8aoRgsvrZhuGEA7FRg7YhDKElQGDO5tSSjFmyD
eBk0W+kKPcMwY0tL6w4V4gwTZMBlzp3KpxvFVsfp8887aiAxtnV3qTE+V4GR3LgaFZaa6K5H9yFI
rWRGtUqBfXKeBeTRBcxYpoIOCVGacuFB5LjDyJj4qaaCulbrIiVWpMxJGiNHaWNXXIyMTborrGGL
5FiueGUg88vTm5m+1giRtspr4nWNZjVQM5oRpFpRNzx7Ec9vHyGJ6AhXoEpjk5pO20ySwJnrBkW7
J7h/xeCD/h++1avVN+kdQOUUckuUbpKOB2FI48fZJrb6Z0Lb5Disjdi5IbejLFl4nBCreXRRD/pt
+auYo0+W/d6x9MvbTwksBwEQbiae+uc6ZPaJWqjZ61ZwPxj5S2LQHw0OUGmEUqgTStSPqJ/oXngd
hdgNy5wPWTgtkDiwMmpi6hsQkJKU07DxMn6fuZZb3QOeYD8/eyaVt6TGtt1qwxCkRkLJDR53yPaT
KrUA+lTFtkfuvYcQy5ysmJALJe8EA8e8s2hD867a+b0NiLayCaIkMZC10i5PzNeIgetBtMS4TOxE
GGHAgH2mRHi0FuysyRt/XRaJu03xVwShd6+W1s/1qg8mAtB7vRiRqfGcEmvDiigbcKIdyCiH4yJ8
gH25U+6dUuWHn/+M1qJRs/XM+QgcpayC6WAYy8dHXTD5pkX7OuHTCKpm2y14Wcb0GQ3znO8nyqEq
c/jISl6bO0tHxgtf5y5K+kelYQISKvnLTPTzxO98aRYGlcfbw+q03psarqM7w//pQhO8nw7h4GbR
3WiMA9Le0bzZ3UIXHM3uCtC2OedBczVpTw9lkGWcwfEjt+EHBODs3fPRHWcL5lM0uFyNaPZPQAOd
a596tHpme8uRmO/neuAhCela21aYF1wU4R7w1lMyh86ZwIsGuRvOp+UfgyFM+RsaxiGvNFc2w2yh
9VJjJeVTVsflUcwEErnsb46B1MG5A5wWmdhpUa1V7yO9r62iO4vgzUOrS+h9UxXe7NQ+oBhwAWVl
wZ1dlFcrFsVed37IBFzuIG/79+MioeMkatiYUTk0iES93IYoxHjCMzVIf6e7Oj3r/rbC1B1JrWnt
c4kmu7KvRbsYYpe9jjNEL+hegRo0xEJn/pifI7lRYWc8RAGTHb71/oQ0AAMgXqsmrfAWlT1KJJaC
tmE9+X175/iMt/24np/5N5lhGge7gfFJVWluDeQOUAOAcmllflsmwlWwdG9QgfRBeYZ/rsvs3Pl9
eUasnB8NbXw7fmSiQhJMpSZsMCLyUeMC+dwYXA/SBMxriEP5YKYKeFW80UgdZts65AHY1NYg3BLF
T3y0cnlsgyHeWbIuXmdidg45cJ3OMoJ9l1DqkFNZieFRegDoonGAiAUP9+CV6bsShrmqiqDFtx9/
h2q6WlasDhPx3ywri/5oVAKRLFk5QJNcPDJW8ilyb2DlgFkZdQHipG5xWc+AncLXys3JEQAgCSV0
cdS4N8kq4pGfhhBQd1sL09/pOxN8ecKoP6UCs4+DsdiWjQ+gDvjYVrQmUNMltkAPHz5OkHMVLxae
FMFx5m78SIZ7GvJ5M8/lDnVpsoOAW1qEKhe/rIp6GBWDz0gjPkZG7W6p8dlNFkzSTC8O90go/lC0
RmvLw3BucPtj7cakZ7f1OgxT/pT4BaW5XHmFgONByxrlyb05t1/NzJteE0fD6alWpacEZziFSAGD
Q2DhuPmBT8edmyeIXW8V/UgxLKZdp7ZPNaYKV1Ah0ggccz8jP3YhrEUlGO4+onPxp1Oo4R42XnaO
u+B59k0MJHZEaNswr9M5fLNLSNXhc8FZyN6VBt9LxSkql1Kkfp9nXa09ueCzxKubDi+k8OZCh/tS
et06d00T1AKV7Nj1BnQlhMGGO6FcDJrx1NcsOKqDL7kJ4zDNkTMBFJBNDjTFip5/EHHRyICumiGC
/UQyoahhkjY1F9/xdy50ZaH5aguHX7eWetsF/bPB8owjkcLpZ0BlZD6xoQP+06L8n/ZmC/fm37ZS
VE9ElME6dCDWkOSz7I7/0wA1mTiJablrHlsuc9BnoPhafKr12pxMygwTNW7tTHg+xnDX+MZbl/Tq
ULsaU7NMLlpPx9YlmKsNkpiHcYLiyrJmqSOo7Sf7T1X2XCuSr5f3MMj/GfNxWaaPVGI4Yi2IBdKP
Nv/DXPi/Khps02NF4DOFX8Ya4r8uO60R+GE70IKommAMp28RWcbjQRqsf5xg2DHi2rYtzc9cfVsJ
UzkGH+kGi/51hvSLELbaYJO6mGHR3RBWyn/Orf/XtDT/B5lOi8mLq/Dfm9a2JZ61T+NRlp9x9W/G
tX/91X9JZex/sK1HqbDszCyON5Yo/5TKhP+wFm1FGFjLXSr4W/9fKiNc4E7LxoWLvuRMLva5f0ll
hPMP37G8EN0D6pYfV9v/C8v8l/aEnM3/dovOkpZ/5d+eF0tQAbmB6/LTTKxey///T89LE0r6nyEQ
q7a2d0Vg/QkWRD9ZV2z4JWNftrerASfrKqa0kgvav/bxhKYL7l8u4P8mRRpfC0Rak4GTjHztD6+f
zTMRLozJqNMKj2qYUW4+vM8e6oTKslayZqCGwJ+wiztI/BrlTf9dWMS8kdbqArblkz7jUeGALX85
aKQ1LfrKcv19YbPiHk39anvTR0ICQsrUjhdyxhxw/DtNhCQq3Z01s7F13l5KG29sFzQEycFccF2M
BVlj3OU9egjN97EykpBZo3jS0v0Vtuanp+jMQ0DlMhevsT0chs6mwlHzOY/6v5E+20lA3pPDanfW
yVnbEHKVhYDNhY0EKQlTqp/b61GJnZbipemf0zk9ZobFQqz5ZYbGtJZw4esGq01VB6vEic9MVTHz
O81rNTHPtBJ3WRer+6YVT51ytlFQ08Nn9tMwhr9ZAW0rSefPk80ENnbvG9VebAdfbF2wJRRk1+Q2
ahXCaC3fLWlO6z8MSF4gZNp0f+hrg8o9wuwhvcSGcVXnw2OC8SuEyomYXT9pJB91KNfcmndtKJ+b
ALq10lBS0/a27HzInk8NqrQop1lLnK0n9MUCVxnXDvHljOUiX8vFqGStnIZQkGgbLZhr9ga3CQZl
io8FEXJuHqbQb8F6JF+spPaL+anKXXUltylbWehZj6DT4clG3jZ34wc7B2GBv3gjBTLbMEmpB4et
0ccv+hEIDINm9LF5DmgddcvsAaiJH4ROmPuCHlrRpJ7d8WjF5KADgB69INsOnmIv6L6riA0Bb8gE
VquHSp49FK0a8LF14obvHorKOkLtbiGcD6SosKVvbZK0tZXcNYH1PSqX2VgI8dFEmN/DBuRduoRa
yOkl8w46polNjRzLkfhbT96vXAJwBdC6idPxQTThIXRAV8fGLa+dclVaJ9PG3Q1CJa2qX1KZ5ha+
5EOU6vawRFWkM27Liay5deWxInVytmA+pXcTeBeiFVJ2Jh3GKwAaRBXIdZP6j9PovHHedBtciKvh
swCBLtr0jtFieEoXxDIfJ0UkUyvCs5awZ95iYd19TO7w8hNnqWmFNkGUwGn02SWWMvfX7VuLY31r
mqm7t7r2ZrUgMKok5EGszPQQ54TCB3rLofg0okjcKxP1gsPfSJA+Md0fsw3NywuxTH8VXekuT3Gv
GqZ/kSEqLLfBzxp0ARfOtLfpwEorStQlCR6ikIKHfcq0R9r/nI/wIRwj3krZEeJmIQsvwZeT0mKg
u8AOOw/FEUHDTdWToNdX2NbtcBfFh3b2bFgFeAeEAXKZ5JYDE7j0YGvuBr6PNdUhy8OGojQgEmhX
TvFjnMUGixbGOZVoFhzXk2g9TDURkqJGpeRuJ+BiJ7EghTPcv0+BRaIaW2x3zXTt6DkoM6YA0Kcc
Eqzx6lEsYOJ2yYRMzAuO9DyfnFWBx2tth/IT5QRCEoIu65yfwJIAwztuC3NmA5e40FREV69aNBDb
oF+Sgei2fv5tN8QxCGB/NS1cX3RqgEsFmAsZY6Rp+VEK+nG37w2BIoogG1Thv/macs+/8RQwygp6
sW72YZd8t4RZcBhxYyuX7YL3WUibzt5alBRtd19Dsab6ZPrspkgrzXGLQr0gkgrBbxBxY2j7IZTG
by/HXGsxelj+6DCNj4ZZfXI7geT7toz2zWjzP2HGd1fJ5FsV0IolMTSDyY5iCR8JoUiAUCVs1b6H
vvA5Kf8AiQg6/RS/2Aty3lB7mAeoa4bsT91Oj46sbnlb3Kc4UBPfuYvJScQ5QWU0dm+Q2C9JXd1w
3m14n/yZVfrNDvrktCcSPRigeNZ7j37Zl2Q1+aR+pHO8i2T2hXYlZ1dCeKvL5Hye52nNWLNY/6QK
Vl+Olj7RCAVfS/5HgYHfDDTUCTd67O1HVmorb4QqFgITRGT+WlrqT6F9KF9ND3u+fnLmx7Kpj2K8
OSxnUT/0jwBdmMpeSw+ZiEqyP0HhHMQxGcnmiSoyYSEnT7P1W7gt6v/B5mAc1buf58+mMXBcWUjR
Q4/QmUI34TaOMFlCzRgibgvOXww6GTTxJF+zikFA1uD/8e9tUnbYR+enpPSwwg14akIU2gQto8OO
5gKVXA89xFe75iEImhfoLunGS/FsSKdjXx6Et1TcW3Ez70V8mBwUOYl8sM1wgOKeYqhorqGYmYYn
8c0ZEIFEQUFzL5K99ChNcc79qRPQdirQG5Dbt2Zyzk0mznCwagdTQa7snWljeUb5i+IvqfU6k0TB
xaTQblxiPZylHAZjQsq6PTAYKM9EprBTnd9snfyddOet0wgNU24xuMmxttXG0WnKq5PETwOzjC3v
JTaBcXpX55iQPO9vazMREKx/iWIFAARe911o3hFumfRn9gcJuUktI/m2QWDPK4pMIVTv0Jc2mUkG
TPWi2r8llC52/KF17duX2Y8JDvEqwuHG0d65uXtifo5tvSUHrk+nZG/xMLh18UmgU7lN3jTo22zi
f9qBxU+V3t2UurglG3GFmb/TRe6zjBvxshG54Ea5JvsB3C+vibsK5n4xZB904u5RGPozTfrdkKiG
xxTYYZNNl4JR8CqgrINbVF+R4mwDGJhrJb9iIyAdAh5mbH/VyoH2P2Erq7UT3OLIfoj+mIjB1x60
QrKd6rsxbghAUNnv2Mq5eXiRQ2YbCJQC7xOWB4vErLVya33V1iNRbM3quOh88RNSltjjYpNri31R
sMmzQkLrPHFQtYSu7WjMBsDtVszu3BPHwSVcDJZJmbw7OtqCJ/yVOkGzxYR0tqpiHZo5am/0j/YU
x2u3xZreD7I8AAdac7ch4iSPwrIqhUMev550nwabWinqi6+8Tdq1Ge8jM0jup/jkDF8Zu5Olt/O2
QQMCjTXXFozqt/oF/B5jQ3mRMbsN4nuTYPCfSk4ZgL0n7VVINLBXaLBGZA5cqiE1NiOVEJned0M9
DqiPh4iZmUDfUPenuMvefYPtkDVQOg1uvcl0+4oPgtQgu+SUmlYL0IocyLlyH6SNzZTIwE2Qm4AP
tNi3SpPBVM2Lj7sH0D1OjCj652EGVu0b76Rxi5tJcogRYCyxcTLTEnfWCvodYycJVRQv7xCgzCSu
tAq2ekrPVhK/mTWmMZ4rl6C/3H8NQMvkrG8jWS1YLlZIVWG8ShYh21nta90Ul6QbWCNE0dXxOBwr
L7i3DHJh6vmb8RhpDBlLwNZ0nzJhfGKzhUGdQGuW7jOSSA6AKLkLnImskZb9V2sTlWXAQ/OiV4P3
4gRSv4rNz450S4BfsCJf4n5EekFWyaTUgfCGPZb45yZ7HSzjNfL8+yCNXqUwMGilJQtHEzPykIEV
8NNtkGG8NnjC2Jbfkbt8zTW/IB+CYxnHrDt+WzX723b+RmWJikkNuzioeuRM5mdhYW02JGEWSUwB
2MUP1ujuyBjFxxPG8JhFs5ONaZNjzTRnkh243EEAsB+DVZOlhJpI0lq30xx/4dg21lMGOHsYq7ei
6N7MzH8o+mg6xlAcwYpwKfHbVl1/rhQ3HK71uyKBu4kVmpzIYSAZ23f385D0J5iHTZoW5+x3iHv/
PHCbis1g8rLoR6ZWRjI/ksb8d2CLu/3bDLDz+d+NiHZV7UdouTD7O0RTJYP1NA/opfvE11tHtYCy
p8X3Ro+36QtIC+ydTH/my4jRDikn3phGLDdtKQ6tu2SnZuFLZblv48ywxHDrT8pA/MK8uXBYfHLw
w7JksFjU0UPScOdYIc66LLsCIeD5bKdPU+fO3lJL1HODDdcSu0jN7i6J/XclZx8dLO8On7eqrd2d
FG52cLvhqZix4PkB/4wDcOUJ9Be+pfsCJskp5YWUxLg/r73NUKrs763B2Aug+yQOeM5KuNOMagsK
vA0/rM8VzopMUqaiQKFpWlCZ8FxyiwkuDXHmLPyPELtGrPN2nal3K06+G5YtW212eL3iq28yQhMO
LlYxd08pIIQV+eA2FrEYozOFyIw8f9lG2Kw4IFtdzQ68aA7kCM/XfaGmiQ3eaewDoBitPIwxSPPQ
c/aOb0w78V415bgNFCl7VVsz/xTAUjHB9/jkmwH1fhZ92i3SyD6MOMQ5lYityidNP+7Q5BaWms4Z
yj+lqfuCF/SSC0Ayh9Q5T0dtgOCYfTzqeYwJuoScBIJ/umNfX++92DhkYXRjcgzecBrmHbjRiX31
vujnBqsX9ywXLL9TIXcjRLuvpKIFx8bn0BXfuyNI1VT5X1XdvpSt86W86oSIbqmfy1cv6nexGxLa
qrHix+Q2YvY8WUCKWScmm9Bw5Zk+tsI0Z3BbaP/U0cmtwd0A2itpgDpzfiwiwciUufZyrLtG8FmZ
3ov0IJqAGjmiort6XScPTe1D8xUT69KERxblyVStM2qIUYz3TRcGt8alAKNM8Y4mEpcMNM+Zr3ST
WrsGM8w66rGvUvW7oOZdexcW/Ye5oPMlGR6yaT+Z3N2F/cX10PokfCvWYF7wqLM2rGxMepk6Zr7B
YNp+Tko0VJlFLqIitbYwy+eWvflaunaEeCHYwcxTI0kuJJTs2bg+m/G5Top9PiOtKGq72Zl6MGmX
RiQLpb1jJlFu2pFH3Xgb0pQc15CjvrzySpnXRCt/IwwA04dAaGsmr1hD3GvvYX5sa8faVkn+WbG2
KXT/pKfyl9EUhLUKX3NwzijlEqyB5Ly2vFm/jbY92cJ6q9HpERmKy5QU2AMJaWz7F3Fho2u2a90T
oB2GRVX2XA8TwFbD2wzkXskR1eqo1KUeLdJRTXBqYbnH7P+TD4XYKYBEijd87DW10rQb7ekgYViv
gzw8efW+GpBruv46L5Lf+XSmCsXZGKcxF7GAWwsh2kOANhvhVtk9fhUqiwEtGFvRiEhSOMtLnGOf
LvVtTZ5cpS75yE+3k/6QCXFizfEcheWrHQ83OKodUxqShCV/IvSiZzcaQLUiG2xF8Ksq5GnW/ESd
HnoJgDgs/3DeI5Dm8c8m9yVRxXGavpuCmnY2JZkqPUETbBJYUuq9RGnAl/vIE/cnZLsAq6i0ziMb
+nGheoZZi2AWuLeDFDc3rC8/VfeuDpsTnpBL2FEZIorVm6w8N2ECpXAaDgg1ijvTJ3MjYL/MTNj4
rXusoBGOVK/SVOBz8GFVEcW8Q9whBBGQCBl5JPo41+bD4nGdUfWiG9jHmMeHHDUy03K5HZBpAMYV
9zU495NDQwx2FDFEkvcfnL54pIbuncv8aXnaOqilu2Y+R0G9n9wW233l9VtKQoLTMuXu2jYxYG8E
6V4b7YWpUrXG+5Ktn6JRUrDFX16lgrUIluAKJvVODmZLM+bpNR/Wz7nLYw57nRmvzljfcr8yrj6a
sENlTzh6PC9HGo0y1Ed6OsDxWDNQ+F1MUb91lmsv28+cSLvtAjpmuuEgXtMf+IkYiHa4nDzvoSK3
Z20Kg37NIrioeTFEO76ETvJHpzNspJxWOIKD7Sco/Sh0F61GjAIME7eG+q4C92AjNss7lvT4/uIN
KK95vasD+RH2wEuyiacJPNO3MmDrjI71zA3sbxIpAOSnqCYj/TtcipbJBvRSMtMRqsT0J4AKJTE/
GM3XquuTY0Mz2CEJjZME6aCL+r1wqe/A9G1c8jk3ecf9o0JAVS4vGKPp7KueCcnkXe/KY6m6DniE
tS8S+zw3yj1WQbkl0Bx6UAFUfoTkEcDv6hCRpK6E2qj0TTYffHp6Ymm8hhNRH4g0vxS4tnX/inIn
3WTxSOS4F0N8yWS3coiHX1n2zRVsnrO0+mMrplnSI+20xruFxFIdnSg8u679Fo2UnJlJYBfitJNV
yPsZGrcXSm7YmUQPUcdrEi+RvxBDlVYwwbv2jXjslUmGdJpz9Gvc4KM1/1I+aeRJQhFG6ro0wUQT
yNg8GQewfwi/aWnQI6OnE3n0CoCb4ctbbDTpOvKyx6pnghl6LN6kl941AOWdSs2vCJ0GJs4EtM01
wBCTqojF9F0YmSejzCZyRuoNiJCz34kPPJMvtvaAEWyrUcE4zO5lXqan3FYWf2uu121sB3uWtvRO
gVPSTIvfXgxqjJXoGnDI19SUd4BuMEQjnt01TmJstYf2hNwXBKkMSATRR3jFYTfIKD+giEDY/OTc
E15OxF1G2F0joTL9xN9ROe0zEvFsh/CCJSLPoK3t6vCjW8LzxiVGj3RJ5h6oj2vRQYTFSGc5NGMY
A3tIvxs5O+9dl57oSVumbdmuliTcMJh+7pYIP02WnwTX9ZzwlneWmL/QI/DPJPnPCMbfjU/rZS+h
gCatql5iAgF4uJsKOjpznAlzgtO5SFKqnZuRCgZgibotW5tl+YfPgrx1CSPMllhCByzCOuS5dZfI
QmnEv0z/AUw7a7kl1LCXoF/m2VozvvoC+iOXHG5571WodolEBHw5ope0WV9D9+1F2QCrVDwhzl/p
UNpzIH6FvPhXCCM4xYldDMlfJG7iy10CGXPXoF9hyq4CwhoV+RUEzKsViab6EvFmgz3O4IqMxwjZ
CpHTF72EPxozMZAoaZ9E91rmNSsVm6BIYp85o7kOyRIiWS5xksMAzgajq4dUdZlh1SPTeZgumDKI
orTK8N1dwiknm5jKSe8zbwd+ADk4Oys40ByO4ZWVZHCfOuqrMcQbwXnQsZYITL2EYbakYrKRPQw1
MZm28J/LuCWENkLEyuJ2WiI1U6949Kj20EyRFzFPxZ8EBAnb0C+Rmw1wagbdPx86I62zWmI7zThU
615My8gPmrwyWHEsMZ+MGF5odkg5n+0rscHDyRTXcokGDZaQ0IC00M5aBzXhoUzxkaGTJzotwaK+
5uvIwurVzggdFaSPZr37mDZILPE9rr3gWSwxpcMSWJpHD9IBk1E1cnl5tgwgC1ril2qJOu1rbAOq
bH+bHvqAxHruxvE8mN1ruIRe+YtELR+Iom2QPK5pKcxNEtI1Z1U8X9qUXEtJypETJtfWFN/4Htj3
RPHvUmfzNsRDTVE5UeNp9MCM9uwM2jlwIw6udm9OmPEWwK9L8muzRMCqJQw2IBW2JB0WFsoLOHYi
BpfgWA+zlRirzWBP/qGD1z8tIbNgbIIjSMf7LGAEnBjha4DghhE5p5Ms7E0ySbUxagvl5sSNRKaY
f/sP6s5rR3Ylzc6vIuieB7RBEtDoIr0pX1n2hihLG7QRdE+vj7u7Md0DSdBAgABdnI2zTblMMvib
tb41OLV9KJzyuqGY1S79+qRponLbVuwpEDRFLNqWS6zu3IfOuAtzFsvzEqDbmYNBl6KsvYPAO+vk
2VA8DYliNHcD6VBLEK+9RPLaSzivKR7jsAVOnQpv5dkNuvK+C/DmXcFmDFZTy/HgEXB8guu9mpcA
4Fw35gaSIPuJZ6ctz4KkYD3gfotLzjBWjWDZUliL0GDyqHrrzNQ4UUYQORwSPiyXGOLetQ996n/C
ycrWvh+mD9kFAfoIkbrD4czVbmSoneQSb5xl6qVeAo9nRe52RCKN6JvjFOcPNdnIZZveZktYckJq
su3wGJqWHGXylM0i3jcmJp4laHlcIpdtz/7BM7/zyWImVOHoLeHMg2zuxiWuucWlVU/5xW+5ZUVE
HssS7aw6OulpIDEmtswPk4RG1rHbBvIOSlPmnO4BQime6Y7CicYVoSEh0tP41dFzcrLB8fCWoGmr
PFtRM+2jwLc2fvMZQrTeuOhFJjtq10aYkLAQsGgz1GcNvgi6VLdtbKKtIUKSq8ObuR5RZpify2qj
L6d75m0DWEJTrK/Ftl3isuOe4Oy4qYnPNNx7ufoOs+ATB+lHG5mM7H0vxTyF5A1v55Vdq/g4O4IU
OIl4MtLmtpl9RlPUPcrL2GDpZjMVIX1QiWsFWPFnF8FlL6z8IaZNXEW4NAh2qXeJ0HLbR/Fr1/HH
yZIfXjYkiTcC+8qSLd4vKePVGBI0h0nF9q7qJYe8ylISyYkmn5aM8qLmiUVmOXBlcJJUYzJ+6bfh
0mWVRpVtO6UYFi+55wSk87FgcQIUk7veyS+D230IFkJDQVIaTluu5CVJvSZS/RtCEACWJWcdlitO
cZLXPYjz+D7Qoek/uexLQjuxjWBcQba4aPo1Ge6s9a8HcR8s2e60zIjoGWGRysI8AsREGYAXqPKn
JrDfzL7ECkVUPFS2H/KAQZUuKfIEHyWbPucAqZeMedMm3eRPsQqypWTkUOGhYkfmz1R39ZJTX7as
C2ekR0uCPdGWFI7LqjCjPmBUs1QUDpn3vLko/YcSteIAOZ7ZNqtQjH9ROxC1699O4ugXXLhJelun
TbBO6rHbokfD2qeJziTziS1EQZrb3dx74SkOrHOdZda9NfvOts5j62T0l9a7a71a74qaFagRIZb/
o7L4f6Y1+f81ZMw2gYX87wQp1x/tV/LT/TNC+e8f83clikMsmANIIAxxcP+Nrvx3aIv9F+t5/sIV
rF5NYWNE/gdEmQ/CiQ+PIkCL4pNL9+9KFPsv3BggjwPbR0TiOsF/BtoC2eI/ClE8G4CyaSJvsmxU
Tv8BeCBJUjTLlNRXjQubg6F4y9kY0UWPTyjVd6ouSB+NkDdjg79mnfk69MsYxa/2jcg+ipwQL98a
vrHlfg5cmbHsrnWEpnuU9jZW5W7wXANIbXtXDlzJZeSJVWkxYPbqEVm7Nx1n4uB3qFQadLfyp2QZ
h1drrcZ2IJoJ7Kdbul+lIa9Frz32OoDwTUih1UT/LX0yl5rLAO+8Ji4965FQGAHszWXVALwRTWF2
mMPmpk2ik9PFkKHz97ExovXsME0uy3AJtOw2/Wy8MalGFdJSryDvO/qKnOvafYzj6y4v7gyfDLYh
5OmfV99TkajbXLBuCiWhRq36jMzw27VHQHYMRTixpo867+B90PE147VK7KMbktTZdxJ2bNDfRh0W
LHyyD+y6kW60jr+dPdPfTDGJkyEbgRa83ybDcXwsDGiVKvyqNXK/CNhHVDQcKV2K72Jk0QR2kFpb
yV0p8R0Qdh5vDT8+K6pu0ybENcRn7478BnLPZaYa3XDivsvZI8qyerCYFwNcJPRc8kCoJ+MqDRnt
dD6Bwn4T4+sL0ocxmt+EmzHlM4fh4FScvfwx2a1I7zdZzzymte+mSP2kVc7grOsRnussQtHBxh3D
LBqagOAfrcedh0Nh5Zns8EMEfesLfox6o6Wl90Fu+TdTT0Z75cb7iQaXYGUwizVfqHUN/9gzGKeH
C6O9M6TWU+BX8O1Q/hJA1srguQrM+ZAOFR45gmlYNg0kSBn2zs1s/64Llc/CLRI7r3GLSx93/U6k
8lQoaNugOp6KfE5v24oKbR6cB0r94RhSs9+n4/gg4pcwZsnkuUirRQ8EwE2mlxGdPpt5EegX42vs
p9c5YCJNwN1rFBJBvSRo2nKi4hsQhC45yhrfIfoG11sjbn6EQnNtju3Z8jL6qWXXXlsGgdozSZjd
iOmT2q7BLHdVN8190BTnYybpx5YmZOOoCPuEZcOlnJZrVnn3qX7NBKFHATND0/hhWQr4ESv6OBcx
88VBbCYe8Qkz8I1fDsZjA8Bp1S552wl7unZRXJDkchuNhV7BEfMXE//KdBpW6kPyVVXqJ1IWbWhn
eJfep5NtYDGrgBTXqLKc10zj5Gfdkl6b0HwxjREyVwaXzMAJkrY8SptAAVhsa3G28I6uezMlWCMs
3acqABVateoNLULpsY5OJ3YvJM88ui7xZzZ2oynmBEoxTaxik2pj4NxYGzK8dCWGXGt2nsaar96X
LsDqpj5GganWVoayCdEm+SU4Xj+VaCn09XWrwvYySEYODYsa0YZshUy1DW33gObFuJJKspyLCa2l
uUDfEkuUvb3yj3HsdY+JN7q7P+9sa34keRavmWCjIInzY+tEgnF3ddMgXKdkx/ERMSh1UPtI+r/4
zWTGP6iBQWZhvQSR+xABRiL/wmLhoJegU+rvBQ9bLJIie9EWLSIjMVvxWsykIRWUFeEiRRqy/r6S
VH6EuL+jAMSX0Z10dzIlor3BvIkWUZODuilO+vt2kTsRM7dNE/e9QAclBPKYAuNgOR0Co38SpBci
LqCjHBx0WCCWWOYhq+pSdoborLRjvUhE0An2bMykBAgqyJQos1IUWgqlFgojuq1sb6LgMhcdVrOI
ukT7OnRsL6dF7rWMQGz0X2I82qjB7AYapdsG2SZaYBSoXuSmCzk29SIka9C/9JfZIUgSlVmE2qyK
ca6wQATnmpgPuRfdeb7HwspVyGlqzoWcHqVaBGya+Dl3ItoOZRtZE2iuF7FbI5mPz+jfDHRwxjIc
MLbuIo9DSwi0Z5HMoXCxaBQEoeVcMA5C7SxwUDvG7qFsd3bn3lYeZ4FRnCzW7qvajZ9HJH+1ZFIT
E+XMfJJWC4eQbH4bxIcDIkSgkryRiy4xXRSKMJ6IzkKzaLjGKUEEDT6L4tZozwXyRiZbPDhZSiUI
H3EePkc0bP6iiBxjwuqQSE7uox8TaOe4JoqKumP1pMNbqw+ZcS+2G6fCbL8k05oZyolhWOtRMcVG
lTk6+kfGBHBXmvcKUahG0m81QH6T1Fp5vdgbFqPUuU8eavctKcblMvIujLCIpl7VYQJnvtC/FPR8
qbi5NbR9VSIj9adxCe9J70xbvaJ3AKWDsz3zD5B4T7NDL0rFe8Og65g2zImL1gs2noYyWpSMpgNs
Wg2NlBj9hz436ovDRKzm5Gzmm7xDvzAmrGUS3+A2z3fxtFD+6/IZqvt1hckMMVhPQ9b77/140fgf
vPw3s/izPCfQwWqbU1gKrjAjuJU0Mi429w22jHyXkWE/xzLaGXBLVoaWN5M5vORjuW3oN925vHPK
RG2tYP62SCjAE3SdV2TXlcwShyi7yMH5yVP3ITTu0AU8T+FTk8DyjG3kXHKdm2GyxiMA+aprPfr/
8pwj5Ty80bzrNdjrCaM8MY0xsj53ET7GNa2Ji7YM/DXf9wLv8tzXbDniUGti53Lbc5YgH0MTxNB9
MuSOKwADMnMRK4oOmhCk4EVnwRXk9pTsh3kbd/FLNHX6ECm1T3IuHYeOQGhUq2PYy73VjLi7p1d/
WSaAO/A23cBHSvPDk/nDYC0jIwjp4WBean4yLBisqdvnhF3/GPfhLg2AkZqYZCC6uEc9M6+tIvOK
8D9ir2JyyREHDR1THpk8dnkXoLAKn3LffdARFyrDJ9CA6gbkNAP7zLoIkkeISQvFLpPNglPGvRuw
S6cZhFXOY9qLUKBYGPqc6cBg4HuIsUbatfNg++xb5kmDY8/Uq4o8TqLlGHbr/AQdgsWH7/4Ara+3
EuvIaka5grJAKGpbuqMm83k4a3/niAAguQPMrKMiaHkS2gH733lwXeAnyBQhrPmccU9pVX1aaf/Y
QdSBDl7uhVOfaosFAerd+ibrum3dSHdt4DppkPFcRyYBn7JonoU3t/dOTH8dDjVj+AH3iLDPZqQv
Q56c2G16iM6ycY/6qsgZxC/QqQSywZfwS1iqrHhsUi+R4z16c7j17Py2DdFsj4JVoILXUNVIcxnD
w7ntAJoIa4kboZ7OeGhqV31OtnMd10Qxme6P9ENS2Wy8Fann77RZPBC8NG9YoPyKgUwFQpG2plOJ
o5r0zdiT0ZBUcN1TjS6auLqVzsO90tUxS8SvkGBgouAlK9lVkb4YbQf62aBMto5iDdNpNogchgD1
4vcydH+US31BtXdI+AR+kL9XQZAezVohOjQE9mlQ5YulfWUuQXSZw0gHoI6xAmKjNuhdx7hmzZDM
LVrg6tFrSawt5HQIEXSvp6p8LiYWLMWUHjXxzIuw6oAfcl6x1bB3fnB2iC47tDj0GaLON01RrWpm
ZYqu6Ib36ooA3GIV99mZjdsJbzj9h1T72slx+jUMKMb97Lz5fK1dIpnVtbK+GjTfZy3wAub5nQeg
GQslIXEOymevIrY0aqhfbP+tIyXKJ/1kraf2M51+dSMqQkFRoATw+MvB3wosfOyNyKeIOJ5Y5adi
1R0Zl3c8Ubbx1IUbUY4nATt+NRDHuSlarGhI1nYJ8mXg/rpbMiX6vc9TgARArhn0FSmmLO/iF4jr
+KZeeQTcQbgzd3bJxAWsDyavgVq4u2277rtogz3arB4Yf4UO347OjUFoDupyBo+bBj2ZLfv01Ggd
kCFbvkWqco5uwkQEfrPDQLRagMQJc5FJ2CdPdjOjDx5y8VIXhLCvmX0WgskyE3kCT9rmeuwAsM/6
JinaYzEv1gSqcHZjtV//4FEKd3XdZLt0BtiCIOSuMQsusGA5/5hdetDXUcnuedHOTFxArDNSBS1z
qIn6WzG7uZ1YdnfRwNR+PIgpugJzNgOfYHGUpj30wP4xSyX7cKRyu1yPT64fXnuV+vT79nrK8kce
7Js0CZJrx1kcEmEgsGAHsHiXsOe5vnVtFu3CbtNdMJvfcuyYfacWibiheg0NKrolh8AyGce7/jJe
KuBu97WVnXpD6VOZorRzZhuHLGwNy5Jv6Ap4XpcKTWX0EkdK3MBT3UoR/HaJDvZza/5qTeAGXdwJ
pdFOqu4Y2u1PEbGwNeJx38vRJMMl/u49Sjqb5Idpwi/YISbdB5XRkOaCkignC2jTJBs8+1+GkZAV
AdyljnW66XrG6JU9vY5hfPJNv1r7qL8xKub9piP0goAzrP9+J7dmbTwHQ9mvo8aO16Y3/XrlwQj7
j0bRslsJc2K6Ldf5A1ZA/THMzElRGn6l+ApWCK15D4raR1K4UGICXqoSnZYdZuAXzIU+ULyLWQ3b
urXO+PVz2N1HjlpQcYY/wQO70xVKkygMh2vYPrdoV25o2WO+rLcLJLP20EYkVkbnmYGupSlc0Tgs
I+hk9Z+fi12nXy1O9F/13/7FUfXHEMTZO7VpnKj//n8TQfYvnxen0d/Hdhuyu/7lN9tSpWq61z/t
9PDT6UL9w5S0/Mv/07/8Lz9/Pstlqn/+7b9+fMsU6nmn2vRL/cuQixkUJsD/tVPrLv35llX5P/ug
v03Gwr9siwwwxkoem1HIa+4/PFriL7H4o5BUwcBzQ8jE/z4ZE3+5+Abw5GEzNFlX8z38w6Pl/rX4
9RAJs5LA8eW6/5nJGPTiBTj5zyA+vF5O4NuL+U+EdviHhfpPHq0mpUvpSm+Ag4Iby7EHBtQj53Db
xdsBDv7IbVFgybe+SudTeKyXmijroVc8x9DeDk1OcCGCliVGd9mYQCCHxA3JH+4wXnJYI1vCAlaV
Q2XtIM3DhrhqDGPY2zrnXLSYtfeE86wj9rgrbG7xTWM2FyIee/oGIgdsZ7xD+Xdu8pE5N/wfNRus
jWW1HgIAG4zx/J3VuLhEDXk350l+I2txjSiAZE+zf/QUwH4ndb6AU/WnirWqWRfeYbRVvSpKJ7zj
Fnb50cWDnhPAiKa3JbF62jQyfkirXbokZ+WsAf78okf3ZQrxflX9cA9IRG1NTt0t+17JPpjmH4MB
slVpGUdvoJpQZxEH2IQn9eB69qXpeX1MMwNAY0pi19PvGXrINAWPbeBwZtfOeChl+A7fh9FRLZOt
Ic0vH/qUP5C6nVP5BALtC6EWyNDI9alrNrBzuA4SxLYyRWdKWyrj4NIRrkYq3H1sXteoFBxtwVMe
200ZhUsm/EkGNENB+cEWDfy93tqhNHaRcEG79fZvnLM0KlhMLUAqv3iIA6aARLqsXDN+AcxBH92R
CbDQvozmYHpok6qc7EqzC++Fbm51G/2E3bqOhutmzlA+gnfXvqe2geBYNEEmdW5KyLjhrB0z2xWc
dvS2jsMIbKi35aIha1wsSKEkENKNMa7YAs7gh+M0910aJBsd8lYh2rrqWfGNua+xPAlenKgg6YSy
tvHsJxE9Sl235Ook2S72w6885fv2UpY1+RgTVcrErcjfFQEs+54MPXeyBaEi2a3bo0fQrthwoVwk
DulK3Zk+U1Zh0m2j2gAYFzsr47XIo5OU0Xwl0ftQHqtqnWCRrSybn8Ssul3KyFd5NxGA+n1Te6hX
k3bnuSSMiY7xZ+Timp5VvlXJwc/bYJ0l0LEA7DZXLRKDNWpYrhQ3vrYbSliYVWNGBUhbTLX+m2nw
BPRHSc/txqD1I86ru7wf7x0VPhUutOKiIniibPFWwpjZ6VSm8BydPXbv7Mg+9qmX9DItpMded6wF
y8mAAkWNOstqVwEnojnCCN+63XNLkD338UsezdG5g8SzYHuAJ3pvVu6wE08WMZJaeDUKsJDZE2+F
WHoHz/FCNggCsZixXDaMO4vRABF8B2RjPfnoMw2IY331gDTE3Aqmw98o2cE4GFSlVctnDV34gi35
HaaVX2z0PUwaF+3mY5Wj7lAjAJXyVVuAaSzyJiYGR8H4lIgRiINa6xaqTgFYm779F23YHa34V9Qi
cRqIxtu4dD3DgGKcxRnsum4GSsOEVhTpFtoz8AvlnGuBzSFbOFUBXs9VUPHZSDF898aq2CQucto4
8r+tpj0qHIEs9rL7mQEWbhdsB7N+jpEqrKMMDRPQmDeb2Pm1stj2iqrjlnCGc2N/BraruN4YW4Re
euxbdTuW4L6YjX5ZJollABHUWRtU0j4ZEakHpq1yxlszbLpNGlX3eLXv/MKjWKUWs9r7wdq5BdQJ
CE5c1BSleaxedUu5AAwQTD6F+LmHK3VQvjw4jvx2UQEEWr4PQ3hQFZW6Bla3ygf3zUplu9YhZwVK
N4JCxtHaMrj/dPKqRyd2V3u38NvFnuHlQxzmyOIl/LQOKurY+sy/OCvxq2UMidsQHRZdVtYHRK6Y
/r5zMvcKATSae48OwxmdK0R7O7zEj2x+md6u3fl6Stht+xGL0u+cmccugZK2LvHDpCGmeuMWfxnY
gpCJ2BQUN6ZppGedOZzdNXyoaOlqWxfXxxRtPTNehG0Y7KeP2Qq/Q6c11sn4kKHVY7dJxdrlIzPn
EzBWfdUnjFvrqxJfRO3QrNQGVlGhOB+gt1EUOzuP0NzSpz8KzKTaEsbDAp/sYwlA1jIzcZwo7bpA
c3P1YNom0FUMb/IJaajtrfNnGdf9xhx5JKJEePXN8TUsGKp0yAw9RcRgj9loWBSIds68qV1UiWN9
cD0elhNF8pp4qm8DAeMF9CQc7AIlVxJxK+YGOxYGIIAVYXiEiuVTMaeXSUybKiw9rMzRd5WU9G8U
jMx2LfbrBM8xqM63GTNpR40mjxLvupLxu1Z0/UKg+cb9+ABX5mgalPoir8/dQqWJR++hApFf2Ryq
acf8IEhzVFrM5yanukpn9z1WyMfT5Soa3f5gOWkDN4C2yJa+TwQj/qDSTs+12R+TsL4HZBnCR3tu
TLYsOQN1a0pNFksZrTpA/RSMn1vIk4zFAAYpvEoz68Fuu/ack/sSxUAT88QZAPPMrybfUoKTLom8
fjWnfXNG53ID2eYXJA8cmPLetc4aCtTi70u1ftTLcSBdgqqUXOwAPRM/61p0+X0wLrzz8ZB7Tc9R
wg3lI0CNFBtAq/tM1nMVEN2oc0bDY/ojSqaRLNtTKCfqcchughCxEsdtWrUFVBnxk1cOuEfjV6T2
rVhmF6z+97FvvIUFYjXHPXaedzXlM0zAielNOniAb1GwZNy3pV18KBT4bO8+AEv4TbnWynwftAGO
j0lbEJdfQiTPYaDdG2g3a4IoCuJUWhNOnaEeSqZ5AExov+f2MJWe2DWKckZ34mVUGOJyREGhEZ+R
PN0KAr1wjCCMnegLdhTQX7S1hPLUBEvIqCX3adRoMGjJB5sZRhSzy0TuGXg4mIRSn0GV1OvUbjHl
lfNutiZ5GgXFT50bID4L9BeToR8LZAah6hFqeR4afFXt05ScL9YNTVFqcFrLRZhA1rUeDGFQeRA8
S2UF8TTh5u+WjY+ymwqp4wpQAj8Cxs8ePO8WI+tDMlu7jNCQrSxo2OxkfJIpNy2gq3TXqegNIsuj
4WoQLfcEthrbWYBYAZB5pMHF8vaoJapXf3gW6tOFh8EalDrApjRmXgb4qf0cTSiDQjOVS33c/6lk
SxArfBy4AsRaJZ21hXZ5Zkq8K5C+w2dqatx+A7JsOD5fQdNOp6bPQzLlAGhR4g100d4AH6LKF1/3
XSNN3FDELeadgb5/upAUQRt9CYr8BmNzgl4ze/H64tmN5UUgeonD4mbuuMd0wtVTDbzMMnFfCr6q
iqw7NxAPeeqd2K4AH/Kp5qvJvysb4zlOAMV2NTpBfF3sn1E1RznyxzgLkKi56dqp+kveR9fSyj4J
u5pByTVXdorwNqsA42yEBK77J0sLJwnPB0e/usND0zYfXYxl1IT80DX46tJ8qV9JCBz88FtaPQmX
PKvFj7Tb66Gr9qh53E2FPKXijE4ZMwOBKNeBWVwy4sfWzC4LhCSd7ZzIFopWkt9kNdZZttKHylbE
DZbI6eJNEFbXqpcYkN2TZTDALN59bsAVHcpP4x2zwuNQ04Dj4NOU3hpaExXwk+rQhxICtqkbm2Dc
mBXF3O+dAvVr13hXRhutha+5rdUBw1C6WTzWEfDY1kWCVsCK7V1CKqePPMc20kE12Ca1t+5TSNje
BBMv4e5biuy0EdiDy7fUoxfCuXueuifRgj3LnX7n2daXhYgXmvCOtYQpLdCn0Bs803yaNYoaRATP
Hu/QMEckXeXeIScPid1a9typ7ipw5w8TatKuHelOZqM9JSolKjmfd1Oe3DSNQc6pOOqp2ZKZufZt
90TGFM+5IvR4Yr1IBLt23zGp478pYjirCeUty8UfhziZqRqgP9TgDs5bgxmrG0eHWnLk+vXgbMsA
8CMZNWuphhvPYdBTavnM1CnJ0GejsJqAoLJQquWdp5ur0MFei8xVrtBlvbqm/m3QcNcma82E+L+V
WXIeTwYuCZk9x8NbTvokD9rst2VRzxvn0KeROF+pS9PhphEcCWsLe9U2WzBJYlhlRE+Cr6DsNihP
RiRmla7ZWMbqrqeXcQuKGh/pvmzL8TB7MWKBkkdvSsoL3CoEA1nIw0S191mnfssCT4AVVu+9kbBa
xxpN09ftOqDRlWtug5JmRDiArMxheVaiyBR9bHAzOs+aCtEocYPVlEXuiG4aFdz92MjDzBbKjNU3
UUG/WISx8uFQGkaDvUHQIOjzd2WY5HuPObln0KQHFt4Dez6wXJqvAfJOO9/Jscvwwwz1bzNxZGY9
iQMOvGEAssipWl4PfPfnqbbzk7OgvafSZ2gbXArTu1/yC3JsE73VnWAgsoVKn5TIOArZj+f+cVDu
vVk1rzEQCZpAVIf5cG+RNJEH/hnj7z1z/d9mcTbOOBRXbNT52lF9RBaxr9O3P1B+JTHghn73yvKF
4b4iw05+2sSmNHULErK6whZ409IkiPjaCAGJIhJu+m+zrt8ShvWxzp+T0OvXbdLJTYWxZdWAYZvK
7byk0/bzH8uWNa7IWw10t43K6aszuVLiUdwkaGmpBbNf/Ph8/6CHjXjj1t0Bp/SvaeNlSP3oUgzG
azUjFKglmG1+hDgRrNHMS48kHEHbcezhbgJCdzHfiOi3met5V+bMIGz8BAItd++9j9iOK0vtPaf8
XQIKuqx9nYbgArvt2GOjM5esgT/2CT+msqxylEZZsq5Z3uFdRv8n2I1MlVhXI7ReM/sdc/fez9Ur
w4PXtl85QIaxSaT4E6f72QW5MdmsJ9KQGIwqafHTdfli08Wx5gRbd/RvCHzlGrTROWU1jDAwm4H+
nMV4HYaae9SXV01+YO3K/de1r8QW3acqPTCo5AS2zaVzBwHO14Gk8OrI5X8GtgFoXddLYMzQlrc8
AzYAe39FZFzI1yYyJkl/gWd6Sr3SefPqQjiQQ/oJwjNd58K7R0GyFb3axVZ4ZbMCz4P0M07APvQu
1m+EoJZfnpjAj6vETH8zj2AanW+bQBwaQKrcqQ5snoaMuLbTz7o0xFWQ7Z222GW04fggKJHHcj6H
ncKrNicvpSRkIykSgNwpJtm2SkDoUgwmU3M3N/W2ITiG+OeYnxYDNu+BcfbBW78YRXswaxeXp9Gz
JXRRXrUSZ5tn8xDl6WTo+AOOhIsHJ2Zl3rNEKFujPwK83rYOB1dTmPe510e7jpmKH07Fe4oA0tY8
ESZa894BNbfIhjOfrDrCPe+yBVzZNVQ+k9NdGwp1glF9ETYpth4DZB145RpMDj4rs93UYLbj6d6Z
XxJfZbcNXS9iXXg8+8iDJsuCFQOPV05kxPa7Fh+t0/b9UTqERirXfCx8Oe2MwXlJc0RrlPsEIeg1
qy+DHd1yg+nhpTW6N6Mo2cnPDlIHzlZ4s/IxxhyZ99Z4XVqnukt3w+ypHY+1xQbqALDjNtJecR9E
zWFuHbj/bThvegc1jzfTC/Uh9NGipv62WqIV2pJZvzbTl95Jz1R0/YGkj3nrZwyOooJj0837FKf1
IhSX9kqB3DtHOBOVz8yb16rflHDTN33EvH8e8KkHnaUpzCMoIBFmdeyQZBkbKYebeBiqzNhJYJy7
vq5u2M7OD5jv7lppbqTtZveEpz3SGvNCsPnudf1YC39XTfotVZxS8ZA+o7NRIwOHsaQYasfHmAQt
CsLo0fQQRVv2BxmN0Tn38BazKuiScjtFFtE9r71lHisDxElBrbUNVGxuuwAMN9mVOZnMmGAVKW0b
s8ixz+E02clm+kGjvAGa4Fxptp7e2L5bkLuZOfIPJQbzVW9F3yjNu/OQ8UpB1HO3OWTOdWqWxZVV
RPnffuElXim8i2zZ8OtqGX9VAbWrnSffTsmy1E3ZNGnEyoZLJ5eChz2UAGRrEBqoDKDIeu1hrjtQ
BrVctwWbKPTFLw0M/KBj1lqSS4/REfevfQdscFjHPtbxiRlOj50UmOjnUCdM5jiw0TMHVMA9LTFg
bJdhBhQZl007kXAMKzQqrRG4TqaZCFr2Xjbok3SD3Kkpm90o6Qu7LrkVcbnJXBQkIAwezyGUma2M
ynDHxTPMTn6siSG3tfUS+6AZTdl8ZuPaKvWnE8o1ARTGVU6G+iQEQwUQXMbwFKPbgaY6fIyzubcB
iHuLMBq7L28tBi2+iXkIho1bJQcCBj5lRYwsca8YwTlSEUPtNfUhK2kfFZYuP6qh22uTQ9SaQjZq
c44ygQR3Etr5+dRAAJU7HYfMPQUlBM+NX9g3cZCfu9oY1rxSaMvS7C12qfUyN/tx8oHdVkkkS2oS
vOx6RLwb88PEjbExxvo8QtVm+3DJ0TMi8IGaoZNtOhnFDVD4O69PSLcnyd2RP7NjwHpFp6YxGKA6
Ollt/ZLV+ccEU30/1P1+GpbcdxDVa6C+T3lJ0WQuHmhMTg+IeHEBQw2NOqx3VTCMp25moFdPT7DQ
fwjuY+FqYxZU1hGcm2ZaxpyrvW4Swzx5HZqs1ggL9lwWAQm4j1cm7EFEddxuQkJ/QfkXbx3tXwVB
UB6LBLJu4l7lXLxrAyX42U/LnfTbzxKQ1sa38AQimDBmy9gYqFMDM3obCfhF4WqSzANpJGJRLScU
KW72zuCj3cg2fyBf4LoJkK/hQN8aoXMZEA/v4lSfxCSgCUmxLfzpicqoBF7eXjooMDsVY6Vog+DU
uM773BQvI1FeC5NtgtVerDWx7zcBt71L8tLKwm/guIyVGP83rB9Ktlben7hSCPFp9yxi3jeBtIPn
OWZiQldjJGg90xHR+oyTjMcYnDQA2I9aWBD+6YKpyVj4asEz7+hz12mO0dwYjilZrNwQMthj9bwG
RnKfVMFdKOvjKJlk+CQvrZQa2OcGBk82Ny/YFpNIE/d9/dlAopnSV4W7m6crdj5gsOUG4Q43d1rs
+2A8ENVI0g00C7pIjtJwcUpbKQUAzP7IiwNoCAQc6mpEEDMjIEWdOq3MLMTV7yNwNkbYJQ3LnHwk
iFeRyLChP+YzBigBgO/cI2Ht6NERaFb6BYjotgIw89BWxWHwcL3Qb0nUegHFl0P04kCgS2eoXW41
+V4X73RgeJMj+y32HHkKmQ0gFGuo9SbrMA+MBTpEbkeChs81xcxB9dV1KHxeTNcnBtvPV5oKmwsJ
mmdu53AYDAbDdZ8yyZdXfefZWJj4Ry0qIiUldD1J/g4NTDIyoA90zNFe8Zl8n9cgBrRDALhHnnT5
HbY8rYLxpoQpw1aJQ+F/sHcey5Eca5Z+lbbZzCrKQnp4LGYxqQUSIqGqchMGkRVa63j6+Rwkr7HY
c283rVdtMxuakYUCE4lI91+c8x38e/sonhk3teMHGaLjzmNBQaS2164a+xWR/EDL0iUnid9kiVMN
dFNWFZjpGEyRTrAaRM1E3Mk/kIzc6BXm3n7ArY8SaN1FBEdIqajdkK9PCYLIypoqvjrJt7WuY3UZ
ILNrmfPQedj1SfRk8fgwm1rxJqstG7MHD7fJg0itY66l80kk8qYZtWWhw0MQjpas/Lz6mXochA4/
EvfwnB0zDGUsEVBCetpb0OmI5XvGxCST7PCUIr3po/noBP4Zj8nCNHx+oKniMzPAPxukT4CDY3AV
g8idao/rWHcPEZnoKIA4a72k22Omx008iEPNh48aX/mgs/dRIOVGVjksnVhvzhKraqb53iOmkGco
4N120g+dEzeryYhrBvdJz7VKPlBHkPySe385OvWTZrlHAyA201yWLnHfu7timpc8N/KAmQ2pYDDR
nxUPZRWKlZYDggta8yLM1FrGZ9lp2oZiwdn0rH7qXlw7dIercaQjCDP7Xk7y2WIIui+5VGuLrql0
vfo4lxlgM8pJIwAXGEXJtp+mq2EDNZthoQhacE1rxhvcRccsN8S66qe1XY/NskeRTdoHHD0jrQ5T
b9x6TQktqM+frEog3ZAzzRPkHZBayZJ53R7gA4xybWJblYS0o1N1CFrr3OH1XCelA3KuC0AsgIpG
6M3QOsM5bzEHsDM+CmPirznbd3Y/vOsdRlezLApSP8Rd7zK8SZuUwJjRWK0LAw/jDH5iTjJrQ0G5
HAmvX9I8Wrv5Oc2ZTTr2+OiThbUdk/fQS7O7XtS3dfIxpsN9C7LnphQtxj57PiAJS1em1PxNZI8H
xKTdht4XMWUQfo9r1G1T/mMo0FngQEN8iHEf3J/4yXbTYccc3tnO6G8FEQQrrzaetdg7ka96MuhE
d5AxtFWry4dAK09RHNVHO3NJRdSNl16hzCbAJHnbX7uoyeBsMCPUR36o5kfo+KiCLG9Y9/UlT2rK
lMxZzoJHOErDYekZBSWGLXdVRLKRmKG22N4PHR/DGg0weEvwSXkLtSfJqah9bgq62RuTZng3MGEp
C8kqPXCKXWbNTz76yJsJbNYE06RF6h+WKu88XxkEsRFpY2A0QQ2GNy66bafglqyKK4YVIg297kLo
BdA+Bp4OROidMIMnxIDkTaWpvQqdVUnhsK4om81xNTjC2QRDfgfIhghEt9G3TrQFAi0PaJE2KUbV
42S3mzZUbT62V4MB/FJi/YTHcGZItXDbbeJq8VmPjYuX9OxB5op4l0Rf5T2CYR0c6TKr4pu4O7hS
WBtr/Jkm5ESZ3aMe1Gub+D88LQyME90KHhJ4/sF8l4JK3NZ1eKPnTIgJ2ilXiBN8En7OpcynW6pd
Nly+gPxa+Ru9opvrjHwHDYVBVy129kzQZ4OS08r0O9FZzBlqN17jAuxvpE761SgALMY6CIeJ5qhj
aq9tpkzL1qbmInEfWUPTPo7QvYa5f3cdI8Nu2xZrb5ow5iC2R6jNbKW0p+gQpe2R541fTz8T6HNw
NR10/WQyDe2H/rdA2t8FLr+wdf8hpfkNtfuPf/0vKWv+u/rSbPDF/xKUfCrSqLn+WbHz+1/53Zam
WMfc5QDTBPYz/uwP8Y2B9wzUNbY0G1GOtDCM/eFKM7/pJCt4um16Qv4pSNw2vlkC/LcERohiByPb
H7qjX36BwbX4/d//jbnmfRHlbfO//gc5nH/R3RjCsXjqXNQ8jPFM+y8BnQlBfRhuWBjaLp6qOZdb
eM2rsY0IiKipH+k93zuiYLtRi4DZsg8adg35eIvan0oW5y8VUFSOKcKNQiTJg128+ImOjrgOshU1
uCcYyGKKHlaAL8ieaV1tpRfhxXHmn6miNsoRvbjs+Z8bQYy+Rzy4Rg26EogKwk2ftRnaW6gjSWt1
CBWQ3nvhpc0aoCE2WOJoOtrOcHCCqNjxJc+Rod+oSfLI0GQZB3x9C/4LnQrHbAUCX89xv3vTBh9z
dGRmuiUL0Nw7EVKFZmrQPNbm89wD5Yqz6KdTswvTNa6xIuZirNghI6XcOyM6GQOyJjrgcTuM0R2A
ScThcz7cmYy52xxFbA/z7i6onmQ1vuH5QVs+5kyBoztOU0xz/VPnBLeiaukDKJBT3YanD5+W9IJ4
eAwmLjMo0lxykfFDh5JiwEJqzeBYWMmt1YfHcZ4eGgYrJJ/hnWl20i/PJtoPesF3AI5HD+W2bbDY
0u0fGnBUxlRc6yipA1axC2eCcqj3tzJn1N1Q1T50jnnoqube8AjTzOu3fujIaA2y28LyCRwQZ90r
2DVNGwh/FonuMb65ZOta7TGL9ROQ1TjZOD4eeOFcBPkFawu7FT8Pmsw9gJQVmSLLIMr3jM/RY4Xh
uEIC0i+Ar/1s3Y9Yu3OT5qZ2jPcgM66MbgEtJG+lymVpajKAlnmO2jIeHwgoY3tRdbe1NHe2nIfF
IIvnMB5+cNqfsRr3nfdUxkQxGmJa2gfCuL67qGyG3OfHdk1OdricmZrpaFLioTKW5Cck+8gqTgIq
kCOpHSfqLDHS4qvArkxDAAyXMJ3sld9hjghquUMIsxlaqD9eb0jUz+5aS6fqTuTOtaXGJVoB6krT
ugvtUdz7OrLUSJM05wQYL7IeAtMQLfUQV4eInKue2imMs/CS98MdqWEHk5BhFsf04xBDTYFChZJ3
21ZizU15rWYPMKtm70Ar6vgYs+FQK0nLFC1zOWan1PrSzb7p4J6YcBS3Zs/1P7PZXLrduJopc4GT
4AKSwn1J2b7tZdzf9j5Bea3WHLv+ybZK7EYStXEUsEjuLFRVEHYaWLI2eLI6eoKhualDfINMZ+RU
YGvHJuf3IN+MfmNHbLHr2Hjs9O9S1D9ANty4DMWkj9yt4vnBvTMRWWKnqzGdN+aQQ3rw2ewRfo3z
0dNuDWe8xIW3ZpW4cnyW/IH1BOQ/peyN8umg4WRRPsVE0XDbeGNguoNA82pa/X1OJ02ESLHNSTlF
z7IhF4+hKFsWa9Zvouh+pBm+RVvIUsEhPYW2uFqPojtXaHMX9O/tOukmCwAqpqLO8MR2Np/54mIu
LWbxBrGMyIoQBPIWGeme8BVznSM+pjj1NTw8igsUJ7duYzJhL1jJQhq+bWYLL81HpGUviWoCsO19
lrytiy7PIkaEbbIwqCEmh/xdnc+UhXlqEQnvGUjtQTLZe+FSucJ9eopAQh0aIm3RW3R4ZYr5PUSQ
gqSlwR5AIGhmK5pzVtwYPqvOEaVxZ8QnmJuv9Zg9ytbyUKDKnTdDh9dqpkQxsaFjO+1IgnzyW59y
BYp9Ep8d2mQ0J6yaNdswDlmNfrL3o/IlyxOEmLIbHnLirTZjSnvYUOZWuX3p9PCzxmvGBP0OO48E
EZQLr16k3ShuwDJfZ5XfpTbETUqLEAQ2PRlRylPxBNuWVWH6AJflOHjTUzT5bwY0lMqVS62001OO
Fp6t/zbM2eEE+fjQGazo+2neuI1tLgRVXVCx2e96wBhDoV/cBNRDqZsnvWR65AvMcBMU6WWSjM8S
owVETsMqN5O0r1FJIxuN9ll896m4VkGHM8lNjW7h8PwAXOnGhR9DpugGk/kwxWg59KeMaTWmC+ec
eeKpSutTpK6IoKBwDxmVx68Gip18gmxSHuKyPQksh0thihZV5lWAtyaNa5yXIY6LFsoi2IHXMIM6
wPiU04nfKsz/eY15cD3Y2ob3lFGgOegoYOwbTJojFbp+Bvi/ChCVemi30OYB8bAQW6SV/V4LlqVe
i2cP0v7YFDbzDmIDZOps455Y0MwIPpMZP6zX4YJxxS0JV+GyNstzwBhm0XP+ZQaWiZj5VGYfFdi4
vytxzqkiniQcY4GeAQIX16oZZj9cB9U6Y4QQ3OOilU69Sdmf5wHrq5bGOcujep2moNqiydyPVaCu
dH9hmsO50/mcRJZa8xfNS+beTA3wLSPumL/62tayOEhdDToQIQhKQcWtzn6BTwiwwJ3mMBy1U/s5
C/xtkpThUxVMH2YflqQwMo+VLZ/rgO9nJgOFNjl/68GMNyIXWBtLMiHJst85U+au2p58EwaIADuh
ePCJ6zf+UB/6Eh6VWTy1k5ve4Tx4F1H9XvQwJpIGEwhqgitdcL3R0vG5LfJ3K+D5ywWTbjeN6kWT
iDO+0mKjB+F6NnixefFYD0TJYZxa4mKnw6s9Oi2uBhSRK1li9Q4hxmSVmy9tvQy2EFP8lcbEd+Lx
KnBgfRnDKKg+wW6sMKcdh8K5cWHUkteQb2NNe21NFFN6r5+jdCZLl/mfLNqLbqUfCDEf5gQkVQJb
dhGYbziV6ej9HMUTxn5jYLLkgu/nv9J9CxzLbOwYqVU64DRPtB/pSFaeb+2kxf634hsJVH1Vy74M
RB85rjkPfeggJIVfSCtIHVh00gdJNDI4NhZmg9LIwXmOEoFBDguCy8DcLTQASwmssy2XRzBjRHV9
MDyNhqMzolJgzPMUMdgo2AAeJsWZC60Fa6i6qh6dgRF+3iDLKGbcF3CCYaSt7cQc2amp0VwDjmvW
zo2wwCwZm95jD+4zoYt9A3sFWpZkim50woiWWqOfp/Q+9dmg2mH5E2XYfOQY3+HHZOHLky3n8Wk0
c1zkNVoIDWdEF3+OBfWfAN5SH9LSXndT+YoQyWOuq7+4ZQ/DgXO0LLJr4Htr29OvBk86h1T74ATz
HvThS5y3T8wR3Wd9MN4CppQ5WVRtL3dagZaI+SNla2iSZqSiXgWJiKN/ar3wgBKSnS2RW2u9X2HX
NKCMRmsQtwdkgCbp4YDiyljj+GN3jwWF6ss5YbFOV7xP6q7S23t4uTf18JSbTX6YRu/eDHw0vYgq
0ZKwYgF+Hiu1GtRmlk2L3r2x5+GQsBpZCk0Tm5LaoLYVKYhSOO1Q4fcdQ1drvi+GLsTfntwQmcp8
khp8pCyfEu0DmPrONklMjc13V4xESNirMuZ31V9wkGvLGrLCaprHi5+bD5Kv3nuSVQemmdtoFN8b
QMKoX6jIfI5g10I7XHL+TpP+iqCpomlfYNq/zGxN/38T/J/yoGDxMGke/7kH5Tl7r6NfUoJ+/yu/
N8HWN1NYiN88vg/cc51e93c2i/GNzB7FbOHBt13p/KkLtnCnCMvjP7qCv2P8KSXIpA+G5cKfoY2w
/iabhSgivtUvDhTDMSh4QcvzgxIBqHrxP6cEZZV0WOGwDCoJdAdRfs+yP95XBd5oE6TywrS7ZssU
czF3HckZxOUeKuaNuPLCi2jyHx7IZM4+UB/ew4AUBYlHSwAuaR1kZO6mRGw9vbuNi4BkkpD6x4sp
fZTZWs6wBVy6y1XZNWen5C6kl35pTZpm9D2fZu/eB1NHHR4MLapxJMimji2mytOz7WrP2UxLZUbd
p+1w388SAU5YT5cxabZDE7fQBRFrS5dPfq+3gBlYHAO8aTegvFHoJEW4qVHCwEiPe/Rd2irqEadL
DQ1bkBjXJE2fCdpZ0k89RayXufP1cDMPwXTsmej2OZfxNIsLHG5wa1Z/aljLrgq8SAxhGaGjQBQ3
WprtvBYZuZDZIzevuaFE5yzzQREHLIMAcnFd4sW5VlGwYxYPnrOutqMZyGPUj7dZBdJ6tLDvaZs6
UVZVvUJrG6YECKNMHFqJHCqPo1UpiB10WvOWQvVIz/izw6eKWJhyWmll9SC4NLp/4/vZwSYRClsf
aU9BIzZdH+HSSAHAy7Gl5+gOrU4EaBd0UBysZmMkZnXXQJNdlHlvnMrxqI+rzIo2c2ksHR+SHFEr
hsWunt+Ml4p4p3NhDHogmBezMzKDuNyIEjRyLKPXuaOUDAz6RzsxkqVGqTUGzA0T0wCd2Lv8Pj0U
fMHE8rmxaeMKK4+3g/L5meEuEvS5PgZAO9/ps/HT/AJvaqgdSXt+sZicaDzjrAmpxyC0cS34OAvp
qwoQMdGB3yrKZPg6ABUgngUshlmz3vlV8VFlKz0PsCsq7yKEQxQays9IBilvjP+1DINt38efw5f7
kcnLFrPJjsb/6vvVnuHDRkg/OnSEE+lYKOXMRjDHVMk0Zk2/LG6H4XVSrksGJhitMGIK5cgsLLyZ
BSZNcNfdYVC+Teh5ajGAl9NU7bPSfPvK58m1+r0pGGWjOKNyxQzqKleoo/yhOkbRqvdWXgPHOkqx
WrpaCFOBKOiTZ0JuxWgqMZwKjKdFJE8xRlRmWYTLKW+q1NvHaW73ZpiMm44WhOxTCfKw3zWyX88Y
XC2MrpVyvGI42ek9Glblhc0wxQbwIU2y0BcRdll8zVAqjAz5MEbaGJRSpby1mXLZtnNztVrCn8fw
LiqHXYQdl83DbdqqJRAZqsqvS9gi8iLl4fUxJaCorpW3VyiX7yzMw5csdwi6DdnSvG3ngrnzQvty
CGMVrpVnGNUCw2EsFQanCnogAOoNZpbgxs7RTJrKeYzRAR9+89neecqXHKFcX2Yzs6ioAtBtt879
ULbfSQqI1p10n0zlcJ6U11kq1/Ok/M8O7g90GVC4G+WOzrBJj8ov7SrndOVMBxyAHsM9xCCgC+TB
tjLBlgwDDe9ZATSQlKwCQzZr8AnxWPTZK692jPww694Z9FvLhugakTk/TM/fkRUT7ItJIU1KJX3G
AS6xgldYwgMA7qxEyptIucX7mOmMlV6ScSuVmxxP7SnBXm4GOHoIpziEGM91kO0Ls6puOuVJr3rJ
l30BphmvNbBAZd5hg7sRys/O8HReeFjce+V1zzC980TxE07lCwtJuWQnuxPKIa9hlTeUZ35S7vnY
2bbKTY+uCXanctgnXya0kjKnaSlJQ3YYMhwZvpKqvZeY9CPM+n6AN0C59wts/GwLLz22/lr5+23l
9Pew/I9Y/8Gy+2sor+G2619Fj+aB8HZMy8W+E+4W/UpLqAMoAUInllOP68WxmltZ0Y4hiFljaoE/
ENU/Zw1FOXnp5xCB52yio80VtUA5+5CIHsECncykfv/yCFCYkQmAX8NVux3FQChG3Npwlz7gD2Jf
SVk3GzCEBegEP3jkzYEkVPLMkFH0I0g+Aifcze28L5u9iNfuF4fBsZ0Fy46DAaIBBb95pCN8QaCC
npcewVU8hxywg6YID5TB0BUCf1Up+kMCBiJRPAiC8GgScgYjHsJtL+UqAR4x6SlyvueoR9VTKroE
EjnyFdhmgvvm7VEMilkZh3C+7irwFFFPC20rYoU2Gi2DCwKKsoKxhy4xcZQgLhCdwUYEeuEo+kWn
OBjN2H8nYyTcWYqRYQHLCGgL0Z9ouLxGyD8D2m3AGv0XYUOxNlJ5IP+NJ5IPT8bpu5kGDwBBZT2B
NkHQ1t4iYZu5HGF46L44N7b2DMdS7oYqfhyC+UicPDoYCniPi78ECNIrMgiOsL2hWCGiwaE1ffFD
AImQARyZjC7JIGZuylhFEUeCdngWIEjoZd5kGu74htj+cRTgdhy+s+zeprLItlGNVQzDIS07cJMu
bba+m3TgjqhOwJ/AFoADDxDFA4tSLMbR2wEIAPkDNgVcFiQpRVIxEY+sJj7568Fg9xflR63I9i72
9k3TCWs5Jz55GC0L7LwHTudaEZIh96H1mSRxchw0CHHpd9csyBnPfO4yycaZ/WbSP6AGJw8vQC1H
8WRg73CSjvAK0g4Hs7jgkJCrygFoAL71ZTIJpSlgESV5S4wHawa0YqPfGNvMLV5q72YYqmd4C9s5
Ugv+Rv8ZjXSYmQ/22hbsFgtTAOXuhoMccQfKifN9TOjHuzH4bMLxLW79N6tFmFKl8wNdFcGJIOKI
zok4xhMz3DqzZW+NrL1hJxyRZI9glmEoOqpRPg/F3mFensaDSRPXEYXCFUrg2PxEY+Qs29ypVqmT
nvqY862OBdjPwu4Wk5bX0JS818BT4+0esHDvAY7x0dEmol4iK+k2vl+/60V7jAzSmCs6y7rNPzrw
Y9BoKh43QHkmvE9eabxrA7s8zWW3Dm2Toc80nAxfngrC4Ra6kO9Fi6hiEk+NUd5PXrE3a/TB42Rf
yzHUN1bY4uWsGX6N9Z7B+1swvYd+pa4/9Ni6PqB56+v3qcufzMm4aVFk6eOxEYaPwaL2iMfz0XSL
Dkh14TxhZ21XgD/2iMjzPcA3v2oJz2YQZQ+chRRBIAp9dL249VQdt49431go+D+GiXG92e1aHNEA
Qqtzn7nagoCGO9iybHQYoLMCYuPUFmyWU5mv6y764Q/xpusIFtK4C+zZAyhvvVbdnBz82N5MNby+
nHFTZV4bTfg7oIk/mSOMODRBwkIfUxYONsBIvWTXMa4xQIOnYgSfSKQwu+t6H7naBg1zRlyjvNoF
SthQ+KRDDg4Sdv4KetV479Tq5oioiVkMMm837K3nJZu6ou+d91VSwz0ZnAFlBlO96RORs3IGcltU
I1Uhem0DlLt2MroKueiF1fRGD1GRs7lm8JqZ7sIzObX0XLL2dxv27rN2yNIYDWh4hNYjH8mcmMvi
Ju+bY5i9tqReYQM+ZV4RrOvCQUPCfNmhOJrnaD0SE7+YyjzeRV+YP/k5EWRKrjASIGWj83yNKbjd
vOsJb3cNPXwBjBxpTHXWEhUBEpRgeT3/R+rDo4/zMzlpyBcgPCO91CosGUkrWNeM2XOK0ibmbVoM
ypc+JGmzmcx2jVARGUArtz04IVw5GB+GOPtI2tcwRuJv97doSbQN63HuDJt/ELOF/cS8j4u7COVE
XhUH3etPRp6wmRHTHb7scTFUGSOIakK+12hnb9Dua7IkCP7gvGUehKxqYeEvHuvos1IImbw/G2Ff
UX8X95rnw9Ke9EMb9LsK0GA/t/C2yvyOT6N2n5JGMwQkPFV59sMsa7oTl+nYGI7TKqBa8kuMk0bM
IW1yh/uDK0+GSUCFTDihpfAgxrCiYAIMS80KzE1EH1Jp7a0XzZil44vMjly7RJGVxKnVc/RQ2SCf
g1ibcYl2DE4zv9116SNvXH9Ie/SHSY5NvhmQaqOCO3pwUCi7aElDot5wA4+nCfgla8NPPzDvILK/
Tg7iZgDJWAX6G5JKHuqa+YtecFU1ydqZ0c8A7NI3eQj5x1jyjMv13OUfkT/fMWIS26ROX9RiyZmY
TeMPxVuIbWoVm+N7IYN1KJXbc47XSKDeg9bZe414crQvqUT9jC/fb4rHaRRvIsCX1ZMhdZdZZOKK
2ymJ17PsIfYlNt3K2D9H1n1hyV3U8wmpu2JCfoTRoagM6F/jE754C5DcLMcfY2meYpwOceysfa24
2rPcjXX3aHH0rpNBvNqEJnA03wa5XOrUeSQDrCdRwcSZCJqwVoHGBBPQ8DVUx7OZapuhxngjx3nN
qcdqSXNiAsnjtyasKTQ1VJqo+/eWV+iLeET6nhAAyTYoJD9hbkW9IM1MfuqJ/+npKP5LPOC54z42
YXnUZAoKn1i14LXnyDA6psm6IZnCu7ixrZlOab7rQ3GToCAWOqAJHlTfNYBvIRV2XPcx7JG61ggV
Q73dEpPGFal/6MQDELcyLFI3f+7QHixlVr8RO0trPDokVqErIiN1Mu4NR+58g1g530WklmgJ+Fkq
exs3UViyqKs7axNxiC9ZSMFAHBDxu+/ubFjbdvyOCOFaV/RzqeSXwiDhxxTQV3MMfMZEYjXCJ7lx
MYyo6mldmCWgD0asjLUSgR3eewfQYWYSZ2N1JKkNL38fMvNfwcf8txW5AIhB/PHP53svb2l6/bfP
//m/VabTL1qX3/7mb2M+9xs5k3CWXUK9Ablwof4x5hPfXE/nv0th0lEZlo0K5g+xi/MNLrIg8pus
8L+AZhwYNL+xnO0vbPPfULvwCn6d8emGw//CFVQEwKENJZ75ZcYnHZadeok0WDhluhIxqg7H16dl
32pk0k5gHkKj2kdIl9vefSBv4CQd7paQWTif2GHfIne2UmOjUQjPK0dpoTHQDIviSx+NUFqrWEQg
nEbN6K47SP1Ef71GSKtN9blDac3uGJoi4uved1vKFvTYyin6BT2OM8iFBAUvilrZ61wNbUVf34Zh
tuRUmpBS4AtGw/E6leJSIQJvlBpcTkO9QUL3lCileIJkfKobRJu5917M/QH1KvUgS/EJmTkIND6h
CM9TBOhBzusLqBHyadqYNCO6CQUEAurKiyb8WUl4obT8dAskO7MA90RkhJvVESqI7r3PWdYixTs2
FTgZW8njkcnLIKUoRDg/KQW9o+Q6hlLVJ1Pa4n2R+A0CT261gCKIZEpEbEqRrwrBEuaIFnNGK81+
iHAImD9veXTFC/FcI+4PdGc8+JnJ4auU/wILgIcVgPi+chkrd0BvD8+W8gsIfTDXPRaCUXkJNIF8
3aoxUdmHvGNJMWM7sJrwpjavFDVHY6yKY2j690KU2W2GaXdmdCmrGQeD5z4NWBp8rA0VMWKrKjLB
0Ehi4Ad291JxRuZ23Gp9dtUsPBL1mP5A6U49qfwTqPmOVqXfIrtgEMm08RBjtjCU68Ls0K9OGDGM
HlZkWUeK3EAhZ5OmkQTVG6xYDnIygZbWPG5jl18Ha3RSirB7TNg+ijna6coHQhcaefq8tJVDhNgf
FsQFaxOdhKPhbWAzv3G9ZyNA1luFcoMb9K0jmO80G1hQ3eEdvamRVe+hcqf4gnIXuwrWy2SfscRR
PhZQYeZ6yzd6TGx2uJMHabCI7yblfzGVE6bHEoMDD2uqv0X2hFdGuWaA/7HM1FBz6BqfESpp/Ons
6KA44ReYqAyruVjbIpnYrwcfbtc8JcqlA/JkoynfThI9TB0/TUGTBpABau9o0RuWr41aSI3K/RNo
SbZNrO6E/fohl+V7bTHBokxzbAPXgq/fCxOZRF6Yl7i7jgNX0RDoxqnpJmNVuiFEi6p4H63+Z5SV
iwCh9KHOP6cA3qvB3HzJ+PB77AUbxqWEElkEKBEzcMlDqomy8PcG9LW1A150UeNPLSc68CTeFhoN
pdQjE0Nd5hC1Ga+jwWY/jmjanpUMNMHozwTtqe6pxTtyYZAy6Ksei4biIW6sbmTFaw06aD2TG9eg
V0XLjeuHmQ0+vcHusFd1jOmprAnKxXBOVbxLOmtVzi1zttq6thLYm2G9j7x7i1lH4zoY6V0HALAR
WMpbYw726EgB9yUBArzaIlZU4OGomKrWtYUwaHSeINW/WFbwYrPhu4mrVxvb+1Ize7VVzp4pMMxl
pFkzNhk+jYVEJzCVyGz1+MqcPyVkGq6TH77I2Y2goNiMSfvm3LDE29YVWArdAAsxSomouFk7Pb4f
ngx9hFXPFn2YwqswrwgkPnnPkUHF+GpjRtmXkgg5c/RVhc3hVZTN1iNb4uHLVh3Om6gL1BCcsZ9A
CdZQS/JCL47LrNlyvFcPx2LNoDIt4N6Z2k+WiOKTTengAtfAEJVVkB7qvR+aP2QZEapo1vW6gwHf
j3jPdGs56CAiQqezN6547FzckpRKzPfsk+WojU8KqX7u03YzZPGFocYxYeke5cG4dlSw8exw+CMv
x4IA64zHMZYwl23yQbVD0wzT2hr7YtXARVznSPqZhnOsxtS4U2XCTWrClS3VGmciRhJY8OPs9elB
GuNrJ0Ook0lxaGPSK6psKDaV2s64YtP4kyCKOMaZB0GfTjhaG4bRbKpmS0deniZ2OGHRreYQ8p+b
WqSUNgwwewO7oROmjM+QosnKP+QwlAS5QPyWaGV8Z+9MQJRmMhSXesnqe+ySVRTjK/Z6UCTJzC7K
0dq9psTPTcEMWqOBhQQtCtbjvbt0h+IWGBz3Qp6Ny9YMmYjV0drq8WOz2IVemZFaZCSroEArIsrp
wdCM8FwJcysN0+fkYXbShkpBAJgghk5pF4jiMdCoWdhrGQ7mvlChklY2gYMy9jT4I81lyP0mHnNI
CUtHAgFmv9dWxDvjXYkD59ppK9cbfvhWs/d0N9sbmXg0wfRunN4gxQzM/d+vN/+fhBp6kpAYjwrt
n5ecj2/1Z5T/ulT+x1/7rd70vklTsjxmDG+xQtZN6496U36jysRjqEI/aH4ch2Lvj3oTDTU5IcR9
WJbwDArLf4ANLfmNpEgiREzcB4APPffv6KsNVVD+gjX00MZJC8YDQ0+U1n9ZKpPG6nKxwWSZmuRn
LbP7JIK83tv9uXBTdjv6Tgz2tbLzbRNCBdCGAXqg2vZd4gRLfJHd/+n9+78Ivo1/J/jW1SvydH44
S0rTMBC2/3nNXTu9Vrg+DSWZtq+uzVmUVMEmwdnVmxbXeOShg0Kv26WbIUovTC+RMA6sqTsCD4T1
oMfxneaCYSN+E18f863ISC5pXtx0/DYIQurPU9G9ioF8SM170poYTfXGrqKVoDUEztQcppYfFcXY
RcmQcEWprZ41nqesPVC5w2Ku90kLMA3qfmUGgA7SWyzoH7xT22E+M03LloXTnVXcVklEaTwH27kH
4J0w0zKVQrdM8/vO7c6NEX94EbMWudWZWOYzjkMfzm/oyyenzO8VHoHYoDMOu1PXvVXzgaADmgGW
MvOt5eYXZIAfAzBHt8wvRZBeugLUAlvzwINUM7BXRl1Zvw21Rnw3Ucr4ErlKm4GZCkgxm4F8g2Ks
j9ngIIsrkhVLSLrrkhZ7kuFzhnlvSi5OiiTdKTldsNVHCzLZnCn4roPVm4OAGbeLMLE+MO6GG/Fg
V/GFsewrLIlbmvnbwNROsclP6G1dad0aJe9LzZat8bz7jsesDPnmDQ8eZDScRNHOdYqTbQ3nbkKh
nOjx7eSoV86Gr5xZpadoG2qAm1og78HzA9oH8YNiEPnW0XI53RsleDWbNeU2jcpELlwe30l0WYo5
obflto77V/StZ2LJIfkkzkPjPVJfroYuv6n4M8f2nmoddazW3OV580Jlc/kPHnKQpX/51AnXpdi1
iBVgSqr/pc1rItdoWNqD7kpBC2W8Lo1PVdKJrZ+l9/aY/uQ9h60XG+u4ArRXalcrBZ5nXMw2Tlf/
+tWY/w5tilfDBJZK4+uanmtxQv3yiZtn7AHz0OGPDTZhPrzG7vA6sqAQTXaJW23dXV0iL76eTpzs
sEGaCAkcUX3V4OyDMfhgzXoYg+wmhfEwZhwgkFqYnb386xcq1GH062HFC7Us25O2NE3S1H59oUKW
UBkTnTkTD5jTDefW0pYUO2tfp4cZKPAzpIPa8GokxaX0ODoUhCMvQW9MC9/0vttFSwjpoZjiZwAX
T93/4e68mtvG0jT8V6bmHi7kcDFbNcyiKIqiaEnmDYqmJeSc8ev3OZS7R3J3u3dXN67VRQcFEDg4
4QtvqMOtGsQbHVvSpitxVmZD8M167xrdHkTksrxAjIeWALG6ljVWbuILDeQg2ylIj9Fkfkaq/DrK
2Ucab+nEaCmHFtwNbQMeBoaw9C3Pu0f8dLcKtoR0qbIZ3OGVIh8KDTpUzHIimALBqdwh60zeEB8Z
vDhYRnJ11DobP45o60ru11ZJzj8fTUuM1o+jqRlQ0ig6AFCSxbR4o2hLU9QrfWtAuGCsUZ9EDMX0
3YnVZkckPbdgIFbIus8wSYDKkOxQ+CHNPNSJhExAgtYShkWJufP6lcYIIjSz1diwdC/eZqCoE3kV
qIsSZ3ig9AqS9S4rNUXOJmiTYy5nR5TXd7Ver2ncnEuwmtgh7Ie83/u6PlXtZNP3ycHBsVaGUlw2
6VGPGXwlRTmFzcusVBQO6nXTFbugCV7qEIR2Xj/G4j2031SXUpzm+lts2bapHW19RKSaMdmpmne+
DLekX1u0C3rOPMBHHXIns6bI9l2jQNt20iPGVCvfjLY6clB4+RlwWsSLGC14CfA37WozIIv+GmhR
b/tzrpPypy/EYXZztrMe7R92Bc6NTqSkuO54CFy1ATyRVsElAcGSJKfTp9PqKJNko47hUSfE7yR7
G9LjRqLlYfTh0JR+s/aq9lrusjlmm8cyCl9+PmmILv44aXSNtUfcotvEKO8nTWNVpprKLEG/yza2
Q8VZg1lVN49+F2+shAOO9H+NG/Ve8tJjCmMxxAqQKj2qAVK1jhsJACYi7wFnqhZtqMfNA71Yun6y
qaxqjd8JR4+nr0ZdPVt6caMPX2BMgd4NX8wEgo8UbnMLWMEYnutBXyF7sg0b9643jxkCvSEtK3Fk
cOjM6ziFxFXdZVm0TLRuHftsbk0FhSPeNY47dxPG18uXEUWPCf2EjU73U4ryg+vC6tXb23oA4VTn
8L7wj4goo4hpNHrlorOGW9/LdlA0UQ+86sojtr3PrrzIo/ghM8OtoZg0BnmiolzniXVIR20Vxj2l
mWjjcbQHBuU6EXyUlr5CnymaOPepkwOjpj6NOOFOdZp9osNG5bG9KtjmvrkaQAy3TMJQ1e6LIvub
Q+BP3qtKbGpBPYMIqKvUPt9uBk6c4qWRaGyt1A8mIpSoWKG2Id/aJgKNTqRNfz6T/iTyhE5IxInn
KmUXxfphJkVZ5xoj9q/AknM0i5WZouFW81WLwoM4jZWk3auhiFSamypEZToCl+xJExFXSIpSTv7m
dn7kGYqbgPpoWZAU+Lctjuw3u2HohOiL9vBSE6ZrZkR3rtI8kr8iaSKaYZ6aPem0ITqtekzq3P6b
4VfF5X/YjNF6MwnEVdmgBv3D+BceYieSxxmMmVI5QVVuq0DScSIT7VkFdTG009BYLl1RdoKM43pw
C4OqeWxQ74UhAbZGqT6T+NJWD8HCDzE7mdTBPlOlBYZN0DV6FUPjYty1jf13G9efTB7NsQ1L0Qzk
2w3jh5Ad9AloTPJrgjznpsytb5oBlNpT2mWr+ipVCsoBvTGAohTLPkzWip/fGG4+pd2LUcCDwlID
9wQWreRQ/fmLNX/McBTVki3VljViB5C4wsDx7YutLWWITcuETIRy+mD4ysR7SH2jRxnT2OkWlVoX
bz5NC/cK1SfEmUkbQFA8VeqAAxllwl6XvoLH3EiR/5AcG56BaFSWp804rP0S02Rkwq9A5lCu7+SJ
Anh32oJ4Gj0f9yn7sRt6rM1LFnmOEmekI/khM5EkiYKOZYRnAGGYYrvpxg0RoaD4SgGYVIzjzioo
/zdV9Rg43ouYDlnBC00awmEsifdDC19TkqyZgbkD1tzSV9UnxO1baFFh6dyljf/Ui0zGN9A79/wc
6RMAXFV6xPWDgMdqTzU6Wn8z3qps/xhPKrB/HRgxJJbAkZXLGfJmKVGcRIDWIE6Kk2JZcTaPncVs
VFPCAPOKzCdy7v0gPhu48abDTZIJNpp7CND7y8YaeQTyJ6p42HpNABO/hGW7l0ffQTeOfEtH/qUs
rG/6XZFrn61Ge2o3lQ/mrkYxbQJ8HwCwqe1FhhU58c7mxWnsJZNg65dzzS9uyCSnaEGZSo7N1pPs
OnQD2RUnyJNiIddN7TpCI8u3vyY9aGaXzSZbKCHtyMQ2EE8OxqsVltSIUxfS2bdIEwiw8ALM1ElP
f2DamP2tViHlOwBonoaEeHgDUx9KQkiKbY+pbEcJlK0eCqmfjVdK1OUU9yq6BeiTIz2PqlA44GcT
O9Oup9LPjoEqbaGjbpEDhUbZrZ8CtEyXdjXeBGZJI6YLaKBk401R5gs7wdKkb55w3aX4b0ICNLLo
oKGuNq3toZ5beQJ6PL5FFjNYtCZSFLS9rvLEQHxnUJAFDpx7O64rzBy54fHRMi11Sh5D7t+H46IC
f6kix4FQMrdsj/FSa1X+1M/DhWU4aCvDbQD0lu+z2I7WfZSiB6mDzjbxZgx5o608RGugMdexTr09
UKXPpqWdSrN4FIeOOOerpsT1k41ApCK2KzG381EnRrttDGJ0XSKHVUQ8adbjox30ezWKj2icbkAj
r7oMeTxfSY8Jc6/rO5QQu2YvYgEMQO7KlgS85p2FRbrxVaOd95QTtBJRuRywgcLKKqJ6nZCbIT0Z
vkijj8gGYOfYiafOpm7hdDl0nkZQ07juFqCjSTJYkeds1PHq/dyYoYLBN/YZqk/RmVllB+dEMuZw
/taaD6TANQIkupjNDjNT1kgA/CA40725NuhiN1q6EfINZuifXLVadwabvm6sIJOdoXjtMCA6kr/v
ZTM46yTOdpvsRSIe293eT+r9iJ5xWoxAusGZSXV+a2TpTO54rkaKj5iTHPs2fPE1RLATA1fkIN5W
GuxWWG8z8Ex3SdPsVcxZ4vEcR5+54UMVlajnMOswbEASCXZPIdv38ljQc5No2MhQbyO8H+1kFUS9
jFhEezBHFZgHb9BRgQCwvQlRxUmTR+dGBstpG0dqn/XSI+2SI+akkcnJ1FbA+sQVNkrpJrSy+VDf
VcRQhWYfkqp9FAUVeTj7SYvHKeSGqYiRAGi+WK1zSB4dl15QlRzUrn0c+pS+i15MC8KrSnGvIlAX
ADgetcxYybK+GuLuFJo7X/e3dRucq4gNJk43NaiiFqq1T6+15TQS34P19CjCf3NAAzQr15oeLP36
S6d4G8tujsrAZk8XcyrKSdC494ko4UBinXdolMgwviYYfYjuTbOnNr01MJaDnHnFdKLGhcFF9JTg
voobwSwcnEM0Fgc8UHsbsqkJ39hYde7AmvFEvNhz2vvlGqHCR6Oz6DniIlew4UsKhZiyftSabi61
VNcZsW5o9qnnHESFLPLTTRyEd62zxMEEfS9C58w9OKOx8hKtgP/ZPWbJgGbOM6DQg/hUSKhC+w6J
l2jLRAolGfU9Wrv1feG11wlCC9SL9NFcZkKkOEXnVYSv3RCTig1UxtHWIU8MyKDCrNurDJIyyPvY
THZNFZ5b6yZVcUvRwIJaNTmNlz4pPjK3UnQW6QRFxj0RGh2VStvVPrl7aaGF55lVxdbPdZMBB46A
8VMpybEh3MfOYFyrbYZwaLTSy5HObE24n3XFraQWKvIktkdhjfK+0WNzBPNaqVxrZlX+Z0REyyvF
SL5qATlWWdV4M6XSHLd56ZDHnyVlGFh94RlELq0IhAH9wk2v0Lq9VZh5yIWjYj2knCVo1OO8Wanw
NctUwSTQ/xL79B1BjVazTG+v68RWZ2gsONMcTDbCyTQT2rH9koYeDWq3cuBPNM5SV8qrHhGypWLZ
6dLNhSoSuoeSlANAtL16JpXqFTRTKrN2+BUc8VPVIeiaZEibFpUtzd0Yo4QhAyGJnoWt1PU80Upc
Aj5XaEvTtuYG3NKuoQV6i17PNFS+pGpp59ccTNFal0R4KefNVFd5ALqnYRxHsyp6MOn5g7ysZn6o
6bh2RPPLGdBAWpoqCAM0hXFXm8LRQuKJpSq+H2GHMKIlxmw2pbYeI4g0lIYFHrbOzJJyUieagOKG
jL56jmiazpQWXiZR92wov6WIVF6NloruK4IzCPAw3kaGjhXGd4vSkQkXLK28amnQDtK2KnF5wvAM
baS6vvMTDivTT+NVCi+ChtE2AtK5qtzyLqM+i750HoBvb8ZJqXRrhx1hoTeKMQ2xLJ74ahCtStS4
DGCq3qgOS9vtqIAjY4JTEZgijrjAUKtFjfaXniT9rRVyb17qm/BoDA9dcrCtkQLdwKkqGBl2hceM
c2v12OlFJIWR4EXkrIdJoq0lC3gify9kmphVY7htXEdBVQhKMAc9D24XPC8RYisp59wfj47vy6sm
dc+ZKePJllngl1whPop8gdYqMKowr1z2znCk3YuSEkR2tthu0zjwxZEsxNVt9AKq+MXK7oYA3/hW
aOs2a05Ee5ZG7Vd4Y1RCtFCYHEPMQAB3qJgxESIJ4IYNdP9uDKRAifDCa/pnt95AFzeuIzSUkmKH
TN2LgkcWBGmmvgQtO1ZQZIGg41zJHZaUEisZra7PTQ0tAqw3VqUW7S5fKl+MIx5R+iyQC4QX2jqB
T8baxX+GkxxwjqDgLoO2q+fsY6fEND5XJsCvwGnDq8xCdoRJsvRY5VRt16jAUU93LVsoM1HXppea
+F9qUViGTnX28VcemvjGLPt9Eu3CUoK0E0hfE1kmZg6vzSZ6QaDlkF/hUOf5yD9S3qADOsUM+75G
Rr2rkazkPC0qphjpGbjGle/BAsDfxuegofpP5x5Jrj0ygcdaindGymFg0Z1PZbj1lXduGk7fTFJu
XGy7RUWjHzq4+0E4rzmVROWrB9eMrnbzWA/xtRa9QPp7Eb9oIag0QTzq3Fkx1cWboW3pTPB5GGLp
oD9JFYZ4WsnQ5w20ODSOy0sRbSSkyIh+YutSZu+2jl7dIjd+DLJ8georj8qbE/GVLxngQ7NdbeFn
m0abOg1eKgsLaNt/EZULR+FUz1FktiyPicKUGxsONjDjyLZ/IaQfuQ2Y/CZxMELkbhC8ILjLWWAv
+kLqQZSY6GukN+jP3elG7U8bt7u0nWzVP48ZgZ/vkjTWKe0VXfo8BOmNXvpnbQi2Zpl1c9u66i3e
lcn5LCq7QUZ/p4ixwfTrUzrS7McQkryjnFU9qHVzWKfE0vOKnR0KhkVihy5woDAx5BZehcwsiClD
pNUZaMnGF9FnQCW+ZuqGyBKI1kDUPbqMF70p4r4SzGBRsO7tbJnIYE84pZM43g5DfGnOZAlhpAhO
6/LLWCkHUQQrXbWD+JbsHJjYrexcRltKb+W6sujakKeUEDtUApLWezHQ91It81blSI4HhGAsBQEt
3q5I4vLUP7dGf22Q3PsUsyMdMFDgfW67dNca7a2dBRFQAwAYSQ9uwqiROTCT+8LlcXoRk1TYe1TS
c9+aRBgKK0UhhZRFx0uYVTQw1EBR2hAwqTgG2Ua8X1E8FTcjukJNok77otmIKKqn4wNnhbjUSnew
NNax6LNbPvOjaAbSgeAETBosEguooMngtSNaKOugJgTuyXzSZIpA/qFvvBdTfQx7hwXPgo0sB/i3
tUGK8tbjdURjtAEpSjhl+i+yosIPSq6YcpuGixNnYW/LL6jhsnGLbZv754DmRcu7YioH52FsjjXT
+tIJE501YOuz0Kpv2Ob8iXatF82jWnufPZOoTafYKBYWTliihjIx5XIr5qtIRi8vWiwM8UIvQZp2
mzjVdVukW7FqgTotpD6+9nXMD2x/rg8Ua9wwOYoqpyiAu91IbEO7olbv8w7iBKhaiA9zp2z2Pr4n
MRmx4pHho/ycGPqu4pUnVbk0dMqVTU6Q+iBamOJbIuaMkuQo1qMojYnOoaoyRJkaXrlwcmkoHU1S
GWUkAtUYWLYOEUrmdr1vMkQt+ay6zJdisYveJ4f3XhT37TLeiueTq2hr11T4I/WqtUCPZMlmyOMX
QtsrOd3JYTQJWxAN8ugeJDNf1syCWmnWkRZvtOo6sct1JZppqi/vWbADU8Kfp5GDZ2z7aIm+bYJH
ldpc+w0PPNb35M4Poph/2RmDMN1lvnEIOLINHW4zceIx5nljNDaQaaoePcpjSuhdp3qyMST/3Iz1
ugOOhlrOwoJcbPq7dHC3WNNPZH2G/vaqLzRjSud9JTZV1UOQXUtWyFJM8Wx9NFzrEGxQtyKTJW4e
y2wDs3OtOMcKsz6h0C6ZfHIB/21SOt1jjbS076kbyu90RnkJsZcdda1ciz2srxos34iQxSCbsnko
cafWUvuQFyw3y28e6R7tRP1bVNAxxD17CFqNqnOQOkZ+tA6ix1sED6rWHEWbN2Dep9Kj8OUWSzHu
yHWl4lCKHIko3ifLcMhzCtSv8jg4SGKrSr1454zsclpEwZmibpF1OGs1RBQ1p6M+bF3lXg474Q9x
Do3ojB7QHgFd1B+08KAnpLWON6m6+3DsHxBx8WZq8mSoK5AmKskwrI3exu/LGR9Us9trPqyhvEXu
yLbnYZzZM89uMdtMF7KIJhzsfvBaKqaOu0biH4weai/TEBCNUwOZ17EQcFtCUt/oAIZbMGb94WSH
kB3SiLi0qBDY6IP2lmL+lqBt3hnYVdQsUcuMh3kQioDGgAsDHShVOImTsLlCWAtwJkW40ohPqfzV
CWHXpKQXWvMZ9AWEA28e1iwVUwtO9Ki7iVHS/hPnT++JYFiiQySbJSA70fAwERutMwRILnergFGa
aNLwELjUXpPqYJURTKvhIRpa3OSqB0viKW13VSIJglNIAWM5HB9sT/qiJe7ctwiLOHggTyPNB8As
tLZejiIyIfQmlX3cHavhmt7iwuiaW8cnBM/tJ0WmOZx3Dn6LMG+IoR6Mvt1HGlBNvAH3FKsg0JF6
jAGS8lVJ6pMFJxNHpYmLfQWEMfZmydwi04UpnkA+Kv5L7mirOmcUtLZZUBJ6drg9SW0eYfQUQChM
F82XBwhZ+PPpPLOU2+sAs0I2yy8YzRSkBvGp0yRYjcZSMeEIwcpA9hj0aBg+RTHjL3moe49SvAT+
u8SfbIGoHiVZB7QcyGD0l0PkLD0AypdbrWLUUiwTnmFIeTPEARDH6SOARiz9Ah+gk/QcFfhPV1Xw
uaLLPtGQrsSgQJtoCLPMrdqdGWVtzBwN8zrdLFeZSjfBsbo7WqG3PpqCU1+nPezqAOsKdI8y0WQb
ca6AGvRkYjdE1MiDWoU789B/womIsv/QygnRGFGH6ifu/RYxlVXmmZii4RC6cnt5nRvsvrpBEsb5
ryyy3CDic7pZgHGHlQM/buL+pMbcsIIA8Twe8+vAAf96+Xi9D+5yI35KHTOZI9H6YNXpbZvwULKL
ak0MEUYxAKikkboIZRktXd+9QetMnUY4V04zgoRQNwPUh+PdZRgUJGrRkEspJlQ07vN8ZQMgvS5S
9R5xCJDeQDOcIbImSE4zFX18AArfylej2XVLGdXvie9jxIYSaCib8XJMHSZ+nFmToi0xby99HeMX
d3NZ6UmsfXMiAMAtgLaurDZxUdsTVNXZLo1+G9qMdMqOSp+5J3C2sHHIgGhA+5tVAXz+QIFQOuIC
ij/piAkwoi2NtC6UGkBMw8IpMeGTCqhIrisAxYBqDFrpjBt+FrFP3VjF9AzEC2nDKZZqdTagWWvJ
HE7YAEB9qfyruCOvkfBcY42joxYEt0npRjPVg4GkI4BPCQMVabElUSCULeirCmgax/DOoJIIedjL
O1GMAYYjahr4QCCho3ytLIxEEde4bHAcNEk8zBp7mKBZee87MsqNOSzvtnFB80tHGmL4QuMM4KfS
NPKCYY76NmZnMVhya4bd3aK3glPK/jxVu+EaDrw7KWzsdxLPn6LAWtncE47RT3WFg0ofgu9RUUdj
F9CUVWLI10FwcnpEuWPUIUgPE8huFDtSRZ6pJoSi9HqAgIeLG10jy1zrqYVSbcYSVlkir/+Vjsmx
QMA69IZbVImPdmxuW+QY2IYZHFrjD2X5nBrh6bLfQ6espoOqL4yYBUNZD+ejEYZwRWRAJUbUTm3l
Nm2CleQPD4oTviBrLixy4pMqseUYrbkt0Dd3enmRqDEWQNFJL9l2zDJ5GRouYiPZEVQF1hxqfw1n
1nvRDL6NNDitlebJq1EVxo4RqHfUP+B8hLu8ubecrYtPEAe5/AABFhckuplUzide0z3g//1y2aZK
fxG23sYWf20H7T4wzLXdOAtvJLbu/ZsmU86+Yifzy4DleATqcoKpb3zqlfDUtGJ35NZw4MAUSg+e
A7vi5ascWR7eKn7MkHoN4bFO7iZeJ+4TdJ/WcDdIPCKmRK7AV48cFgG2c0plHOyw3jmu/IBN7gsL
7Cm3+6XZMU4653uqsKtmA4frHIjRS60mG5ddrJeHB6SGbMr2FIykQl9JgXotC52hy0sxkU6bi4si
fy6A4hjUScI5Uhw1HXdfdQ9yT5Ffa+qC0nf8gp02GDh4rK2D+SkAOzb0Njo5ZUhcTkWK26usfq5w
5qvgOsqougM7hpNBmQVQ3NnO2056bvRV4NJGkS2YrqOiGBMHGlvbwh51XbIfgP3DxEFQG2ERxknl
nZYpqSI6UJNUB3lh07qi6BVO/cLbDVl7mxTxM65x2Dzhh2OwI8todVL6lb4WAzdaI/6e4SXH+nCu
JNNSFpZ44JCVu4yRm2oSBW4vHgNtt2eluZfJQatk5WSIGNBHZK46Nbx2D1ErGZKtbbPz0GD6Ysk1
qgm87ayl3G2ZXYDvGRLrktRfg9c4kSPdN532Wco5RuyinDgKtUbRTVSqZg/XBxCh3m8wGtxKdngq
UmtLmS+chGp8qxeoQARjsEZt5aBm5TkuTe6hkMmxOVY4LJxpbMhojvL5vsUxqjocZpoPhqVs0ZEF
/0wy1CPHJoUIyDiLKvNaevn5prekLwYRmwTZsufMG/SAJpVNb9KR+4XdMVnHoHhCSs4c+Z3LVL6s
PYPErK44NFQzeRGxHw08csla3stK963R4mza1Ji2KCUnszSEyxziaKLCC8xGNhnsB8TxnU9oTM3g
DSHLJY6xiBxoisfMi2eGL0aTEHDhHKCgpQpd/I5ClzAAYCdyDCzeAvcgmMK0TKeXWTggY0cIGZ6s
gUleh50LwI+KR9KuNZMrUHJAtyJ4iYtWxvAdkYM+eEHJxqMXjQxgQIASRWC5miMlmEWNlctU7A1u
6aEUrK+TtMLZRH7QxKytOG7HGMODMWEC6MRXkHxeErvfX2ZEp8x1wPfcRN8u85r9K4XGE8/rvEds
soLmbiwK3ZamjcQhQR3QQs17qkk5OgCB8mAkUK1cHfFQEZV5XpqijmbTGhCCv5azzmtn0TaKssBI
jXgnojRDGJvNQmlvev2TjRH19PKWcCC1hCr8NIyjF11cTFIYFl2E4bLivYQmZQezupJyWJ45IH17
zOJ5gq4CZGITzUPVX1jolulBsLgEkJqr3hhFBJ4uocR/ubu0yBcauj0SpYHc7VMqlsS7HiJoVY2D
7ghb3RjIA8bWIBnCWx1xEr1dYvMSJFT1uiE5OTXxfKUFB6NsbzRqXMgJxSQKNgF/BSN5/HaZ1SKM
vTxWryorox/2l8GvNfwh7ZwTYNReSkWX5oXHGpOrgG3Haqa+TDkxwe6AQlTmLKnvrgcdDSlEkiEr
B9OqdA5hTd8N7xJUK3R5auh+OM0q7FKAxHxDAFOEPoyYU3qffS+oZrQTlWvIxyuLSY1hUr/rPfWl
8vFTR4HBLdPskAW43MiYEUWWAnyslJC673E+gh0+gaGP2VymX3tKpM9LzVqb5MDo/aOHr6bNsYzR
qsMIw1lGqvxFa7x5ZkXjRMaI4AY9LxKI9Kz2JE+DWTEDc+vRGuPN6BbctELvQy+dKaarzgRO0pMj
Woq2woOmZQ8z7DHFO+qqgE43mUpUS+ZOhlkBrWCfFh4cjzZ6xcZWdow2Y8FmkmvmFVaFaPSgt1rI
zgE3IBVBeBmVZvgPgds+NkGxaGT3SvTL+uoYY2eDtCBH0UjFx3PRF0BJw6NvMD269UYb1rLaGxMo
YSPyDpRiUQBATslB+c/P4X4IQ1xD3lM47CZjw+HdNP0ta+mEadzC9zTawx26PjFi9LG7aFx96+R0
GuNAxs6z3sSg1ZnJPqVeqOmygmmHnwif+SRaq0p7GiMKx4OV30ghG0VUB4AzavMu6oNdqAw3ut1L
iyKWdkqBTiFbaqTxEDi0U7ml3WYMuCxSwr60wV2FKVU5CtgbmdSiU67UEPEjWxyzdDMJl+X2s9yw
7QUuk5K+Yz/vOlprsRD36OlJAE5F8+RbqDo7XULWKGaClJlRTWzRirdlTPccktMWD4O8qFoMCtkJ
dIqnetnsOtW60uB6kDxJhyZABSQoiBvG4GuHUeHMLaWzN47XQ02AC9EJvQE8gF16yxMr5TLgXhY2
NuVTvVgnkUlwa4hulIuKjqf7dyEFm47cJNHzteG7AW3wHm1PnCkTODioSrsHZGfLvjeopZA1Xjof
ridhW+pjYNcGVOVBSmRjpb92tjQJFDdaU94cGxF/GrceTFMWlq0fNXR5AL5n1YzuMiImHYRK8Xb6
SiqQZyrWqYQbl0kXS0WiET1t7ziAjYMuXz84AVQ7U50hP0LGiSwEVRTHm0WwITGkDZmJCIwM1jRN
aMX6Lv+4fKrekQqZQr/HHK1VECK0ksXPWMimS8gH2UTtSfYvm3zVFF8qYVXzlLcq6rNit8g1nD0Q
xkH0ZtKOznPbGCtTI/i3PePaA5ZNXeARZwUaKfVVouv7PBH1ziAEsBu/CFxxi3fzJAMmIIVojfi8
on/+h2yye4WHvVXHF6Cwt6Ax+COAmxRkJJEGBNz+Ax660Ss4rUZCkTgjMaGRT5LWoHybQHoQqIBL
WkFB8OefqvwR38PH6qZhqrQggfCp7xFVdoTmyGiivXbpLC+sUdtPaAHq473ZlOseFK9m5/HkFf39
/8bc4fuDzE71CZuqoB7ummdAy89VA1rmN1K4+OnF6+CQ/d9+6ecX+sdbpcxz1qS1uAOsBdK3fHhw
WW/e+O+3dLnfn10B0+ygbr49/+ufuvbpgvSTbZ0iA19MEbSSve8/VtRPYMrpxtnO7z+GRPVmhP5q
DH7+eK+D+fPfefcAp2/4bZMY1iWIm3dD4NDx+58Nwg/XeDMIxidTlU0LBP3rU7IO3gyC8wl9AXRE
HdyGL1+gIn+xQVDAun50EMxP6J9qOH0Idpv4ejcI+IfIOshQS6NWJr6YKL/WIBigQz86BjKUPNmw
YeW9PiQz681EUPRPtg65TtV+uYfXNMsAifyO4HhZmn/cC/56GWifdLq2po0ZzOvX+6dXoDkaFMat
1/X2C20CmmabTNePPb35SUfiCv7kDy9d+QS53XYs4z/r4tea+NCoNLDSH3t6tkCKipZifD8H3m+B
CsLJOutC1r/vgb/cAmDifnQI1E9Q0RhLIfUsvjhb3y5+7ZMNYZBw8vsh8csNgTBV+vBRqKCPQ4PK
onT9+vV+EFTOQkyi4AtdRvtX2gO464/OAPkTL1hsgd8XwQ87gfkJiDzy34LE/WttAYahf/Ts05xP
hEAEOigj/dmbNz9pOnpGnH6///jXGgOVefnhQ0Bm+usacmdMBPH1wx5gIhLvgAw0f7kQUIgVaIJ+
/KFjQLM+UYi3TDQM3q97nTzAQFDof7Hs/wd7w+/ZFHKJ8bdLHhU8V3+Wbv3VL/yWQvzx59/Th6tv
//qnSJPe/eJhyJ9fP/s/adZ/vYuLLinOmx/+lvJcPuf7n39/wD9+9LvP+u2pfvvmKnguT+XZHy4/
GL7f5vaUkI39+ytiq2PwNr+5nGv/uZF//fPdbb553T+77uRUBXFwJmV9e2mEydjIPnrt6Sk+/WjH
8LodffzKSX76QZPjNcj/6JWB7cbBSdojk+al78YEtwahU/HRD1iUATI+0sNz+jwGp38sxf+9/5zX
jO2jn7MhkW+S3+73Mtdfg4APXzjwmh88NvCsELvCh6+cJV8RWxl+u9Llpl+T+I9e+kasq+fq7ZWh
wgqe4EevvAuev6Ej9a7yoJILcTx89NL/zn+cG98Pso9e+NBU51P6bpy/Z4kfvjKIgBqRc+nfcZ39
49/fAu/5t3EQb/N7NvbRT/n8ly4vl6Kc2IT/b7uhWJV19u6OXzOoj97xX5uzfvSO/04Q84PXvw/O
QfxupvweTnx0TH4urPTT+/6z8/X32uMfT93faop/9mfvQwrxG+f4+VT+138DAAD//w==</cx:binary>
              </cx:geoCache>
            </cx:geography>
          </cx:layoutPr>
          <cx:valueColors>
            <cx:minColor>
              <a:schemeClr val="accent1">
                <a:lumMod val="20000"/>
                <a:lumOff val="80000"/>
              </a:schemeClr>
            </cx:minColor>
            <cx:midColor>
              <a:srgbClr val="FFFF99"/>
            </cx:midColor>
            <cx:maxColor>
              <a:schemeClr val="accent1">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_xlchart.v1.9</cx:f>
      </cx:numDim>
    </cx:data>
    <cx:data id="2">
      <cx:numDim type="val">
        <cx:f>_xlchart.v1.4</cx:f>
      </cx:numDim>
    </cx:data>
    <cx:data id="3">
      <cx:numDim type="val">
        <cx:f>_xlchart.v1.5</cx:f>
      </cx:numDim>
    </cx:data>
    <cx:data id="4">
      <cx:numDim type="val">
        <cx:f>_xlchart.v1.6</cx:f>
      </cx:numDim>
    </cx:data>
    <cx:data id="5">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Età &amp; Anzianità lavoro </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C86C4343-670F-4EFB-A746-D37C0FA13A25}">
          <cx:tx>
            <cx:txData>
              <cx:f/>
              <cx:v>Eta Sede Princ</cx:v>
            </cx:txData>
          </cx:tx>
          <cx:dataId val="0"/>
          <cx:layoutPr>
            <cx:visibility meanLine="0" meanMarker="1" nonoutliers="0" outliers="1"/>
            <cx:statistics quartileMethod="exclusive"/>
          </cx:layoutPr>
        </cx:series>
        <cx:series layoutId="boxWhisker" uniqueId="{D7D33374-5B42-40F4-B475-A2F329E68A52}">
          <cx:tx>
            <cx:txData>
              <cx:f/>
              <cx:v>Anz Lav Sede Princ</cx:v>
            </cx:txData>
          </cx:tx>
          <cx:dataId val="1"/>
          <cx:layoutPr>
            <cx:visibility meanLine="0" meanMarker="1" nonoutliers="0" outliers="1"/>
            <cx:statistics quartileMethod="exclusive"/>
          </cx:layoutPr>
        </cx:series>
        <cx:series layoutId="boxWhisker" uniqueId="{00000002-CF66-4CC0-A297-ED3F93EF5424}">
          <cx:tx>
            <cx:txData>
              <cx:f/>
              <cx:v>Eta F1</cx:v>
            </cx:txData>
          </cx:tx>
          <cx:dataId val="2"/>
          <cx:layoutPr>
            <cx:statistics quartileMethod="exclusive"/>
          </cx:layoutPr>
        </cx:series>
        <cx:series layoutId="boxWhisker" uniqueId="{00000003-CF66-4CC0-A297-ED3F93EF5424}">
          <cx:tx>
            <cx:txData>
              <cx:f/>
              <cx:v>Anz Lav F1</cx:v>
            </cx:txData>
          </cx:tx>
          <cx:dataId val="3"/>
          <cx:layoutPr>
            <cx:statistics quartileMethod="exclusive"/>
          </cx:layoutPr>
        </cx:series>
        <cx:series layoutId="boxWhisker" uniqueId="{00000004-CF66-4CC0-A297-ED3F93EF5424}">
          <cx:tx>
            <cx:txData>
              <cx:f/>
              <cx:v>Eta F2</cx:v>
            </cx:txData>
          </cx:tx>
          <cx:dataId val="4"/>
          <cx:layoutPr>
            <cx:statistics quartileMethod="exclusive"/>
          </cx:layoutPr>
        </cx:series>
        <cx:series layoutId="boxWhisker" uniqueId="{00000005-CF66-4CC0-A297-ED3F93EF5424}">
          <cx:tx>
            <cx:txData>
              <cx:f/>
              <cx:v>Anz Lav F2</cx:v>
            </cx:txData>
          </cx:tx>
          <cx:dataId val="5"/>
          <cx:layoutPr>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2.xml"/><Relationship Id="rId6" Type="http://schemas.openxmlformats.org/officeDocument/2006/relationships/chart" Target="../charts/chart8.xml"/><Relationship Id="rId5" Type="http://schemas.microsoft.com/office/2014/relationships/chartEx" Target="../charts/chartEx3.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198120</xdr:colOff>
      <xdr:row>1</xdr:row>
      <xdr:rowOff>99060</xdr:rowOff>
    </xdr:from>
    <xdr:to>
      <xdr:col>15</xdr:col>
      <xdr:colOff>198120</xdr:colOff>
      <xdr:row>6</xdr:row>
      <xdr:rowOff>99060</xdr:rowOff>
    </xdr:to>
    <xdr:sp macro="" textlink="">
      <xdr:nvSpPr>
        <xdr:cNvPr id="2" name="CasellaDiTesto 1">
          <a:extLst>
            <a:ext uri="{FF2B5EF4-FFF2-40B4-BE49-F238E27FC236}">
              <a16:creationId xmlns:a16="http://schemas.microsoft.com/office/drawing/2014/main" id="{6570DA6C-15D2-48AF-B1F9-4DDAB326421E}"/>
            </a:ext>
          </a:extLst>
        </xdr:cNvPr>
        <xdr:cNvSpPr txBox="1"/>
      </xdr:nvSpPr>
      <xdr:spPr>
        <a:xfrm>
          <a:off x="8656320" y="281940"/>
          <a:ext cx="2499360" cy="9144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CALCOLARE</a:t>
          </a:r>
          <a:r>
            <a:rPr lang="it-IT" sz="1100" baseline="0">
              <a:solidFill>
                <a:sysClr val="windowText" lastClr="000000"/>
              </a:solidFill>
            </a:rPr>
            <a:t> L'ETA' APPLICANDO FORMULE E FUNZIONI</a:t>
          </a:r>
          <a:endParaRPr lang="it-IT"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0</xdr:colOff>
      <xdr:row>2</xdr:row>
      <xdr:rowOff>1</xdr:rowOff>
    </xdr:to>
    <xdr:sp macro="" textlink="">
      <xdr:nvSpPr>
        <xdr:cNvPr id="2" name="CasellaDiTesto 1">
          <a:extLst>
            <a:ext uri="{FF2B5EF4-FFF2-40B4-BE49-F238E27FC236}">
              <a16:creationId xmlns:a16="http://schemas.microsoft.com/office/drawing/2014/main" id="{4F32E378-99C5-43D9-B98D-FC105B666F33}"/>
            </a:ext>
          </a:extLst>
        </xdr:cNvPr>
        <xdr:cNvSpPr txBox="1"/>
      </xdr:nvSpPr>
      <xdr:spPr>
        <a:xfrm>
          <a:off x="609600" y="0"/>
          <a:ext cx="3756660" cy="373381"/>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wrap="square" rtlCol="0" anchor="ctr"/>
        <a:lstStyle/>
        <a:p>
          <a:pPr algn="ctr"/>
          <a:r>
            <a:rPr lang="it-IT" sz="1600">
              <a:solidFill>
                <a:sysClr val="windowText" lastClr="000000"/>
              </a:solidFill>
            </a:rPr>
            <a:t>Principali</a:t>
          </a:r>
          <a:r>
            <a:rPr lang="it-IT" sz="1600" baseline="0">
              <a:solidFill>
                <a:sysClr val="windowText" lastClr="000000"/>
              </a:solidFill>
            </a:rPr>
            <a:t> operazioni sul formato data</a:t>
          </a:r>
          <a:endParaRPr lang="it-IT" sz="1600">
            <a:solidFill>
              <a:sysClr val="windowText" lastClr="000000"/>
            </a:solidFill>
          </a:endParaRPr>
        </a:p>
      </xdr:txBody>
    </xdr:sp>
    <xdr:clientData/>
  </xdr:twoCellAnchor>
  <xdr:twoCellAnchor>
    <xdr:from>
      <xdr:col>1</xdr:col>
      <xdr:colOff>1969771</xdr:colOff>
      <xdr:row>23</xdr:row>
      <xdr:rowOff>7620</xdr:rowOff>
    </xdr:from>
    <xdr:to>
      <xdr:col>4</xdr:col>
      <xdr:colOff>493398</xdr:colOff>
      <xdr:row>25</xdr:row>
      <xdr:rowOff>7620</xdr:rowOff>
    </xdr:to>
    <xdr:sp macro="" textlink="">
      <xdr:nvSpPr>
        <xdr:cNvPr id="3" name="Freccia curva 3">
          <a:extLst>
            <a:ext uri="{FF2B5EF4-FFF2-40B4-BE49-F238E27FC236}">
              <a16:creationId xmlns:a16="http://schemas.microsoft.com/office/drawing/2014/main" id="{C32F7980-D5BB-4356-846F-389C77CFD335}"/>
            </a:ext>
          </a:extLst>
        </xdr:cNvPr>
        <xdr:cNvSpPr/>
      </xdr:nvSpPr>
      <xdr:spPr>
        <a:xfrm rot="16200000" flipH="1">
          <a:off x="3841435" y="2959416"/>
          <a:ext cx="365760" cy="2889887"/>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4</xdr:col>
      <xdr:colOff>331470</xdr:colOff>
      <xdr:row>21</xdr:row>
      <xdr:rowOff>26670</xdr:rowOff>
    </xdr:from>
    <xdr:to>
      <xdr:col>6</xdr:col>
      <xdr:colOff>478155</xdr:colOff>
      <xdr:row>24</xdr:row>
      <xdr:rowOff>142875</xdr:rowOff>
    </xdr:to>
    <xdr:sp macro="" textlink="">
      <xdr:nvSpPr>
        <xdr:cNvPr id="4" name="CasellaDiTesto 2">
          <a:extLst>
            <a:ext uri="{FF2B5EF4-FFF2-40B4-BE49-F238E27FC236}">
              <a16:creationId xmlns:a16="http://schemas.microsoft.com/office/drawing/2014/main" id="{13A42A75-827F-452B-BFE5-56EE35268273}"/>
            </a:ext>
          </a:extLst>
        </xdr:cNvPr>
        <xdr:cNvSpPr txBox="1"/>
      </xdr:nvSpPr>
      <xdr:spPr>
        <a:xfrm>
          <a:off x="5307330" y="3874770"/>
          <a:ext cx="2676525" cy="66484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it-IT" sz="1400" b="1" i="0" u="none" strike="noStrike" baseline="0">
              <a:solidFill>
                <a:schemeClr val="dk1"/>
              </a:solidFill>
              <a:effectLst/>
              <a:latin typeface="+mj-lt"/>
              <a:ea typeface="+mn-ea"/>
              <a:cs typeface="+mn-cs"/>
            </a:rPr>
            <a:t>........ la sfida!</a:t>
          </a:r>
          <a:endParaRPr lang="it-IT" sz="1400">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548640</xdr:colOff>
      <xdr:row>6</xdr:row>
      <xdr:rowOff>0</xdr:rowOff>
    </xdr:to>
    <xdr:sp macro="" textlink="">
      <xdr:nvSpPr>
        <xdr:cNvPr id="2" name="CasellaDiTesto 1">
          <a:extLst>
            <a:ext uri="{FF2B5EF4-FFF2-40B4-BE49-F238E27FC236}">
              <a16:creationId xmlns:a16="http://schemas.microsoft.com/office/drawing/2014/main" id="{1220C167-8C8D-4EC4-A546-13789E8BBB1F}"/>
            </a:ext>
          </a:extLst>
        </xdr:cNvPr>
        <xdr:cNvSpPr txBox="1"/>
      </xdr:nvSpPr>
      <xdr:spPr>
        <a:xfrm>
          <a:off x="1943100" y="190500"/>
          <a:ext cx="4206240" cy="92202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it-IT" sz="1400" b="1" i="0" u="none" strike="noStrike">
              <a:solidFill>
                <a:schemeClr val="dk1"/>
              </a:solidFill>
              <a:effectLst/>
              <a:latin typeface="+mj-lt"/>
              <a:ea typeface="+mn-ea"/>
              <a:cs typeface="+mn-cs"/>
            </a:rPr>
            <a:t>Pronto</a:t>
          </a:r>
          <a:r>
            <a:rPr lang="it-IT" sz="1400" b="1" i="0" u="none" strike="noStrike" baseline="0">
              <a:solidFill>
                <a:schemeClr val="dk1"/>
              </a:solidFill>
              <a:effectLst/>
              <a:latin typeface="+mj-lt"/>
              <a:ea typeface="+mn-ea"/>
              <a:cs typeface="+mn-cs"/>
            </a:rPr>
            <a:t> per la sfida?</a:t>
          </a:r>
          <a:br>
            <a:rPr lang="it-IT" sz="1400" b="1" i="0" u="none" strike="noStrike" baseline="0">
              <a:solidFill>
                <a:schemeClr val="dk1"/>
              </a:solidFill>
              <a:effectLst/>
              <a:latin typeface="+mj-lt"/>
              <a:ea typeface="+mn-ea"/>
              <a:cs typeface="+mn-cs"/>
            </a:rPr>
          </a:br>
          <a:r>
            <a:rPr lang="it-IT" sz="1400" b="1" i="0" u="none" strike="noStrike">
              <a:solidFill>
                <a:schemeClr val="dk1"/>
              </a:solidFill>
              <a:effectLst/>
              <a:latin typeface="+mj-lt"/>
              <a:ea typeface="+mn-ea"/>
              <a:cs typeface="+mn-cs"/>
            </a:rPr>
            <a:t>fare uscire un risultato tipo che da oggi al 31/12/2030</a:t>
          </a:r>
          <a:br>
            <a:rPr lang="it-IT" sz="1400" b="1" i="0" u="none" strike="noStrike">
              <a:solidFill>
                <a:schemeClr val="dk1"/>
              </a:solidFill>
              <a:effectLst/>
              <a:latin typeface="+mj-lt"/>
              <a:ea typeface="+mn-ea"/>
              <a:cs typeface="+mn-cs"/>
            </a:rPr>
          </a:br>
          <a:r>
            <a:rPr lang="it-IT" sz="1400" b="1" i="0" u="none" strike="noStrike">
              <a:solidFill>
                <a:schemeClr val="dk1"/>
              </a:solidFill>
              <a:effectLst/>
              <a:latin typeface="+mj-lt"/>
              <a:ea typeface="+mn-ea"/>
              <a:cs typeface="+mn-cs"/>
            </a:rPr>
            <a:t>mancano...... 10 anni 1 mesi 10 giorni</a:t>
          </a:r>
          <a:r>
            <a:rPr lang="it-IT" sz="1400">
              <a:latin typeface="+mj-lt"/>
            </a:rPr>
            <a:t> </a:t>
          </a:r>
        </a:p>
      </xdr:txBody>
    </xdr:sp>
    <xdr:clientData/>
  </xdr:twoCellAnchor>
  <xdr:twoCellAnchor>
    <xdr:from>
      <xdr:col>1</xdr:col>
      <xdr:colOff>314325</xdr:colOff>
      <xdr:row>2</xdr:row>
      <xdr:rowOff>19050</xdr:rowOff>
    </xdr:from>
    <xdr:to>
      <xdr:col>2</xdr:col>
      <xdr:colOff>257175</xdr:colOff>
      <xdr:row>4</xdr:row>
      <xdr:rowOff>142875</xdr:rowOff>
    </xdr:to>
    <xdr:sp macro="" textlink="">
      <xdr:nvSpPr>
        <xdr:cNvPr id="3" name="Freccia curva 2">
          <a:extLst>
            <a:ext uri="{FF2B5EF4-FFF2-40B4-BE49-F238E27FC236}">
              <a16:creationId xmlns:a16="http://schemas.microsoft.com/office/drawing/2014/main" id="{8F320DB0-E81C-44B0-B4BF-9E050A92DC62}"/>
            </a:ext>
          </a:extLst>
        </xdr:cNvPr>
        <xdr:cNvSpPr/>
      </xdr:nvSpPr>
      <xdr:spPr>
        <a:xfrm rot="16200000">
          <a:off x="1020127" y="303848"/>
          <a:ext cx="489585" cy="681990"/>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9</xdr:col>
      <xdr:colOff>449580</xdr:colOff>
      <xdr:row>4</xdr:row>
      <xdr:rowOff>167640</xdr:rowOff>
    </xdr:from>
    <xdr:to>
      <xdr:col>10</xdr:col>
      <xdr:colOff>506730</xdr:colOff>
      <xdr:row>7</xdr:row>
      <xdr:rowOff>108585</xdr:rowOff>
    </xdr:to>
    <xdr:sp macro="" textlink="">
      <xdr:nvSpPr>
        <xdr:cNvPr id="4" name="Freccia curva 2">
          <a:extLst>
            <a:ext uri="{FF2B5EF4-FFF2-40B4-BE49-F238E27FC236}">
              <a16:creationId xmlns:a16="http://schemas.microsoft.com/office/drawing/2014/main" id="{C7B42978-2244-4DF2-852C-2A83156CC995}"/>
            </a:ext>
          </a:extLst>
        </xdr:cNvPr>
        <xdr:cNvSpPr/>
      </xdr:nvSpPr>
      <xdr:spPr>
        <a:xfrm rot="7957411">
          <a:off x="6215062" y="825818"/>
          <a:ext cx="489585" cy="666750"/>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2</xdr:col>
      <xdr:colOff>76200</xdr:colOff>
      <xdr:row>10</xdr:row>
      <xdr:rowOff>7621</xdr:rowOff>
    </xdr:from>
    <xdr:to>
      <xdr:col>3</xdr:col>
      <xdr:colOff>133350</xdr:colOff>
      <xdr:row>12</xdr:row>
      <xdr:rowOff>131446</xdr:rowOff>
    </xdr:to>
    <xdr:sp macro="" textlink="">
      <xdr:nvSpPr>
        <xdr:cNvPr id="8" name="Freccia curva 2">
          <a:extLst>
            <a:ext uri="{FF2B5EF4-FFF2-40B4-BE49-F238E27FC236}">
              <a16:creationId xmlns:a16="http://schemas.microsoft.com/office/drawing/2014/main" id="{37AFDD6E-4A20-488D-AA48-33EB59C684D6}"/>
            </a:ext>
          </a:extLst>
        </xdr:cNvPr>
        <xdr:cNvSpPr/>
      </xdr:nvSpPr>
      <xdr:spPr>
        <a:xfrm rot="13642589" flipH="1">
          <a:off x="1498282" y="1824039"/>
          <a:ext cx="489585" cy="666750"/>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10</xdr:col>
      <xdr:colOff>220980</xdr:colOff>
      <xdr:row>14</xdr:row>
      <xdr:rowOff>0</xdr:rowOff>
    </xdr:from>
    <xdr:to>
      <xdr:col>11</xdr:col>
      <xdr:colOff>434340</xdr:colOff>
      <xdr:row>15</xdr:row>
      <xdr:rowOff>7620</xdr:rowOff>
    </xdr:to>
    <xdr:sp macro="" textlink="">
      <xdr:nvSpPr>
        <xdr:cNvPr id="10" name="Arrow: Right 9">
          <a:extLst>
            <a:ext uri="{FF2B5EF4-FFF2-40B4-BE49-F238E27FC236}">
              <a16:creationId xmlns:a16="http://schemas.microsoft.com/office/drawing/2014/main" id="{1B72FE49-6F3A-6021-0373-0EC1318C07FD}"/>
            </a:ext>
          </a:extLst>
        </xdr:cNvPr>
        <xdr:cNvSpPr/>
      </xdr:nvSpPr>
      <xdr:spPr>
        <a:xfrm>
          <a:off x="6507480" y="2644140"/>
          <a:ext cx="822960" cy="24384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2</xdr:col>
      <xdr:colOff>76200</xdr:colOff>
      <xdr:row>16</xdr:row>
      <xdr:rowOff>1</xdr:rowOff>
    </xdr:from>
    <xdr:to>
      <xdr:col>3</xdr:col>
      <xdr:colOff>133350</xdr:colOff>
      <xdr:row>18</xdr:row>
      <xdr:rowOff>123826</xdr:rowOff>
    </xdr:to>
    <xdr:sp macro="" textlink="">
      <xdr:nvSpPr>
        <xdr:cNvPr id="11" name="Freccia curva 2">
          <a:extLst>
            <a:ext uri="{FF2B5EF4-FFF2-40B4-BE49-F238E27FC236}">
              <a16:creationId xmlns:a16="http://schemas.microsoft.com/office/drawing/2014/main" id="{36B7D16A-9366-4A48-A566-914F0350F3EC}"/>
            </a:ext>
          </a:extLst>
        </xdr:cNvPr>
        <xdr:cNvSpPr/>
      </xdr:nvSpPr>
      <xdr:spPr>
        <a:xfrm rot="13642589" flipH="1">
          <a:off x="1498282" y="2974659"/>
          <a:ext cx="489585" cy="666750"/>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10</xdr:col>
      <xdr:colOff>205740</xdr:colOff>
      <xdr:row>18</xdr:row>
      <xdr:rowOff>167640</xdr:rowOff>
    </xdr:from>
    <xdr:to>
      <xdr:col>11</xdr:col>
      <xdr:colOff>419100</xdr:colOff>
      <xdr:row>19</xdr:row>
      <xdr:rowOff>220980</xdr:rowOff>
    </xdr:to>
    <xdr:sp macro="" textlink="">
      <xdr:nvSpPr>
        <xdr:cNvPr id="12" name="Arrow: Right 11">
          <a:extLst>
            <a:ext uri="{FF2B5EF4-FFF2-40B4-BE49-F238E27FC236}">
              <a16:creationId xmlns:a16="http://schemas.microsoft.com/office/drawing/2014/main" id="{5BA8A606-72C2-4F66-9702-FA444779A130}"/>
            </a:ext>
          </a:extLst>
        </xdr:cNvPr>
        <xdr:cNvSpPr/>
      </xdr:nvSpPr>
      <xdr:spPr>
        <a:xfrm>
          <a:off x="6492240" y="3596640"/>
          <a:ext cx="822960" cy="24384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0</xdr:colOff>
      <xdr:row>6</xdr:row>
      <xdr:rowOff>0</xdr:rowOff>
    </xdr:to>
    <xdr:sp macro="" textlink="">
      <xdr:nvSpPr>
        <xdr:cNvPr id="2" name="CasellaDiTesto 1">
          <a:extLst>
            <a:ext uri="{FF2B5EF4-FFF2-40B4-BE49-F238E27FC236}">
              <a16:creationId xmlns:a16="http://schemas.microsoft.com/office/drawing/2014/main" id="{AFF53282-3656-45D6-A108-97EA91A86B0D}"/>
            </a:ext>
          </a:extLst>
        </xdr:cNvPr>
        <xdr:cNvSpPr txBox="1"/>
      </xdr:nvSpPr>
      <xdr:spPr>
        <a:xfrm>
          <a:off x="7970520" y="182880"/>
          <a:ext cx="3048000" cy="9144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nSpc>
              <a:spcPts val="2100"/>
            </a:lnSpc>
          </a:pPr>
          <a:r>
            <a:rPr lang="it-IT" sz="1400"/>
            <a:t>Calcolo orario lavoro</a:t>
          </a:r>
        </a:p>
        <a:p>
          <a:pPr>
            <a:lnSpc>
              <a:spcPts val="2100"/>
            </a:lnSpc>
          </a:pPr>
          <a:r>
            <a:rPr lang="it-IT" sz="1400"/>
            <a:t>Retr.</a:t>
          </a:r>
          <a:r>
            <a:rPr lang="it-IT" sz="1400" baseline="0"/>
            <a:t> oraria 17,50</a:t>
          </a:r>
          <a:endParaRPr lang="it-IT" sz="1400"/>
        </a:p>
        <a:p>
          <a:pPr>
            <a:lnSpc>
              <a:spcPts val="2100"/>
            </a:lnSpc>
          </a:pPr>
          <a:r>
            <a:rPr lang="it-IT" sz="1400"/>
            <a:t>Straordinario (oltre le</a:t>
          </a:r>
          <a:r>
            <a:rPr lang="it-IT" sz="1400" baseline="0"/>
            <a:t> 36 ore) 19,00</a:t>
          </a:r>
        </a:p>
        <a:p>
          <a:pPr>
            <a:lnSpc>
              <a:spcPts val="1100"/>
            </a:lnSpc>
          </a:pP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428896</xdr:colOff>
      <xdr:row>71</xdr:row>
      <xdr:rowOff>81643</xdr:rowOff>
    </xdr:from>
    <xdr:to>
      <xdr:col>11</xdr:col>
      <xdr:colOff>515981</xdr:colOff>
      <xdr:row>87</xdr:row>
      <xdr:rowOff>89264</xdr:rowOff>
    </xdr:to>
    <xdr:graphicFrame macro="">
      <xdr:nvGraphicFramePr>
        <xdr:cNvPr id="3" name="Chart 2">
          <a:extLst>
            <a:ext uri="{FF2B5EF4-FFF2-40B4-BE49-F238E27FC236}">
              <a16:creationId xmlns:a16="http://schemas.microsoft.com/office/drawing/2014/main" id="{B8E7311A-3DFC-1DD3-898D-EB2520367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382088</xdr:colOff>
      <xdr:row>45</xdr:row>
      <xdr:rowOff>106680</xdr:rowOff>
    </xdr:from>
    <xdr:to>
      <xdr:col>11</xdr:col>
      <xdr:colOff>313508</xdr:colOff>
      <xdr:row>60</xdr:row>
      <xdr:rowOff>106679</xdr:rowOff>
    </xdr:to>
    <xdr:graphicFrame macro="">
      <xdr:nvGraphicFramePr>
        <xdr:cNvPr id="5" name="Chart 4">
          <a:extLst>
            <a:ext uri="{FF2B5EF4-FFF2-40B4-BE49-F238E27FC236}">
              <a16:creationId xmlns:a16="http://schemas.microsoft.com/office/drawing/2014/main" id="{70123C97-71D7-1A5E-D7FA-8E490E38E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176348</xdr:colOff>
      <xdr:row>22</xdr:row>
      <xdr:rowOff>18506</xdr:rowOff>
    </xdr:from>
    <xdr:to>
      <xdr:col>12</xdr:col>
      <xdr:colOff>162197</xdr:colOff>
      <xdr:row>37</xdr:row>
      <xdr:rowOff>18506</xdr:rowOff>
    </xdr:to>
    <xdr:graphicFrame macro="">
      <xdr:nvGraphicFramePr>
        <xdr:cNvPr id="6" name="Chart 5">
          <a:extLst>
            <a:ext uri="{FF2B5EF4-FFF2-40B4-BE49-F238E27FC236}">
              <a16:creationId xmlns:a16="http://schemas.microsoft.com/office/drawing/2014/main" id="{6D173985-48C3-5B9B-FEEF-20FC3B5CC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453934</xdr:colOff>
      <xdr:row>2</xdr:row>
      <xdr:rowOff>156755</xdr:rowOff>
    </xdr:from>
    <xdr:to>
      <xdr:col>11</xdr:col>
      <xdr:colOff>248194</xdr:colOff>
      <xdr:row>17</xdr:row>
      <xdr:rowOff>156755</xdr:rowOff>
    </xdr:to>
    <xdr:graphicFrame macro="">
      <xdr:nvGraphicFramePr>
        <xdr:cNvPr id="7" name="Chart 6">
          <a:extLst>
            <a:ext uri="{FF2B5EF4-FFF2-40B4-BE49-F238E27FC236}">
              <a16:creationId xmlns:a16="http://schemas.microsoft.com/office/drawing/2014/main" id="{3C77A70C-B122-6918-EF37-F5A3BD83C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447402</xdr:colOff>
      <xdr:row>96</xdr:row>
      <xdr:rowOff>50073</xdr:rowOff>
    </xdr:from>
    <xdr:to>
      <xdr:col>9</xdr:col>
      <xdr:colOff>544285</xdr:colOff>
      <xdr:row>111</xdr:row>
      <xdr:rowOff>50074</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BF896D9-FAC0-FF4F-938F-78A90DD8B5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74522" y="17606553"/>
              <a:ext cx="4638403" cy="274320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12</xdr:col>
      <xdr:colOff>81099</xdr:colOff>
      <xdr:row>8</xdr:row>
      <xdr:rowOff>15240</xdr:rowOff>
    </xdr:from>
    <xdr:to>
      <xdr:col>25</xdr:col>
      <xdr:colOff>576399</xdr:colOff>
      <xdr:row>48</xdr:row>
      <xdr:rowOff>92710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7DDB58E-EA9D-447C-8083-459B774E20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96299" y="1478280"/>
              <a:ext cx="8420100" cy="739267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59</xdr:row>
      <xdr:rowOff>118110</xdr:rowOff>
    </xdr:from>
    <xdr:to>
      <xdr:col>12</xdr:col>
      <xdr:colOff>57150</xdr:colOff>
      <xdr:row>85</xdr:row>
      <xdr:rowOff>32596</xdr:rowOff>
    </xdr:to>
    <xdr:graphicFrame macro="">
      <xdr:nvGraphicFramePr>
        <xdr:cNvPr id="4" name="Chart 3">
          <a:extLst>
            <a:ext uri="{FF2B5EF4-FFF2-40B4-BE49-F238E27FC236}">
              <a16:creationId xmlns:a16="http://schemas.microsoft.com/office/drawing/2014/main" id="{1ADFFF4F-F9F8-4CE9-9C7D-B29391D9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15240</xdr:rowOff>
    </xdr:from>
    <xdr:to>
      <xdr:col>12</xdr:col>
      <xdr:colOff>71420</xdr:colOff>
      <xdr:row>33</xdr:row>
      <xdr:rowOff>59185</xdr:rowOff>
    </xdr:to>
    <xdr:graphicFrame macro="">
      <xdr:nvGraphicFramePr>
        <xdr:cNvPr id="6" name="Chart 5">
          <a:extLst>
            <a:ext uri="{FF2B5EF4-FFF2-40B4-BE49-F238E27FC236}">
              <a16:creationId xmlns:a16="http://schemas.microsoft.com/office/drawing/2014/main" id="{71B675A2-13C8-48C0-A03C-0C31205F4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130752</xdr:rowOff>
    </xdr:from>
    <xdr:to>
      <xdr:col>12</xdr:col>
      <xdr:colOff>57150</xdr:colOff>
      <xdr:row>59</xdr:row>
      <xdr:rowOff>24766</xdr:rowOff>
    </xdr:to>
    <xdr:graphicFrame macro="">
      <xdr:nvGraphicFramePr>
        <xdr:cNvPr id="5" name="Chart 4">
          <a:extLst>
            <a:ext uri="{FF2B5EF4-FFF2-40B4-BE49-F238E27FC236}">
              <a16:creationId xmlns:a16="http://schemas.microsoft.com/office/drawing/2014/main" id="{062C3DA7-CD15-4734-9D68-514239FF9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159930</xdr:colOff>
      <xdr:row>49</xdr:row>
      <xdr:rowOff>15240</xdr:rowOff>
    </xdr:from>
    <xdr:to>
      <xdr:col>25</xdr:col>
      <xdr:colOff>557349</xdr:colOff>
      <xdr:row>66</xdr:row>
      <xdr:rowOff>161593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E5ED054-E6EA-489A-8BE2-49CF554A4E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523130" y="8976360"/>
              <a:ext cx="5274219" cy="3255313"/>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502259</xdr:colOff>
      <xdr:row>49</xdr:row>
      <xdr:rowOff>57500</xdr:rowOff>
    </xdr:from>
    <xdr:to>
      <xdr:col>16</xdr:col>
      <xdr:colOff>387959</xdr:colOff>
      <xdr:row>58</xdr:row>
      <xdr:rowOff>157028</xdr:rowOff>
    </xdr:to>
    <mc:AlternateContent xmlns:mc="http://schemas.openxmlformats.org/markup-compatibility/2006" xmlns:a14="http://schemas.microsoft.com/office/drawing/2010/main">
      <mc:Choice Requires="a14">
        <xdr:graphicFrame macro="">
          <xdr:nvGraphicFramePr>
            <xdr:cNvPr id="11" name="id_prodotto">
              <a:extLst>
                <a:ext uri="{FF2B5EF4-FFF2-40B4-BE49-F238E27FC236}">
                  <a16:creationId xmlns:a16="http://schemas.microsoft.com/office/drawing/2014/main" id="{4E9E67CC-165A-6795-9455-642DA72B6D56}"/>
                </a:ext>
              </a:extLst>
            </xdr:cNvPr>
            <xdr:cNvGraphicFramePr/>
          </xdr:nvGraphicFramePr>
          <xdr:xfrm>
            <a:off x="0" y="0"/>
            <a:ext cx="0" cy="0"/>
          </xdr:xfrm>
          <a:graphic>
            <a:graphicData uri="http://schemas.microsoft.com/office/drawing/2010/slicer">
              <sle:slicer xmlns:sle="http://schemas.microsoft.com/office/drawing/2010/slicer" name="id_prodotto"/>
            </a:graphicData>
          </a:graphic>
        </xdr:graphicFrame>
      </mc:Choice>
      <mc:Fallback xmlns="">
        <xdr:sp macro="" textlink="">
          <xdr:nvSpPr>
            <xdr:cNvPr id="0" name=""/>
            <xdr:cNvSpPr>
              <a:spLocks noTextEdit="1"/>
            </xdr:cNvSpPr>
          </xdr:nvSpPr>
          <xdr:spPr>
            <a:xfrm>
              <a:off x="7817459" y="8769700"/>
              <a:ext cx="2324100" cy="1699728"/>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64304</xdr:colOff>
      <xdr:row>68</xdr:row>
      <xdr:rowOff>156520</xdr:rowOff>
    </xdr:from>
    <xdr:to>
      <xdr:col>17</xdr:col>
      <xdr:colOff>144235</xdr:colOff>
      <xdr:row>76</xdr:row>
      <xdr:rowOff>59521</xdr:rowOff>
    </xdr:to>
    <mc:AlternateContent xmlns:mc="http://schemas.openxmlformats.org/markup-compatibility/2006">
      <mc:Choice xmlns:tsle="http://schemas.microsoft.com/office/drawing/2012/timeslicer" Requires="tsle">
        <xdr:graphicFrame macro="">
          <xdr:nvGraphicFramePr>
            <xdr:cNvPr id="16" name="data 2">
              <a:extLst>
                <a:ext uri="{FF2B5EF4-FFF2-40B4-BE49-F238E27FC236}">
                  <a16:creationId xmlns:a16="http://schemas.microsoft.com/office/drawing/2014/main" id="{A06E1813-1099-1638-9D40-E62ADA99F201}"/>
                </a:ext>
              </a:extLst>
            </xdr:cNvPr>
            <xdr:cNvGraphicFramePr/>
          </xdr:nvGraphicFramePr>
          <xdr:xfrm>
            <a:off x="0" y="0"/>
            <a:ext cx="0" cy="0"/>
          </xdr:xfrm>
          <a:graphic>
            <a:graphicData uri="http://schemas.microsoft.com/office/drawing/2012/timeslicer">
              <tsle:timeslicer xmlns:tsle="http://schemas.microsoft.com/office/drawing/2012/timeslicer" name="data 2"/>
            </a:graphicData>
          </a:graphic>
        </xdr:graphicFrame>
      </mc:Choice>
      <mc:Fallback>
        <xdr:sp macro="" textlink="">
          <xdr:nvSpPr>
            <xdr:cNvPr id="0" name=""/>
            <xdr:cNvSpPr>
              <a:spLocks noTextEdit="1"/>
            </xdr:cNvSpPr>
          </xdr:nvSpPr>
          <xdr:spPr>
            <a:xfrm>
              <a:off x="7379504" y="12740406"/>
              <a:ext cx="3127931" cy="1383458"/>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12</xdr:col>
      <xdr:colOff>497243</xdr:colOff>
      <xdr:row>59</xdr:row>
      <xdr:rowOff>144780</xdr:rowOff>
    </xdr:from>
    <xdr:to>
      <xdr:col>16</xdr:col>
      <xdr:colOff>378434</xdr:colOff>
      <xdr:row>67</xdr:row>
      <xdr:rowOff>121920</xdr:rowOff>
    </xdr:to>
    <mc:AlternateContent xmlns:mc="http://schemas.openxmlformats.org/markup-compatibility/2006" xmlns:a14="http://schemas.microsoft.com/office/drawing/2010/main">
      <mc:Choice Requires="a14">
        <xdr:graphicFrame macro="">
          <xdr:nvGraphicFramePr>
            <xdr:cNvPr id="17" name="mese">
              <a:extLst>
                <a:ext uri="{FF2B5EF4-FFF2-40B4-BE49-F238E27FC236}">
                  <a16:creationId xmlns:a16="http://schemas.microsoft.com/office/drawing/2014/main" id="{2BA56CB5-562C-1770-0A3B-B2E45C77E166}"/>
                </a:ext>
              </a:extLst>
            </xdr:cNvPr>
            <xdr:cNvGraphicFramePr/>
          </xdr:nvGraphicFramePr>
          <xdr:xfrm>
            <a:off x="0" y="0"/>
            <a:ext cx="0" cy="0"/>
          </xdr:xfrm>
          <a:graphic>
            <a:graphicData uri="http://schemas.microsoft.com/office/drawing/2010/slicer">
              <sle:slicer xmlns:sle="http://schemas.microsoft.com/office/drawing/2010/slicer" name="mese"/>
            </a:graphicData>
          </a:graphic>
        </xdr:graphicFrame>
      </mc:Choice>
      <mc:Fallback xmlns="">
        <xdr:sp macro="" textlink="">
          <xdr:nvSpPr>
            <xdr:cNvPr id="0" name=""/>
            <xdr:cNvSpPr>
              <a:spLocks noTextEdit="1"/>
            </xdr:cNvSpPr>
          </xdr:nvSpPr>
          <xdr:spPr>
            <a:xfrm>
              <a:off x="7812443" y="10634980"/>
              <a:ext cx="2319591" cy="13995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162379</xdr:colOff>
      <xdr:row>67</xdr:row>
      <xdr:rowOff>165100</xdr:rowOff>
    </xdr:from>
    <xdr:to>
      <xdr:col>25</xdr:col>
      <xdr:colOff>557349</xdr:colOff>
      <xdr:row>85</xdr:row>
      <xdr:rowOff>32596</xdr:rowOff>
    </xdr:to>
    <xdr:graphicFrame macro="">
      <xdr:nvGraphicFramePr>
        <xdr:cNvPr id="7" name="Chart 6">
          <a:extLst>
            <a:ext uri="{FF2B5EF4-FFF2-40B4-BE49-F238E27FC236}">
              <a16:creationId xmlns:a16="http://schemas.microsoft.com/office/drawing/2014/main" id="{BC8BF645-6440-46E5-BD96-6932FD654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51716</xdr:colOff>
      <xdr:row>77</xdr:row>
      <xdr:rowOff>112622</xdr:rowOff>
    </xdr:from>
    <xdr:to>
      <xdr:col>17</xdr:col>
      <xdr:colOff>152400</xdr:colOff>
      <xdr:row>85</xdr:row>
      <xdr:rowOff>32596</xdr:rowOff>
    </xdr:to>
    <mc:AlternateContent xmlns:mc="http://schemas.openxmlformats.org/markup-compatibility/2006">
      <mc:Choice xmlns:tsle="http://schemas.microsoft.com/office/drawing/2012/timeslicer" Requires="tsle">
        <xdr:graphicFrame macro="">
          <xdr:nvGraphicFramePr>
            <xdr:cNvPr id="13" name="Data">
              <a:extLst>
                <a:ext uri="{FF2B5EF4-FFF2-40B4-BE49-F238E27FC236}">
                  <a16:creationId xmlns:a16="http://schemas.microsoft.com/office/drawing/2014/main" id="{2DA36C2A-A890-3ADE-1AF5-8D6574F29666}"/>
                </a:ext>
              </a:extLst>
            </xdr:cNvPr>
            <xdr:cNvGraphicFramePr/>
          </xdr:nvGraphicFramePr>
          <xdr:xfrm>
            <a:off x="0" y="0"/>
            <a:ext cx="0" cy="0"/>
          </xdr:xfrm>
          <a:graphic>
            <a:graphicData uri="http://schemas.microsoft.com/office/drawing/2012/timeslicer">
              <tsle:timeslicer xmlns:tsle="http://schemas.microsoft.com/office/drawing/2012/timeslicer" name="Data"/>
            </a:graphicData>
          </a:graphic>
        </xdr:graphicFrame>
      </mc:Choice>
      <mc:Fallback>
        <xdr:sp macro="" textlink="">
          <xdr:nvSpPr>
            <xdr:cNvPr id="0" name=""/>
            <xdr:cNvSpPr>
              <a:spLocks noTextEdit="1"/>
            </xdr:cNvSpPr>
          </xdr:nvSpPr>
          <xdr:spPr>
            <a:xfrm>
              <a:off x="7366916" y="14362022"/>
              <a:ext cx="3148684" cy="1400431"/>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202264120373" createdVersion="5" refreshedVersion="8" minRefreshableVersion="3" recordCount="0" supportSubquery="1" supportAdvancedDrill="1" xr:uid="{78773FDE-E181-4F9F-ADDE-DE9B3B5D1B49}">
  <cacheSource type="external" connectionId="12"/>
  <cacheFields count="4">
    <cacheField name="[filiale2_regione].[Nome_Regione].[Nome_Regione]" caption="Nome_Regione" numFmtId="0" hierarchy="41" level="1">
      <sharedItems count="4">
        <s v="Basilicata"/>
        <s v="Calabria"/>
        <s v="Puglia"/>
        <s v="Sicilia"/>
      </sharedItems>
    </cacheField>
    <cacheField name="[filiale2_fatturato].[Categoria_merce].[Categoria_merce]" caption="Categoria_merce" numFmtId="0" hierarchy="32" level="1">
      <sharedItems count="2">
        <s v="Cancelleria"/>
        <s v="Informatica"/>
      </sharedItems>
    </cacheField>
    <cacheField name="[Measures].[Sum of Fatturato 3]" caption="Sum of Fatturato 3" numFmtId="0" hierarchy="90" level="32767"/>
    <cacheField name="[filiale2_regione].[Matricola].[Matricola]" caption="Matricola" numFmtId="0" hierarchy="40" level="1">
      <sharedItems count="15">
        <s v="C01755801"/>
        <s v="C01755805"/>
        <s v="C01755809"/>
        <s v="C01755813"/>
        <s v="C01755802"/>
        <s v="C01755806"/>
        <s v="C01755810"/>
        <s v="C01755814"/>
        <s v="C01755800"/>
        <s v="C01755804"/>
        <s v="C01755808"/>
        <s v="C01755812"/>
        <s v="C01755803"/>
        <s v="C01755807"/>
        <s v="C01755811"/>
      </sharedItems>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cacheHierarchy uniqueName="[filiale1_regione].[nome_regione]" caption="nome_regione" attribute="1" defaultMemberUniqueName="[filiale1_regione].[nome_regione].[All]" allUniqueName="[filiale1_regione].[nome_regione].[All]" dimensionUniqueName="[filiale1_regione]" displayFolder="" count="2" memberValueDatatype="130" unbalanced="0"/>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fieldsUsage count="2">
        <fieldUsage x="-1"/>
        <fieldUsage x="1"/>
      </fieldsUsage>
    </cacheHierarchy>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fieldsUsage count="2">
        <fieldUsage x="-1"/>
        <fieldUsage x="3"/>
      </fieldsUsage>
    </cacheHierarchy>
    <cacheHierarchy uniqueName="[filiale2_regione].[Nome_Regione]" caption="Nome_Regione" attribute="1" defaultMemberUniqueName="[filiale2_regione].[Nome_Regione].[All]" allUniqueName="[filiale2_regione].[Nome_Regione].[All]" dimensionUniqueName="[filiale2_regione]" displayFolder="" count="2" memberValueDatatype="130" unbalanced="0">
      <fieldsUsage count="2">
        <fieldUsage x="-1"/>
        <fieldUsage x="0"/>
      </fieldsUsage>
    </cacheHierarchy>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cacheHierarchy uniqueName="[princ_regione].[nome_regione]" caption="nome_regione" attribute="1" defaultMemberUniqueName="[princ_regione].[nome_regione].[All]" allUniqueName="[princ_regione].[nome_regione].[All]" dimensionUniqueName="[princ_regione]" displayFolder="" count="2" memberValueDatatype="130" unbalanced="0"/>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202402430557" createdVersion="5" refreshedVersion="8" minRefreshableVersion="3" recordCount="0" supportSubquery="1" supportAdvancedDrill="1" xr:uid="{179E8EA9-88CD-4C67-A079-E598CEE86F76}">
  <cacheSource type="external" connectionId="12"/>
  <cacheFields count="4">
    <cacheField name="[princ_regione].[nome_regione].[nome_regione]" caption="nome_regione" numFmtId="0" hierarchy="62" level="1">
      <sharedItems count="4">
        <s v="Friuli"/>
        <s v="Lombardia"/>
        <s v="Trentino"/>
        <s v="Veneto"/>
      </sharedItems>
    </cacheField>
    <cacheField name="[Measures].[Sum of fatturato 2]" caption="Sum of fatturato 2" numFmtId="0" hierarchy="89" level="32767"/>
    <cacheField name="[princ_fatturato].[categoria_merce].[categoria_merce]" caption="categoria_merce" numFmtId="0" hierarchy="54" level="1">
      <sharedItems count="2">
        <s v="Cancelleria"/>
        <s v="Informatica"/>
      </sharedItems>
    </cacheField>
    <cacheField name="[princ_regione].[matricola].[matricola]" caption="matricola" numFmtId="0" hierarchy="61" level="1">
      <sharedItems count="18">
        <s v="A01755800"/>
        <s v="A01755808"/>
        <s v="A01755814"/>
        <s v="A01755819"/>
        <s v="A01755826"/>
        <s v="A01755801"/>
        <s v="A01755809"/>
        <s v="A01755816"/>
        <s v="A01755820"/>
        <s v="A01755827"/>
        <s v="A01755805"/>
        <s v="A01755812"/>
        <s v="A01755818"/>
        <s v="A01755825"/>
        <s v="A01755803"/>
        <s v="A01755811"/>
        <s v="A01755817"/>
        <s v="A01755824"/>
      </sharedItems>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cacheHierarchy uniqueName="[filiale1_regione].[nome_regione]" caption="nome_regione" attribute="1" defaultMemberUniqueName="[filiale1_regione].[nome_regione].[All]" allUniqueName="[filiale1_regione].[nome_regione].[All]" dimensionUniqueName="[filiale1_regione]" displayFolder="" count="2" memberValueDatatype="130" unbalanced="0"/>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cacheHierarchy uniqueName="[filiale2_regione].[Nome_Regione]" caption="Nome_Regione" attribute="1" defaultMemberUniqueName="[filiale2_regione].[Nome_Regione].[All]" allUniqueName="[filiale2_regione].[Nome_Regione].[All]" dimensionUniqueName="[filiale2_regione]" displayFolder="" count="2" memberValueDatatype="130" unbalanced="0"/>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fieldsUsage count="2">
        <fieldUsage x="-1"/>
        <fieldUsage x="2"/>
      </fieldsUsage>
    </cacheHierarchy>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fieldsUsage count="2">
        <fieldUsage x="-1"/>
        <fieldUsage x="3"/>
      </fieldsUsage>
    </cacheHierarchy>
    <cacheHierarchy uniqueName="[princ_regione].[nome_regione]" caption="nome_regione" attribute="1" defaultMemberUniqueName="[princ_regione].[nome_regione].[All]" allUniqueName="[princ_regione].[nome_regione].[All]" dimensionUniqueName="[princ_regione]" displayFolder="" count="2" memberValueDatatype="130" unbalanced="0">
      <fieldsUsage count="2">
        <fieldUsage x="-1"/>
        <fieldUsage x="0"/>
      </fieldsUsage>
    </cacheHierarchy>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404176620374" createdVersion="5" refreshedVersion="8" minRefreshableVersion="3" recordCount="0" supportSubquery="1" supportAdvancedDrill="1" xr:uid="{DB85412C-BCFB-45EB-B116-56C21865B933}">
  <cacheSource type="external" connectionId="12"/>
  <cacheFields count="5">
    <cacheField name="[filiale1_regione].[nome_regione].[nome_regione]" caption="nome_regione" numFmtId="0" hierarchy="20" level="1">
      <sharedItems count="4">
        <s v="Abruzzo"/>
        <s v="Campania"/>
        <s v="Lazio"/>
        <s v="Toscana"/>
      </sharedItems>
    </cacheField>
    <cacheField name="[Measures].[Sum of fatturato]" caption="Sum of fatturato" numFmtId="0" hierarchy="88" level="32767"/>
    <cacheField name="[filiale1_fatturato].[categoria_merce].[categoria_merce]" caption="categoria_merce" numFmtId="0" hierarchy="11" level="1">
      <sharedItems count="2">
        <s v="Cancelleria"/>
        <s v="Informatica"/>
      </sharedItems>
    </cacheField>
    <cacheField name="[filiale1_regione].[matricola].[matricola]" caption="matricola" numFmtId="0" hierarchy="19" level="1">
      <sharedItems count="15">
        <s v="B01755801"/>
        <s v="B01755805"/>
        <s v="B01755809"/>
        <s v="B01755813"/>
        <s v="B01755803"/>
        <s v="B01755807"/>
        <s v="B01755811"/>
        <s v="B01755800"/>
        <s v="B01755804"/>
        <s v="B01755808"/>
        <s v="B01755812"/>
        <s v="B01755802"/>
        <s v="B01755806"/>
        <s v="B01755810"/>
        <s v="B01755814"/>
      </sharedItems>
    </cacheField>
    <cacheField name="[princ_fatturato].[data].[data]" caption="data" numFmtId="0" hierarchy="51" level="1">
      <sharedItems containsSemiMixedTypes="0" containsNonDate="0" containsString="0"/>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fieldsUsage count="2">
        <fieldUsage x="-1"/>
        <fieldUsage x="2"/>
      </fieldsUsage>
    </cacheHierarchy>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fieldsUsage count="2">
        <fieldUsage x="-1"/>
        <fieldUsage x="3"/>
      </fieldsUsage>
    </cacheHierarchy>
    <cacheHierarchy uniqueName="[filiale1_regione].[nome_regione]" caption="nome_regione" attribute="1" defaultMemberUniqueName="[filiale1_regione].[nome_regione].[All]" allUniqueName="[filiale1_regione].[nome_regione].[All]" dimensionUniqueName="[filiale1_regione]" displayFolder="" count="2" memberValueDatatype="130" unbalanced="0">
      <fieldsUsage count="2">
        <fieldUsage x="-1"/>
        <fieldUsage x="0"/>
      </fieldsUsage>
    </cacheHierarchy>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cacheHierarchy uniqueName="[filiale2_regione].[Nome_Regione]" caption="Nome_Regione" attribute="1" defaultMemberUniqueName="[filiale2_regione].[Nome_Regione].[All]" allUniqueName="[filiale2_regione].[Nome_Regione].[All]" dimensionUniqueName="[filiale2_regione]" displayFolder="" count="2" memberValueDatatype="130" unbalanced="0"/>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fieldsUsage count="2">
        <fieldUsage x="-1"/>
        <fieldUsage x="4"/>
      </fieldsUsage>
    </cacheHierarchy>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cacheHierarchy uniqueName="[princ_regione].[nome_regione]" caption="nome_regione" attribute="1" defaultMemberUniqueName="[princ_regione].[nome_regione].[All]" allUniqueName="[princ_regione].[nome_regione].[All]" dimensionUniqueName="[princ_regione]" displayFolder="" count="2" memberValueDatatype="130" unbalanced="0"/>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450164351852" createdVersion="5" refreshedVersion="8" minRefreshableVersion="3" recordCount="0" supportSubquery="1" supportAdvancedDrill="1" xr:uid="{0496D218-3344-4ED6-8F9E-B4580B209AD9}">
  <cacheSource type="external" connectionId="12"/>
  <cacheFields count="6">
    <cacheField name="[princ_prodotto].[categoria_prodotto].[categoria_prodotto]" caption="categoria_prodotto" numFmtId="0" hierarchy="60" level="1">
      <sharedItems count="4">
        <s v="accessori_pc"/>
        <s v="evidenziatori"/>
        <s v="nastri"/>
        <s v="pennelli"/>
      </sharedItems>
    </cacheField>
    <cacheField name="[princ_prodotto].[nome_prodotto].[nome_prodotto]" caption="nome_prodotto" numFmtId="0" hierarchy="59" level="1">
      <sharedItems containsNonDate="0" count="5">
        <s v="STABILO BOSS ORIGINAL Desk-Set"/>
        <s v="Pattex Nastro Adesivo Americano Rotolo 50x25mm"/>
        <s v="Apolo Arte Set Pennelli Per Dipingere" u="1"/>
        <s v="MOUSE LOGITECH MX MASTER 3" u="1"/>
        <s v="TAPPETINO PER MOUSE COLORE ROSSO CON POGGIAPOLSI IN GEL" u="1"/>
      </sharedItems>
    </cacheField>
    <cacheField name="[Measures].[Sum of fatturato 2]" caption="Sum of fatturato 2" numFmtId="0" hierarchy="89" level="32767"/>
    <cacheField name="[Measures].[Sum of fatturato]" caption="Sum of fatturato" numFmtId="0" hierarchy="88" level="32767"/>
    <cacheField name="[Measures].[Sum of Fatturato 3]" caption="Sum of Fatturato 3" numFmtId="0" hierarchy="90" level="32767"/>
    <cacheField name="[princ_fatturato].[mese].[mese]" caption="mese" numFmtId="0" hierarchy="52" level="1">
      <sharedItems containsSemiMixedTypes="0" containsNonDate="0" containsString="0"/>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0"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0"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0" memberValueDatatype="7" unbalanced="0"/>
    <cacheHierarchy uniqueName="[princ_fatturato].[mese]" caption="mese" attribute="1" defaultMemberUniqueName="[princ_fatturato].[mese].[All]" allUniqueName="[princ_fatturato].[mese].[All]" dimensionUniqueName="[princ_fatturato]" displayFolder="" count="2" memberValueDatatype="130" unbalanced="0">
      <fieldsUsage count="2">
        <fieldUsage x="-1"/>
        <fieldUsage x="5"/>
      </fieldsUsage>
    </cacheHierarchy>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0"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fieldsUsage count="2">
        <fieldUsage x="-1"/>
        <fieldUsage x="1"/>
      </fieldsUsage>
    </cacheHierarchy>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fieldsUsage count="2">
        <fieldUsage x="-1"/>
        <fieldUsage x="0"/>
      </fieldsUsage>
    </cacheHierarchy>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0"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oneField="1" hidden="1">
      <fieldsUsage count="1">
        <fieldUsage x="2"/>
      </fieldsUsage>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oneField="1" hidden="1">
      <fieldsUsage count="1">
        <fieldUsage x="4"/>
      </fieldsUsage>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174220138892" createdVersion="3" refreshedVersion="8" minRefreshableVersion="3" recordCount="0" supportSubquery="1" supportAdvancedDrill="1" xr:uid="{406976A9-E278-4AB4-A985-75D88FD4F6B9}">
  <cacheSource type="external" connectionId="12">
    <extLst>
      <ext xmlns:x14="http://schemas.microsoft.com/office/spreadsheetml/2009/9/main" uri="{F057638F-6D5F-4e77-A914-E7F072B9BCA8}">
        <x14:sourceConnection name="ThisWorkbookDataModel"/>
      </ext>
    </extLst>
  </cacheSource>
  <cacheFields count="0"/>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0"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0"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0"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0"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0" memberValueDatatype="130" unbalanced="0"/>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40017580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198799999998" createdVersion="3" refreshedVersion="8" minRefreshableVersion="3" recordCount="0" supportSubquery="1" supportAdvancedDrill="1" xr:uid="{6122BF2A-D604-4E67-90BE-5CB3DD2F4C52}">
  <cacheSource type="external" connectionId="12">
    <extLst>
      <ext xmlns:x14="http://schemas.microsoft.com/office/spreadsheetml/2009/9/main" uri="{F057638F-6D5F-4e77-A914-E7F072B9BCA8}">
        <x14:sourceConnection name="ThisWorkbookDataModel"/>
      </ext>
    </extLst>
  </cacheSource>
  <cacheFields count="0"/>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0"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0" memberValueDatatype="130" unbalanced="0"/>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0"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0"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0" memberValueDatatype="130" unbalanced="0"/>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0"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9498295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D35C2-17D3-4EB6-B35F-43FA27FCE6EF}" name="PivotTable3" cacheId="23" applyNumberFormats="0" applyBorderFormats="0" applyFontFormats="0" applyPatternFormats="0" applyAlignmentFormats="0" applyWidthHeightFormats="1" dataCaption="Values" grandTotalCaption="Tot." tag="8719144c-ad57-42a2-9075-ca16b82c1fed" updatedVersion="8" minRefreshableVersion="3" useAutoFormatting="1" subtotalHiddenItems="1" itemPrintTitles="1" createdVersion="5" indent="0" outline="1" outlineData="1" multipleFieldFilters="0" chartFormat="13">
  <location ref="B3:E8" firstHeaderRow="0" firstDataRow="1" firstDataCol="1"/>
  <pivotFields count="6">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
    <i>
      <x/>
    </i>
    <i>
      <x v="1"/>
    </i>
    <i>
      <x v="2"/>
    </i>
    <i>
      <x v="3"/>
    </i>
    <i t="grand">
      <x/>
    </i>
  </rowItems>
  <colFields count="1">
    <field x="-2"/>
  </colFields>
  <colItems count="3">
    <i>
      <x/>
    </i>
    <i i="1">
      <x v="1"/>
    </i>
    <i i="2">
      <x v="2"/>
    </i>
  </colItems>
  <dataFields count="3">
    <dataField name="Fatturato SP" fld="2" baseField="0" baseItem="0"/>
    <dataField name="Fatturato F1" fld="3" baseField="0" baseItem="0"/>
    <dataField name="Fatturato F2" fld="4" baseField="0" baseItem="0"/>
  </dataFields>
  <formats count="13">
    <format dxfId="12">
      <pivotArea collapsedLevelsAreSubtotals="1" fieldPosition="0">
        <references count="2">
          <reference field="0" count="1" selected="0">
            <x v="0"/>
          </reference>
          <reference field="1" count="2">
            <x v="3"/>
            <x v="4"/>
          </reference>
        </references>
      </pivotArea>
    </format>
    <format dxfId="11">
      <pivotArea collapsedLevelsAreSubtotals="1" fieldPosition="0">
        <references count="1">
          <reference field="0" count="1">
            <x v="1"/>
          </reference>
        </references>
      </pivotArea>
    </format>
    <format dxfId="10">
      <pivotArea collapsedLevelsAreSubtotals="1" fieldPosition="0">
        <references count="2">
          <reference field="0" count="1" selected="0">
            <x v="1"/>
          </reference>
          <reference field="1" count="1">
            <x v="0"/>
          </reference>
        </references>
      </pivotArea>
    </format>
    <format dxfId="9">
      <pivotArea collapsedLevelsAreSubtotals="1" fieldPosition="0">
        <references count="1">
          <reference field="0" count="1">
            <x v="2"/>
          </reference>
        </references>
      </pivotArea>
    </format>
    <format dxfId="8">
      <pivotArea collapsedLevelsAreSubtotals="1" fieldPosition="0">
        <references count="2">
          <reference field="0" count="1" selected="0">
            <x v="2"/>
          </reference>
          <reference field="1" count="1">
            <x v="1"/>
          </reference>
        </references>
      </pivotArea>
    </format>
    <format dxfId="7">
      <pivotArea collapsedLevelsAreSubtotals="1" fieldPosition="0">
        <references count="1">
          <reference field="0" count="1">
            <x v="3"/>
          </reference>
        </references>
      </pivotArea>
    </format>
    <format dxfId="6">
      <pivotArea collapsedLevelsAreSubtotals="1" fieldPosition="0">
        <references count="2">
          <reference field="0" count="1" selected="0">
            <x v="3"/>
          </reference>
          <reference field="1" count="1">
            <x v="2"/>
          </reference>
        </references>
      </pivotArea>
    </format>
    <format dxfId="5">
      <pivotArea grandRow="1" outline="0" collapsedLevelsAreSubtotals="1" fieldPosition="0"/>
    </format>
    <format dxfId="4">
      <pivotArea collapsedLevelsAreSubtotals="1" fieldPosition="0">
        <references count="1">
          <reference field="0" count="1">
            <x v="0"/>
          </reference>
        </references>
      </pivotArea>
    </format>
    <format dxfId="3">
      <pivotArea collapsedLevelsAreSubtotals="1" fieldPosition="0">
        <references count="2">
          <reference field="0" count="1" selected="0">
            <x v="1"/>
          </reference>
          <reference field="1" count="1">
            <x v="0"/>
          </reference>
        </references>
      </pivotArea>
    </format>
    <format dxfId="2">
      <pivotArea collapsedLevelsAreSubtotals="1" fieldPosition="0">
        <references count="1">
          <reference field="0" count="1">
            <x v="2"/>
          </reference>
        </references>
      </pivotArea>
    </format>
    <format dxfId="1">
      <pivotArea collapsedLevelsAreSubtotals="1" fieldPosition="0">
        <references count="1">
          <reference field="0" count="1">
            <x v="3"/>
          </reference>
        </references>
      </pivotArea>
    </format>
    <format dxfId="0">
      <pivotArea grandRow="1" outline="0" collapsedLevelsAreSubtotals="1" fieldPosition="0"/>
    </format>
  </formats>
  <chartFormats count="3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0" count="1" selected="0">
            <x v="0"/>
          </reference>
        </references>
      </pivotArea>
    </chartFormat>
    <chartFormat chart="12" format="20">
      <pivotArea type="data" outline="0" fieldPosition="0">
        <references count="2">
          <reference field="4294967294" count="1" selected="0">
            <x v="0"/>
          </reference>
          <reference field="0" count="1" selected="0">
            <x v="1"/>
          </reference>
        </references>
      </pivotArea>
    </chartFormat>
    <chartFormat chart="12" format="21">
      <pivotArea type="data" outline="0" fieldPosition="0">
        <references count="2">
          <reference field="4294967294" count="1" selected="0">
            <x v="0"/>
          </reference>
          <reference field="0" count="1" selected="0">
            <x v="2"/>
          </reference>
        </references>
      </pivotArea>
    </chartFormat>
    <chartFormat chart="12" format="22">
      <pivotArea type="data" outline="0" fieldPosition="0">
        <references count="2">
          <reference field="4294967294" count="1" selected="0">
            <x v="0"/>
          </reference>
          <reference field="0" count="1" selected="0">
            <x v="3"/>
          </reference>
        </references>
      </pivotArea>
    </chartFormat>
    <chartFormat chart="12" format="23" series="1">
      <pivotArea type="data" outline="0" fieldPosition="0">
        <references count="1">
          <reference field="4294967294" count="1" selected="0">
            <x v="1"/>
          </reference>
        </references>
      </pivotArea>
    </chartFormat>
    <chartFormat chart="12" format="24">
      <pivotArea type="data" outline="0" fieldPosition="0">
        <references count="2">
          <reference field="4294967294" count="1" selected="0">
            <x v="1"/>
          </reference>
          <reference field="0" count="1" selected="0">
            <x v="0"/>
          </reference>
        </references>
      </pivotArea>
    </chartFormat>
    <chartFormat chart="12" format="25">
      <pivotArea type="data" outline="0" fieldPosition="0">
        <references count="2">
          <reference field="4294967294" count="1" selected="0">
            <x v="1"/>
          </reference>
          <reference field="0" count="1" selected="0">
            <x v="1"/>
          </reference>
        </references>
      </pivotArea>
    </chartFormat>
    <chartFormat chart="12" format="26">
      <pivotArea type="data" outline="0" fieldPosition="0">
        <references count="2">
          <reference field="4294967294" count="1" selected="0">
            <x v="1"/>
          </reference>
          <reference field="0" count="1" selected="0">
            <x v="2"/>
          </reference>
        </references>
      </pivotArea>
    </chartFormat>
    <chartFormat chart="12" format="27">
      <pivotArea type="data" outline="0" fieldPosition="0">
        <references count="2">
          <reference field="4294967294" count="1" selected="0">
            <x v="1"/>
          </reference>
          <reference field="0" count="1" selected="0">
            <x v="3"/>
          </reference>
        </references>
      </pivotArea>
    </chartFormat>
    <chartFormat chart="12" format="28" series="1">
      <pivotArea type="data" outline="0" fieldPosition="0">
        <references count="1">
          <reference field="4294967294" count="1" selected="0">
            <x v="2"/>
          </reference>
        </references>
      </pivotArea>
    </chartFormat>
    <chartFormat chart="12" format="29">
      <pivotArea type="data" outline="0" fieldPosition="0">
        <references count="2">
          <reference field="4294967294" count="1" selected="0">
            <x v="2"/>
          </reference>
          <reference field="0" count="1" selected="0">
            <x v="0"/>
          </reference>
        </references>
      </pivotArea>
    </chartFormat>
    <chartFormat chart="12" format="30">
      <pivotArea type="data" outline="0" fieldPosition="0">
        <references count="2">
          <reference field="4294967294" count="1" selected="0">
            <x v="2"/>
          </reference>
          <reference field="0" count="1" selected="0">
            <x v="1"/>
          </reference>
        </references>
      </pivotArea>
    </chartFormat>
    <chartFormat chart="12" format="31">
      <pivotArea type="data" outline="0" fieldPosition="0">
        <references count="2">
          <reference field="4294967294" count="1" selected="0">
            <x v="2"/>
          </reference>
          <reference field="0" count="1" selected="0">
            <x v="2"/>
          </reference>
        </references>
      </pivotArea>
    </chartFormat>
    <chartFormat chart="12" format="32">
      <pivotArea type="data" outline="0" fieldPosition="0">
        <references count="2">
          <reference field="4294967294" count="1" selected="0">
            <x v="2"/>
          </reference>
          <reference field="0" count="1" selected="0">
            <x v="3"/>
          </reference>
        </references>
      </pivotArea>
    </chartFormat>
    <chartFormat chart="12" format="33">
      <pivotArea type="data" outline="0" fieldPosition="0">
        <references count="3">
          <reference field="4294967294" count="1" selected="0">
            <x v="0"/>
          </reference>
          <reference field="0" count="1" selected="0">
            <x v="1"/>
          </reference>
          <reference field="1" count="1" selected="0">
            <x v="0"/>
          </reference>
        </references>
      </pivotArea>
    </chartFormat>
    <chartFormat chart="12" format="34">
      <pivotArea type="data" outline="0" fieldPosition="0">
        <references count="3">
          <reference field="4294967294" count="1" selected="0">
            <x v="1"/>
          </reference>
          <reference field="0" count="1" selected="0">
            <x v="1"/>
          </reference>
          <reference field="1" count="1" selected="0">
            <x v="0"/>
          </reference>
        </references>
      </pivotArea>
    </chartFormat>
    <chartFormat chart="12" format="35">
      <pivotArea type="data" outline="0" fieldPosition="0">
        <references count="3">
          <reference field="4294967294" count="1" selected="0">
            <x v="2"/>
          </reference>
          <reference field="0" count="1" selected="0">
            <x v="1"/>
          </reference>
          <reference field="1"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3">
          <reference field="4294967294" count="1" selected="0">
            <x v="0"/>
          </reference>
          <reference field="0" count="1" selected="0">
            <x v="1"/>
          </reference>
          <reference field="1" count="1" selected="0">
            <x v="0"/>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10" format="6">
      <pivotArea type="data" outline="0" fieldPosition="0">
        <references count="2">
          <reference field="4294967294" count="1" selected="0">
            <x v="0"/>
          </reference>
          <reference field="0" count="1" selected="0">
            <x v="3"/>
          </reference>
        </references>
      </pivotArea>
    </chartFormat>
    <chartFormat chart="10" format="7">
      <pivotArea type="data" outline="0" fieldPosition="0">
        <references count="2">
          <reference field="4294967294" count="1" selected="0">
            <x v="1"/>
          </reference>
          <reference field="0" count="1" selected="0">
            <x v="0"/>
          </reference>
        </references>
      </pivotArea>
    </chartFormat>
    <chartFormat chart="10" format="8">
      <pivotArea type="data" outline="0" fieldPosition="0">
        <references count="3">
          <reference field="4294967294" count="1" selected="0">
            <x v="1"/>
          </reference>
          <reference field="0" count="1" selected="0">
            <x v="1"/>
          </reference>
          <reference field="1" count="1" selected="0">
            <x v="0"/>
          </reference>
        </references>
      </pivotArea>
    </chartFormat>
    <chartFormat chart="10" format="9">
      <pivotArea type="data" outline="0" fieldPosition="0">
        <references count="2">
          <reference field="4294967294" count="1" selected="0">
            <x v="1"/>
          </reference>
          <reference field="0" count="1" selected="0">
            <x v="2"/>
          </reference>
        </references>
      </pivotArea>
    </chartFormat>
    <chartFormat chart="10" format="10">
      <pivotArea type="data" outline="0" fieldPosition="0">
        <references count="2">
          <reference field="4294967294" count="1" selected="0">
            <x v="1"/>
          </reference>
          <reference field="0" count="1" selected="0">
            <x v="3"/>
          </reference>
        </references>
      </pivotArea>
    </chartFormat>
    <chartFormat chart="10" format="11">
      <pivotArea type="data" outline="0" fieldPosition="0">
        <references count="2">
          <reference field="4294967294" count="1" selected="0">
            <x v="2"/>
          </reference>
          <reference field="0" count="1" selected="0">
            <x v="0"/>
          </reference>
        </references>
      </pivotArea>
    </chartFormat>
    <chartFormat chart="10" format="12">
      <pivotArea type="data" outline="0" fieldPosition="0">
        <references count="3">
          <reference field="4294967294" count="1" selected="0">
            <x v="2"/>
          </reference>
          <reference field="0" count="1" selected="0">
            <x v="1"/>
          </reference>
          <reference field="1" count="1" selected="0">
            <x v="0"/>
          </reference>
        </references>
      </pivotArea>
    </chartFormat>
    <chartFormat chart="10" format="13">
      <pivotArea type="data" outline="0" fieldPosition="0">
        <references count="2">
          <reference field="4294967294" count="1" selected="0">
            <x v="2"/>
          </reference>
          <reference field="0" count="1" selected="0">
            <x v="2"/>
          </reference>
        </references>
      </pivotArea>
    </chartFormat>
    <chartFormat chart="10" format="14">
      <pivotArea type="data" outline="0" fieldPosition="0">
        <references count="2">
          <reference field="4294967294" count="1" selected="0">
            <x v="2"/>
          </reference>
          <reference field="0" count="1" selected="0">
            <x v="3"/>
          </reference>
        </references>
      </pivotArea>
    </chartFormat>
    <chartFormat chart="12" format="36">
      <pivotArea type="data" outline="0" fieldPosition="0">
        <references count="3">
          <reference field="4294967294" count="1" selected="0">
            <x v="0"/>
          </reference>
          <reference field="0" count="1" selected="0">
            <x v="2"/>
          </reference>
          <reference field="1" count="1" selected="0">
            <x v="1"/>
          </reference>
        </references>
      </pivotArea>
    </chartFormat>
    <chartFormat chart="12" format="37">
      <pivotArea type="data" outline="0" fieldPosition="0">
        <references count="3">
          <reference field="4294967294" count="1" selected="0">
            <x v="1"/>
          </reference>
          <reference field="0" count="1" selected="0">
            <x v="2"/>
          </reference>
          <reference field="1" count="1" selected="0">
            <x v="1"/>
          </reference>
        </references>
      </pivotArea>
    </chartFormat>
    <chartFormat chart="12" format="38">
      <pivotArea type="data" outline="0" fieldPosition="0">
        <references count="3">
          <reference field="4294967294" count="1" selected="0">
            <x v="2"/>
          </reference>
          <reference field="0" count="1" selected="0">
            <x v="2"/>
          </reference>
          <reference field="1"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inc_fatturato].[mese].&amp;[Giugno]"/>
        <member name="[princ_fatturato].[mese].&amp;[Lugl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Fatturato F1"/>
    <pivotHierarchy dragToData="1" caption="Fatturato SP"/>
    <pivotHierarchy dragToData="1" caption="Fatturato F2"/>
  </pivotHierarchies>
  <pivotTableStyleInfo name="PivotStyleLight16" showRowHeaders="1" showColHeaders="1" showRowStripes="0" showColStripes="0" showLastColumn="1"/>
  <rowHierarchiesUsage count="2">
    <rowHierarchyUsage hierarchyUsage="60"/>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nc_prodotto]"/>
        <x15:activeTabTopLevelEntity name="[princ_fatturato]"/>
        <x15:activeTabTopLevelEntity name="[filiale1_fatturato]"/>
        <x15:activeTabTopLevelEntity name="[filiale2_fattur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DE27B-99AC-45DE-AAA5-A631D6C7D9E5}" name="PivotTable8" cacheId="3" applyNumberFormats="0" applyBorderFormats="0" applyFontFormats="0" applyPatternFormats="0" applyAlignmentFormats="0" applyWidthHeightFormats="1" dataCaption="Values" grandTotalCaption="Tot." tag="f6f41725-3dce-43bd-a650-c6121005bf0d" updatedVersion="8" minRefreshableVersion="3" useAutoFormatting="1" subtotalHiddenItems="1" itemPrintTitles="1" createdVersion="5" indent="0" outline="1" outlineData="1" multipleFieldFilters="0" chartFormat="12">
  <location ref="B17:E41"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2">
    <field x="0"/>
    <field x="3"/>
  </rowFields>
  <rowItems count="23">
    <i>
      <x/>
    </i>
    <i r="1">
      <x/>
    </i>
    <i r="1">
      <x v="1"/>
    </i>
    <i r="1">
      <x v="2"/>
    </i>
    <i r="1">
      <x v="3"/>
    </i>
    <i r="1">
      <x v="4"/>
    </i>
    <i>
      <x v="1"/>
    </i>
    <i r="1">
      <x v="5"/>
    </i>
    <i r="1">
      <x v="6"/>
    </i>
    <i r="1">
      <x v="7"/>
    </i>
    <i r="1">
      <x v="8"/>
    </i>
    <i r="1">
      <x v="9"/>
    </i>
    <i>
      <x v="2"/>
    </i>
    <i r="1">
      <x v="10"/>
    </i>
    <i r="1">
      <x v="11"/>
    </i>
    <i r="1">
      <x v="12"/>
    </i>
    <i r="1">
      <x v="13"/>
    </i>
    <i>
      <x v="3"/>
    </i>
    <i r="1">
      <x v="14"/>
    </i>
    <i r="1">
      <x v="15"/>
    </i>
    <i r="1">
      <x v="16"/>
    </i>
    <i r="1">
      <x v="17"/>
    </i>
    <i t="grand">
      <x/>
    </i>
  </rowItems>
  <colFields count="1">
    <field x="2"/>
  </colFields>
  <colItems count="3">
    <i>
      <x/>
    </i>
    <i>
      <x v="1"/>
    </i>
    <i t="grand">
      <x/>
    </i>
  </colItems>
  <dataFields count="1">
    <dataField name="Fatturato Tot. Sede Principale" fld="1" baseField="0" baseItem="0"/>
  </dataFields>
  <formats count="9">
    <format dxfId="21">
      <pivotArea collapsedLevelsAreSubtotals="1" fieldPosition="0">
        <references count="1">
          <reference field="0" count="1">
            <x v="0"/>
          </reference>
        </references>
      </pivotArea>
    </format>
    <format dxfId="20">
      <pivotArea collapsedLevelsAreSubtotals="1" fieldPosition="0">
        <references count="2">
          <reference field="0" count="1" selected="0">
            <x v="0"/>
          </reference>
          <reference field="3" count="5">
            <x v="0"/>
            <x v="1"/>
            <x v="2"/>
            <x v="3"/>
            <x v="4"/>
          </reference>
        </references>
      </pivotArea>
    </format>
    <format dxfId="19">
      <pivotArea collapsedLevelsAreSubtotals="1" fieldPosition="0">
        <references count="1">
          <reference field="0" count="1">
            <x v="1"/>
          </reference>
        </references>
      </pivotArea>
    </format>
    <format dxfId="18">
      <pivotArea collapsedLevelsAreSubtotals="1" fieldPosition="0">
        <references count="2">
          <reference field="0" count="1" selected="0">
            <x v="1"/>
          </reference>
          <reference field="3" count="5">
            <x v="5"/>
            <x v="6"/>
            <x v="7"/>
            <x v="8"/>
            <x v="9"/>
          </reference>
        </references>
      </pivotArea>
    </format>
    <format dxfId="17">
      <pivotArea collapsedLevelsAreSubtotals="1" fieldPosition="0">
        <references count="1">
          <reference field="0" count="1">
            <x v="2"/>
          </reference>
        </references>
      </pivotArea>
    </format>
    <format dxfId="16">
      <pivotArea collapsedLevelsAreSubtotals="1" fieldPosition="0">
        <references count="2">
          <reference field="0" count="1" selected="0">
            <x v="2"/>
          </reference>
          <reference field="3" count="4">
            <x v="10"/>
            <x v="11"/>
            <x v="12"/>
            <x v="13"/>
          </reference>
        </references>
      </pivotArea>
    </format>
    <format dxfId="15">
      <pivotArea collapsedLevelsAreSubtotals="1" fieldPosition="0">
        <references count="1">
          <reference field="0" count="1">
            <x v="3"/>
          </reference>
        </references>
      </pivotArea>
    </format>
    <format dxfId="14">
      <pivotArea collapsedLevelsAreSubtotals="1" fieldPosition="0">
        <references count="2">
          <reference field="0" count="1" selected="0">
            <x v="3"/>
          </reference>
          <reference field="3" count="4">
            <x v="14"/>
            <x v="15"/>
            <x v="16"/>
            <x v="17"/>
          </reference>
        </references>
      </pivotArea>
    </format>
    <format dxfId="13">
      <pivotArea grandRow="1" outline="0" collapsedLevelsAreSubtotals="1" fieldPosition="0"/>
    </format>
  </formats>
  <chartFormats count="4">
    <chartFormat chart="11" format="24" series="1">
      <pivotArea type="data" outline="0" fieldPosition="0">
        <references count="2">
          <reference field="4294967294" count="1" selected="0">
            <x v="0"/>
          </reference>
          <reference field="2" count="1" selected="0">
            <x v="0"/>
          </reference>
        </references>
      </pivotArea>
    </chartFormat>
    <chartFormat chart="11" format="25"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61"/>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nc_fatturato]"/>
        <x15:activeTabTopLevelEntity name="[filiale1_prodotto]"/>
        <x15:activeTabTopLevelEntity name="[princ_regione]"/>
        <x15:activeTabTopLevelEntity name="[princ_stipend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43607-46E8-4B32-84CA-E7000F061FA9}" name="PivotTable7" cacheId="17" applyNumberFormats="0" applyBorderFormats="0" applyFontFormats="0" applyPatternFormats="0" applyAlignmentFormats="0" applyWidthHeightFormats="1" dataCaption="Values" grandTotalCaption="Tot." tag="e3696909-83ee-4ed9-b68b-6dd22d716cca" updatedVersion="8" minRefreshableVersion="5" useAutoFormatting="1" subtotalHiddenItems="1" itemPrintTitles="1" createdVersion="5" indent="0" outline="1" outlineData="1" multipleFieldFilters="0" chartFormat="6">
  <location ref="B46:E67" firstHeaderRow="1" firstDataRow="2"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2">
    <field x="0"/>
    <field x="3"/>
  </rowFields>
  <rowItems count="20">
    <i>
      <x/>
    </i>
    <i r="1">
      <x/>
    </i>
    <i r="1">
      <x v="1"/>
    </i>
    <i r="1">
      <x v="2"/>
    </i>
    <i r="1">
      <x v="3"/>
    </i>
    <i>
      <x v="1"/>
    </i>
    <i r="1">
      <x v="4"/>
    </i>
    <i r="1">
      <x v="5"/>
    </i>
    <i r="1">
      <x v="6"/>
    </i>
    <i>
      <x v="2"/>
    </i>
    <i r="1">
      <x v="7"/>
    </i>
    <i r="1">
      <x v="8"/>
    </i>
    <i r="1">
      <x v="9"/>
    </i>
    <i r="1">
      <x v="10"/>
    </i>
    <i>
      <x v="3"/>
    </i>
    <i r="1">
      <x v="11"/>
    </i>
    <i r="1">
      <x v="12"/>
    </i>
    <i r="1">
      <x v="13"/>
    </i>
    <i r="1">
      <x v="14"/>
    </i>
    <i t="grand">
      <x/>
    </i>
  </rowItems>
  <colFields count="1">
    <field x="2"/>
  </colFields>
  <colItems count="3">
    <i>
      <x/>
    </i>
    <i>
      <x v="1"/>
    </i>
    <i t="grand">
      <x/>
    </i>
  </colItems>
  <dataFields count="1">
    <dataField name="Fatturato Tot F.1" fld="1" baseField="0" baseItem="0" numFmtId="169"/>
  </dataFields>
  <formats count="5">
    <format dxfId="26">
      <pivotArea collapsedLevelsAreSubtotals="1" fieldPosition="0">
        <references count="1">
          <reference field="0" count="1">
            <x v="1"/>
          </reference>
        </references>
      </pivotArea>
    </format>
    <format dxfId="25">
      <pivotArea collapsedLevelsAreSubtotals="1" fieldPosition="0">
        <references count="1">
          <reference field="0" count="1">
            <x v="2"/>
          </reference>
        </references>
      </pivotArea>
    </format>
    <format dxfId="24">
      <pivotArea collapsedLevelsAreSubtotals="1" fieldPosition="0">
        <references count="1">
          <reference field="0" count="1">
            <x v="3"/>
          </reference>
        </references>
      </pivotArea>
    </format>
    <format dxfId="23">
      <pivotArea grandRow="1" outline="0" collapsedLevelsAreSubtotals="1" fieldPosition="0"/>
    </format>
    <format dxfId="22">
      <pivotArea outline="0" collapsedLevelsAreSubtotals="1" fieldPosition="0"/>
    </format>
  </formats>
  <chartFormats count="4">
    <chartFormat chart="5" format="24" series="1">
      <pivotArea type="data" outline="0" fieldPosition="0">
        <references count="2">
          <reference field="4294967294" count="1" selected="0">
            <x v="0"/>
          </reference>
          <reference field="2" count="1" selected="0">
            <x v="0"/>
          </reference>
        </references>
      </pivotArea>
    </chartFormat>
    <chartFormat chart="5" format="25"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Fatturato Tot F.1"/>
    <pivotHierarchy dragToData="1"/>
    <pivotHierarchy dragToData="1"/>
  </pivotHierarchies>
  <pivotTableStyleInfo name="PivotStyleLight16" showRowHeaders="1" showColHeaders="1" showRowStripes="0" showColStripes="0" showLastColumn="1"/>
  <filters count="1">
    <filter fld="4" type="dateBetween" evalOrder="-1" id="18" name="[princ_fatturato].[data]">
      <autoFilter ref="A1">
        <filterColumn colId="0">
          <customFilters and="1">
            <customFilter operator="greaterThanOrEqual" val="44044"/>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iale1_regione]"/>
        <x15:activeTabTopLevelEntity name="[filiale1_dipendente]"/>
        <x15:activeTabTopLevelEntity name="[filiale1_fatturato]"/>
        <x15:activeTabTopLevelEntity name="[princ_fatturato]"/>
        <x15:activeTabTopLevelEntity name="[filiale1_prodot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998E0-1D87-4F40-9A1F-B265AC166F0C}" name="PivotTable4" cacheId="1" applyNumberFormats="0" applyBorderFormats="0" applyFontFormats="0" applyPatternFormats="0" applyAlignmentFormats="0" applyWidthHeightFormats="1" dataCaption="Values" grandTotalCaption="Tot." tag="359366ad-34e4-4157-9820-1078a1ae05bd" updatedVersion="8" minRefreshableVersion="5" useAutoFormatting="1" subtotalHiddenItems="1" itemPrintTitles="1" createdVersion="5" indent="0" outline="1" outlineData="1" multipleFieldFilters="0" chartFormat="4">
  <location ref="B72:E93"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0"/>
    <field x="3"/>
  </rowFields>
  <rowItems count="20">
    <i>
      <x/>
    </i>
    <i r="1">
      <x/>
    </i>
    <i r="1">
      <x v="1"/>
    </i>
    <i r="1">
      <x v="2"/>
    </i>
    <i r="1">
      <x v="3"/>
    </i>
    <i>
      <x v="1"/>
    </i>
    <i r="1">
      <x v="4"/>
    </i>
    <i r="1">
      <x v="5"/>
    </i>
    <i r="1">
      <x v="6"/>
    </i>
    <i r="1">
      <x v="7"/>
    </i>
    <i>
      <x v="2"/>
    </i>
    <i r="1">
      <x v="8"/>
    </i>
    <i r="1">
      <x v="9"/>
    </i>
    <i r="1">
      <x v="10"/>
    </i>
    <i r="1">
      <x v="11"/>
    </i>
    <i>
      <x v="3"/>
    </i>
    <i r="1">
      <x v="12"/>
    </i>
    <i r="1">
      <x v="13"/>
    </i>
    <i r="1">
      <x v="14"/>
    </i>
    <i t="grand">
      <x/>
    </i>
  </rowItems>
  <colFields count="1">
    <field x="1"/>
  </colFields>
  <colItems count="3">
    <i>
      <x/>
    </i>
    <i>
      <x v="1"/>
    </i>
    <i t="grand">
      <x/>
    </i>
  </colItems>
  <dataFields count="1">
    <dataField name="Fatturato Tot F.2" fld="2" baseField="0" baseItem="0"/>
  </dataFields>
  <formats count="9">
    <format dxfId="35">
      <pivotArea collapsedLevelsAreSubtotals="1" fieldPosition="0">
        <references count="1">
          <reference field="0" count="1">
            <x v="0"/>
          </reference>
        </references>
      </pivotArea>
    </format>
    <format dxfId="34">
      <pivotArea collapsedLevelsAreSubtotals="1" fieldPosition="0">
        <references count="2">
          <reference field="0" count="1" selected="0">
            <x v="0"/>
          </reference>
          <reference field="3" count="4">
            <x v="0"/>
            <x v="1"/>
            <x v="2"/>
            <x v="3"/>
          </reference>
        </references>
      </pivotArea>
    </format>
    <format dxfId="33">
      <pivotArea collapsedLevelsAreSubtotals="1" fieldPosition="0">
        <references count="1">
          <reference field="0" count="1">
            <x v="1"/>
          </reference>
        </references>
      </pivotArea>
    </format>
    <format dxfId="32">
      <pivotArea collapsedLevelsAreSubtotals="1" fieldPosition="0">
        <references count="2">
          <reference field="0" count="1" selected="0">
            <x v="1"/>
          </reference>
          <reference field="3" count="4">
            <x v="4"/>
            <x v="5"/>
            <x v="6"/>
            <x v="7"/>
          </reference>
        </references>
      </pivotArea>
    </format>
    <format dxfId="31">
      <pivotArea collapsedLevelsAreSubtotals="1" fieldPosition="0">
        <references count="1">
          <reference field="0" count="1">
            <x v="2"/>
          </reference>
        </references>
      </pivotArea>
    </format>
    <format dxfId="30">
      <pivotArea collapsedLevelsAreSubtotals="1" fieldPosition="0">
        <references count="2">
          <reference field="0" count="1" selected="0">
            <x v="2"/>
          </reference>
          <reference field="3" count="4">
            <x v="8"/>
            <x v="9"/>
            <x v="10"/>
            <x v="11"/>
          </reference>
        </references>
      </pivotArea>
    </format>
    <format dxfId="29">
      <pivotArea collapsedLevelsAreSubtotals="1" fieldPosition="0">
        <references count="1">
          <reference field="0" count="1">
            <x v="3"/>
          </reference>
        </references>
      </pivotArea>
    </format>
    <format dxfId="28">
      <pivotArea collapsedLevelsAreSubtotals="1" fieldPosition="0">
        <references count="2">
          <reference field="0" count="1" selected="0">
            <x v="3"/>
          </reference>
          <reference field="3" count="3">
            <x v="12"/>
            <x v="13"/>
            <x v="14"/>
          </reference>
        </references>
      </pivotArea>
    </format>
    <format dxfId="27">
      <pivotArea grandRow="1" outline="0" collapsedLevelsAreSubtotals="1" fieldPosition="0"/>
    </format>
  </formats>
  <chartFormats count="4">
    <chartFormat chart="1" format="8" series="1">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1"/>
    <rowHierarchyUsage hierarchyUsage="40"/>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iale2_regione]"/>
        <x15:activeTabTopLevelEntity name="[filiale2_fatturato]"/>
        <x15:activeTabTopLevelEntity name="[princ_fatturato]"/>
        <x15:activeTabTopLevelEntity name="[filiale1_prodott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1" xr16:uid="{FB80FA83-CC98-47E5-A03B-107D48AF531F}" autoFormatId="16" applyNumberFormats="0" applyBorderFormats="0" applyFontFormats="0" applyPatternFormats="0" applyAlignmentFormats="0" applyWidthHeightFormats="0">
  <queryTableRefresh nextId="3">
    <queryTableFields count="2">
      <queryTableField id="1" name="matricola" tableColumnId="1"/>
      <queryTableField id="2" name="stipendio"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3" xr16:uid="{BE9B5882-12E3-43A1-9C2B-B53B1E7CE112}" autoFormatId="16" applyNumberFormats="0" applyBorderFormats="0" applyFontFormats="0" applyPatternFormats="0" applyAlignmentFormats="0" applyWidthHeightFormats="0">
  <queryTableRefresh nextId="6">
    <queryTableFields count="5">
      <queryTableField id="1" name="Data" tableColumnId="1"/>
      <queryTableField id="2" name="M_Venditore" tableColumnId="2"/>
      <queryTableField id="3" name="Categoria_merce" tableColumnId="3"/>
      <queryTableField id="4" name="Id_Prodotto" tableColumnId="4"/>
      <queryTableField id="5" name="Fatturato"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2D445CCC-2C14-42C8-AB19-27C0FFF3A951}" autoFormatId="16" applyNumberFormats="0" applyBorderFormats="0" applyFontFormats="0" applyPatternFormats="0" applyAlignmentFormats="0" applyWidthHeightFormats="0">
  <queryTableRefresh nextId="4">
    <queryTableFields count="3">
      <queryTableField id="1" name="id_regione" tableColumnId="1"/>
      <queryTableField id="2" name="matricola" tableColumnId="2"/>
      <queryTableField id="3" name="nome_region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935BF479-2462-49FA-B2B5-135BD086C8DB}" autoFormatId="16" applyNumberFormats="0" applyBorderFormats="0" applyFontFormats="0" applyPatternFormats="0" applyAlignmentFormats="0" applyWidthHeightFormats="0">
  <queryTableRefresh nextId="9">
    <queryTableFields count="8">
      <queryTableField id="1" name="matricola" tableColumnId="1"/>
      <queryTableField id="2" name="nome" tableColumnId="2"/>
      <queryTableField id="3" name="cognome" tableColumnId="3"/>
      <queryTableField id="4" name="dt_nascita" tableColumnId="4"/>
      <queryTableField id="5" name="dt_assunzione" tableColumnId="5"/>
      <queryTableField id="6" name="eta" tableColumnId="6"/>
      <queryTableField id="7" name="anz_lavoro" tableColumnId="7"/>
      <queryTableField id="8" name="id_region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8" xr16:uid="{DEE55401-9B99-49C0-86AE-7828E9CA657D}" autoFormatId="16" applyNumberFormats="0" applyBorderFormats="0" applyFontFormats="0" applyPatternFormats="0" applyAlignmentFormats="0" applyWidthHeightFormats="0">
  <queryTableRefresh nextId="8">
    <queryTableFields count="6">
      <queryTableField id="1" name="fid" tableColumnId="1"/>
      <queryTableField id="2" name="data" tableColumnId="2"/>
      <queryTableField id="3" name="m_venditore" tableColumnId="3"/>
      <queryTableField id="4" name="categoria_merce" tableColumnId="4"/>
      <queryTableField id="5" name="id_prodotto" tableColumnId="5"/>
      <queryTableField id="6" name="fatturato"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BD2F9D34-0752-4E91-A0E2-B79996DA481E}" autoFormatId="16" applyNumberFormats="0" applyBorderFormats="0" applyFontFormats="0" applyPatternFormats="0" applyAlignmentFormats="0" applyWidthHeightFormats="0">
  <queryTableRefresh nextId="4">
    <queryTableFields count="3">
      <queryTableField id="1" name="id_prodotto" tableColumnId="1"/>
      <queryTableField id="2" name="nome_prodotto" tableColumnId="2"/>
      <queryTableField id="3" name="categoria_prodotto"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5661AE4F-A7E1-4558-8913-10E0CB969B3F}" autoFormatId="16" applyNumberFormats="0" applyBorderFormats="0" applyFontFormats="0" applyPatternFormats="0" applyAlignmentFormats="0" applyWidthHeightFormats="0">
  <queryTableRefresh nextId="17">
    <queryTableFields count="2">
      <queryTableField id="1" name="Matricola" tableColumnId="1"/>
      <queryTableField id="2" name="Stipendio" tableColumnId="2"/>
    </queryTableFields>
    <queryTableDeletedFields count="14">
      <deletedField name="Column3"/>
      <deletedField name="Column4"/>
      <deletedField name="Column5"/>
      <deletedField name="Column6"/>
      <deletedField name="Column7"/>
      <deletedField name="Column8"/>
      <deletedField name="Column9"/>
      <deletedField name="Column3"/>
      <deletedField name="Column4"/>
      <deletedField name="Column5"/>
      <deletedField name="Column6"/>
      <deletedField name="Column7"/>
      <deletedField name="Column8"/>
      <deletedField name="Column9"/>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5" xr16:uid="{C5BEF7D1-59A6-4E52-B7A1-052C3ADD116C}" autoFormatId="16" applyNumberFormats="0" applyBorderFormats="0" applyFontFormats="0" applyPatternFormats="0" applyAlignmentFormats="0" applyWidthHeightFormats="0">
  <queryTableRefresh nextId="4">
    <queryTableFields count="3">
      <queryTableField id="1" name="Id_Regione" tableColumnId="1"/>
      <queryTableField id="2" name="Matricola" tableColumnId="2"/>
      <queryTableField id="3" name="Nome_Region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 xr16:uid="{768FE1BA-E660-48EF-ABE2-DA281AC7F2D9}" autoFormatId="16" applyNumberFormats="0" applyBorderFormats="0" applyFontFormats="0" applyPatternFormats="0" applyAlignmentFormats="0" applyWidthHeightFormats="0">
  <queryTableRefresh nextId="8">
    <queryTableFields count="7">
      <queryTableField id="1" name="Matricola" tableColumnId="1"/>
      <queryTableField id="2" name="Nome" tableColumnId="2"/>
      <queryTableField id="3" name="Cognome" tableColumnId="3"/>
      <queryTableField id="4" name="Dt_nascita" tableColumnId="4"/>
      <queryTableField id="5" name="Dt_assunzione" tableColumnId="5"/>
      <queryTableField id="6" name="Età" tableColumnId="6"/>
      <queryTableField id="7" name="Anz_Lavoro"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4" xr16:uid="{7E59915E-1AFD-4213-9E49-1E1F048701BD}" autoFormatId="16" applyNumberFormats="0" applyBorderFormats="0" applyFontFormats="0" applyPatternFormats="0" applyAlignmentFormats="0" applyWidthHeightFormats="0">
  <queryTableRefresh nextId="4">
    <queryTableFields count="3">
      <queryTableField id="1" name="Id_Prodotto" tableColumnId="1"/>
      <queryTableField id="2" name="Nome_Prodotto" tableColumnId="2"/>
      <queryTableField id="3" name="Categoria_Prodotto"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prodotto" xr10:uid="{00479AC5-A45C-4463-A15A-D3E76CE892E8}" sourceName="[filiale1_prodotto].[id_prodotto]">
  <pivotTables>
    <pivotTable tabId="16" name="PivotTable8"/>
    <pivotTable tabId="16" name="PivotTable7"/>
    <pivotTable tabId="16" name="PivotTable4"/>
  </pivotTables>
  <data>
    <olap pivotCacheId="400175807">
      <levels count="2">
        <level uniqueName="[filiale1_prodotto].[id_prodotto].[(All)]" sourceCaption="(All)" count="0"/>
        <level uniqueName="[filiale1_prodotto].[id_prodotto].[id_prodotto]" sourceCaption="id_prodotto" count="5">
          <ranges>
            <range startItem="0">
              <i n="[filiale1_prodotto].[id_prodotto].&amp;[1]" c="1"/>
              <i n="[filiale1_prodotto].[id_prodotto].&amp;[2]" c="2"/>
              <i n="[filiale1_prodotto].[id_prodotto].&amp;[3]" c="3"/>
              <i n="[filiale1_prodotto].[id_prodotto].&amp;[4]" c="4"/>
              <i n="[filiale1_prodotto].[id_prodotto].&amp;[5]" c="5"/>
            </range>
          </ranges>
        </level>
      </levels>
      <selections count="1">
        <selection n="[filiale1_prodotto].[id_prodott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e" xr10:uid="{5A1150BE-C97A-4520-8915-17A3EB80BCAB}" sourceName="[princ_fatturato].[mese]">
  <pivotTables>
    <pivotTable tabId="16" name="PivotTable8"/>
  </pivotTables>
  <data>
    <olap pivotCacheId="400175807">
      <levels count="2">
        <level uniqueName="[princ_fatturato].[mese].[(All)]" sourceCaption="(All)" count="0"/>
        <level uniqueName="[princ_fatturato].[mese].[mese]" sourceCaption="mese" count="4">
          <ranges>
            <range startItem="0">
              <i n="[princ_fatturato].[mese].&amp;[Agosto]" c="Agosto"/>
              <i n="[princ_fatturato].[mese].&amp;[Giugno]" c="Giugno"/>
              <i n="[princ_fatturato].[mese].&amp;[Luglio]" c="Luglio"/>
              <i n="[princ_fatturato].[mese].&amp;[Settembre]" c="Settembre"/>
            </range>
          </ranges>
        </level>
      </levels>
      <selections count="1">
        <selection n="[princ_fatturato].[me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_prodotto" xr10:uid="{A21E8BEF-CFD5-4A8B-92A3-3D2FB000DE2A}" cache="Slicer_id_prodotto" caption="id_prodotto" level="1" rowHeight="234950"/>
  <slicer name="mese" xr10:uid="{FD1E0AF0-9AC0-43C1-90FF-19CEC18AAEBE}" cache="Slicer_mese" caption="mese" level="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335375-E2E0-49EA-B26C-655D6EE46A1A}" name="Table6" displayName="Table6" ref="T1:Y158" totalsRowShown="0" headerRowDxfId="108" headerRowBorderDxfId="107" tableBorderDxfId="106">
  <autoFilter ref="T1:Y158" xr:uid="{38335375-E2E0-49EA-B26C-655D6EE46A1A}"/>
  <tableColumns count="6">
    <tableColumn id="1" xr3:uid="{138BDAB6-AEC0-454E-9280-22A5B1B3CA5E}" name="data" dataDxfId="105"/>
    <tableColumn id="2" xr3:uid="{DE281D2A-194A-4FB3-9982-67C968873404}" name="mese" dataDxfId="104">
      <calculatedColumnFormula>IF(MONTH(T2)=6,"Giugno",IF(MONTH(T2)=7,"Luglio",IF(MONTH(T2)=8,"Agosto","Settembre")))</calculatedColumnFormula>
    </tableColumn>
    <tableColumn id="3" xr3:uid="{86D49FFB-F0C4-449E-8D99-4C2F96DFB158}" name="m_venditore" dataDxfId="103"/>
    <tableColumn id="4" xr3:uid="{4F73D6AF-69DE-4F9E-9EA2-42582DE88956}" name="categoria_merce" dataDxfId="102"/>
    <tableColumn id="5" xr3:uid="{3263DAB2-CC1A-46FB-9591-B09E98CE9451}" name="id_prodotto" dataDxfId="101"/>
    <tableColumn id="6" xr3:uid="{C3D891A9-60E2-4420-AF5E-0FCB4F7136C8}" name="fatturato" dataDxfId="100" dataCellStyle="Currency 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51005-3359-4D1B-AFB2-66B48985C388}" name="filiale1_fatturato" displayName="filiale1_fatturato" ref="T1:Y100" tableType="queryTable" totalsRowShown="0">
  <autoFilter ref="T1:Y100" xr:uid="{13751005-3359-4D1B-AFB2-66B48985C388}"/>
  <tableColumns count="6">
    <tableColumn id="1" xr3:uid="{5B6806FF-2775-4F76-9C5F-0D5C8146823C}" uniqueName="1" name="fid" queryTableFieldId="1"/>
    <tableColumn id="2" xr3:uid="{C46E2BD8-F6E2-4A84-A486-32A078AD2464}" uniqueName="2" name="data" queryTableFieldId="2" dataDxfId="61"/>
    <tableColumn id="3" xr3:uid="{BDD92C41-BC1D-4498-823F-ECE26B415FA4}" uniqueName="3" name="m_venditore" queryTableFieldId="3" dataDxfId="60"/>
    <tableColumn id="4" xr3:uid="{867296FE-7EFC-40FD-8047-48B712094959}" uniqueName="4" name="categoria_merce" queryTableFieldId="4" dataDxfId="59"/>
    <tableColumn id="5" xr3:uid="{A8D9B7EE-5A82-4889-A3C2-B84B54F7560E}" uniqueName="5" name="id_prodotto" queryTableFieldId="5"/>
    <tableColumn id="6" xr3:uid="{1FB752FF-8DC3-480A-B218-677FEA930456}" uniqueName="6" name="fatturato" queryTableFieldId="6" dataDxfId="5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778017-1816-43AB-941B-ED3A76C0081D}" name="filiale1_prodotto" displayName="filiale1_prodotto" ref="O19:Q24" tableType="queryTable" totalsRowShown="0">
  <autoFilter ref="O19:Q24" xr:uid="{A4778017-1816-43AB-941B-ED3A76C0081D}"/>
  <tableColumns count="3">
    <tableColumn id="1" xr3:uid="{C2CDE517-8993-42B8-BCF3-9C46653FB7C9}" uniqueName="1" name="id_prodotto" queryTableFieldId="1"/>
    <tableColumn id="2" xr3:uid="{51DEBC57-724C-42B0-A11B-E06D30018DC8}" uniqueName="2" name="nome_prodotto" queryTableFieldId="2" dataDxfId="57"/>
    <tableColumn id="3" xr3:uid="{3FA7D04E-7ED3-4DDC-B90E-5A10F11C54E5}" uniqueName="3" name="categoria_prodotto" queryTableFieldId="3" dataDxfId="5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4041D8-45E1-4189-97D7-2E39C77CC2BD}" name="Extra_Filiale2_Stipendio" displayName="Extra_Filiale2_Stipendio" ref="A1:B16" tableType="queryTable" totalsRowShown="0" headerRowDxfId="55">
  <autoFilter ref="A1:B16" xr:uid="{914041D8-45E1-4189-97D7-2E39C77CC2BD}"/>
  <tableColumns count="2">
    <tableColumn id="1" xr3:uid="{5B1E7252-D23B-4580-8ED7-56260F9CA7C7}" uniqueName="1" name="Matricola" queryTableFieldId="1" dataDxfId="54"/>
    <tableColumn id="2" xr3:uid="{21A7E257-2E8C-46D8-B6D6-687EDF0B9019}" uniqueName="2" name="Stipendio" queryTableFieldId="2" dataDxfId="5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9334EA-DD34-4ACB-B122-885979527FE2}" name="Extra_Filiale2_Regione" displayName="Extra_Filiale2_Regione" ref="N1:P16" tableType="queryTable" totalsRowShown="0" headerRowDxfId="52">
  <autoFilter ref="N1:P16" xr:uid="{6F9334EA-DD34-4ACB-B122-885979527FE2}"/>
  <tableColumns count="3">
    <tableColumn id="1" xr3:uid="{F4AB00F8-FF06-4F56-9F39-FD85A1B5F4F9}" uniqueName="1" name="Id_Regione" queryTableFieldId="1"/>
    <tableColumn id="2" xr3:uid="{4F9F1D61-2B52-4197-A2E2-08CC582462E8}" uniqueName="2" name="Matricola" queryTableFieldId="2" dataDxfId="51"/>
    <tableColumn id="3" xr3:uid="{FE8BB580-F400-4668-A982-522A602967BA}" uniqueName="3" name="Nome_Regione" queryTableFieldId="3" dataDxfId="5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D348C0-AB41-4B8C-B1D8-233FAF08E81E}" name="Extra_Filiale2_Dipendente18" displayName="Extra_Filiale2_Dipendente18" ref="E1:K16" tableType="queryTable" totalsRowShown="0" headerRowDxfId="49">
  <autoFilter ref="E1:K16" xr:uid="{7AD348C0-AB41-4B8C-B1D8-233FAF08E81E}"/>
  <tableColumns count="7">
    <tableColumn id="1" xr3:uid="{0D82881F-4B7C-47FE-8417-C2B54B5A1C99}" uniqueName="1" name="Matricola" queryTableFieldId="1" dataDxfId="48"/>
    <tableColumn id="2" xr3:uid="{0CA82416-B0A3-403F-85E7-3203244AD1A3}" uniqueName="2" name="Nome" queryTableFieldId="2" dataDxfId="47"/>
    <tableColumn id="3" xr3:uid="{4DF5FC2F-6D8A-4857-A02D-C00C30A51551}" uniqueName="3" name="Cognome" queryTableFieldId="3" dataDxfId="46"/>
    <tableColumn id="4" xr3:uid="{AFF48A79-A91E-4440-9467-7B1DCC92C20B}" uniqueName="4" name="Dt_nascita" queryTableFieldId="4" dataDxfId="45"/>
    <tableColumn id="5" xr3:uid="{C73B4AD6-C0D9-4744-8333-1A9246C5C22A}" uniqueName="5" name="Dt_assunzione" queryTableFieldId="5" dataDxfId="44"/>
    <tableColumn id="6" xr3:uid="{514C247A-32EC-4329-B4B1-F449302EEDCC}" uniqueName="6" name="Età" queryTableFieldId="6"/>
    <tableColumn id="7" xr3:uid="{0948B398-C934-4242-99F3-CC23B3C7AE23}" uniqueName="7" name="Anz_Lavoro" queryTableFieldId="7"/>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B451D4-20C2-4E6E-BB5E-A543208EA0C4}" name="Extra_Filiale2_Prodotto" displayName="Extra_Filiale2_Prodotto" ref="N19:P24" tableType="queryTable" totalsRowShown="0" headerRowDxfId="43">
  <autoFilter ref="N19:P24" xr:uid="{6BB451D4-20C2-4E6E-BB5E-A543208EA0C4}"/>
  <tableColumns count="3">
    <tableColumn id="1" xr3:uid="{0F17692C-8FEB-4BC9-9A4A-7A4D27B7B62E}" uniqueName="1" name="Id_Prodotto" queryTableFieldId="1"/>
    <tableColumn id="2" xr3:uid="{F7B55FC3-5060-497F-AB39-927B5144D434}" uniqueName="2" name="Nome_Prodotto" queryTableFieldId="2" dataDxfId="42"/>
    <tableColumn id="3" xr3:uid="{37267108-B468-42D8-8693-28EEAB1DB639}" uniqueName="3" name="Categoria_Prodotto" queryTableFieldId="3" dataDxfId="41"/>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2BC9A2-ECD8-40BF-A565-0E1150811B75}" name="Extra_Filiale2_Fatturato" displayName="Extra_Filiale2_Fatturato" ref="S1:W158" tableType="queryTable" totalsRowShown="0" headerRowDxfId="40">
  <autoFilter ref="S1:W158" xr:uid="{C52BC9A2-ECD8-40BF-A565-0E1150811B75}"/>
  <tableColumns count="5">
    <tableColumn id="1" xr3:uid="{17FD207E-2D29-419B-A12E-691E5FB3B3DD}" uniqueName="1" name="Data" queryTableFieldId="1" dataDxfId="39"/>
    <tableColumn id="2" xr3:uid="{F7A5BBC0-07E7-44A9-AA32-B19C18306E3B}" uniqueName="2" name="M_Venditore" queryTableFieldId="2" dataDxfId="38"/>
    <tableColumn id="3" xr3:uid="{EE09C320-6007-499E-B157-F95F9BB934A3}" uniqueName="3" name="Categoria_merce" queryTableFieldId="3" dataDxfId="37"/>
    <tableColumn id="4" xr3:uid="{64A002A2-B158-4217-B12A-C7B3F735FE96}" uniqueName="4" name="Id_Prodotto" queryTableFieldId="4"/>
    <tableColumn id="5" xr3:uid="{5F76B855-98C7-4FE8-8299-10B4EEFE0407}" uniqueName="5" name="Fatturato" queryTableFieldId="5"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955C32-B27D-46D3-8C6E-A330D7121379}" name="Table7" displayName="Table7" ref="O1:P5" totalsRowShown="0" headerRowDxfId="99" headerRowBorderDxfId="98" tableBorderDxfId="97">
  <autoFilter ref="O1:P5" xr:uid="{C2955C32-B27D-46D3-8C6E-A330D7121379}"/>
  <tableColumns count="2">
    <tableColumn id="1" xr3:uid="{FAC2647A-DF68-4509-83BC-0110A182DAF0}" name="id_settore" dataDxfId="96"/>
    <tableColumn id="2" xr3:uid="{80D200B9-CE43-47A4-ACCA-13BB73D4818B}" name="nome_settore" dataDxfId="9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8C219C-1291-4DC9-85C8-B5020B2C185A}" name="Table8" displayName="Table8" ref="O9:Q14" totalsRowShown="0" headerRowDxfId="94" tableBorderDxfId="93">
  <autoFilter ref="O9:Q14" xr:uid="{958C219C-1291-4DC9-85C8-B5020B2C185A}"/>
  <tableColumns count="3">
    <tableColumn id="1" xr3:uid="{7B48FD3D-F748-414D-8EA3-52F424D4AC1A}" name="id_prodotto" dataDxfId="92"/>
    <tableColumn id="2" xr3:uid="{66BDAF9E-1691-467E-BD5F-6C8426C11E83}" name="nome_prodotto" dataDxfId="91"/>
    <tableColumn id="3" xr3:uid="{2EA1DDC8-BE6A-4AFB-92C4-120EEBBE4A52}" name="categoria_prodotto" dataDxfId="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8E392D-3F2D-419A-9AF7-002B2DF310AC}" name="Table9" displayName="Table9" ref="O17:P35" totalsRowShown="0" tableBorderDxfId="89">
  <autoFilter ref="O17:P35" xr:uid="{748E392D-3F2D-419A-9AF7-002B2DF310AC}"/>
  <tableColumns count="2">
    <tableColumn id="1" xr3:uid="{C6EA8684-79EE-48BF-8A4E-D75A9E182ED7}" name="matricola" dataDxfId="88"/>
    <tableColumn id="2" xr3:uid="{994B855D-E744-440E-B17A-599D9B95567B}" name="nome_regione" dataDxfId="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B81C18-4326-4881-B730-B8254F604943}" name="Table10" displayName="Table10" ref="F1:L29" totalsRowShown="0" headerRowDxfId="86" headerRowBorderDxfId="85" tableBorderDxfId="84">
  <autoFilter ref="F1:L29" xr:uid="{DCB81C18-4326-4881-B730-B8254F604943}"/>
  <tableColumns count="7">
    <tableColumn id="1" xr3:uid="{264FDD1C-FCF9-4945-9300-E36CDCE918C8}" name="matricola" dataDxfId="83"/>
    <tableColumn id="2" xr3:uid="{06132079-D2B4-4F63-9DE6-94051238C511}" name="nome" dataDxfId="82"/>
    <tableColumn id="3" xr3:uid="{C81F098C-1800-4454-88BD-F5B4504A7E11}" name="cognome" dataDxfId="81"/>
    <tableColumn id="4" xr3:uid="{9AE98E26-AE09-4A59-8EAE-919978C5A362}" name="dt_nascita" dataDxfId="80"/>
    <tableColumn id="5" xr3:uid="{0479FEF3-52DA-4D1F-B9C5-C630C8ED6F0D}" name="dt_assunzione" dataDxfId="79"/>
    <tableColumn id="6" xr3:uid="{74EED0B7-36A7-452B-ACCC-294D2AAFB00B}" name="eta" dataDxfId="78">
      <calculatedColumnFormula>DATEDIF(I2,TODAY(),"y")</calculatedColumnFormula>
    </tableColumn>
    <tableColumn id="7" xr3:uid="{04B0CFBB-5DA9-4769-B225-3356AF1E2068}" name="anz_lavoro" dataDxfId="77">
      <calculatedColumnFormula>DATEDIF(J2,TODAY(),"y")</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72B555-345B-4B93-B736-4CD92B4BE123}" name="Table11" displayName="Table11" ref="A1:C29" totalsRowShown="0" headerRowDxfId="76" headerRowBorderDxfId="75" tableBorderDxfId="74">
  <autoFilter ref="A1:C29" xr:uid="{1B8A4954-965E-440B-92B3-492EE0D51B1F}"/>
  <tableColumns count="3">
    <tableColumn id="1" xr3:uid="{46177B00-7121-4E51-A9D6-B72943A53496}" name="matricola" dataDxfId="73"/>
    <tableColumn id="2" xr3:uid="{171F4C6B-49E5-4D7E-B5F9-EE99CE3A2B56}" name="id_settore" dataDxfId="72"/>
    <tableColumn id="3" xr3:uid="{24843EBF-2E35-49B0-92EC-97344BA7D84C}" name="stipendio" dataDxfId="71" dataCellStyle="Euro"/>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2166A5-C7E5-4DD0-B0E7-D49ED5A541A1}" name="filiale1_stipendio" displayName="filiale1_stipendio" ref="A1:B16" tableType="queryTable" totalsRowShown="0">
  <autoFilter ref="A1:B16" xr:uid="{E32166A5-C7E5-4DD0-B0E7-D49ED5A541A1}"/>
  <tableColumns count="2">
    <tableColumn id="1" xr3:uid="{36742EB1-97BE-40BE-A2F2-CD1F630A2CC1}" uniqueName="1" name="matricola" queryTableFieldId="1" dataDxfId="70"/>
    <tableColumn id="2" xr3:uid="{C8420A43-5CB6-4F32-88F9-D20A43D8BED9}" uniqueName="2" name="stipendio" queryTableFieldId="2" dataDxfId="6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AF3892-0E21-4C44-B5E0-B9123370F2B7}" name="filiale1_regione" displayName="filiale1_regione" ref="O1:Q16" tableType="queryTable" totalsRowShown="0">
  <autoFilter ref="O1:Q16" xr:uid="{5DAF3892-0E21-4C44-B5E0-B9123370F2B7}"/>
  <tableColumns count="3">
    <tableColumn id="1" xr3:uid="{7F87CA16-7E87-420E-AEEF-6BA9840C9115}" uniqueName="1" name="id_regione" queryTableFieldId="1"/>
    <tableColumn id="2" xr3:uid="{78AF86EC-5202-4B2C-8C23-9C1E697828FC}" uniqueName="2" name="matricola" queryTableFieldId="2" dataDxfId="68"/>
    <tableColumn id="3" xr3:uid="{68702CBC-99E9-4273-B2F7-93557A1E2551}" uniqueName="3" name="nome_regione" queryTableFieldId="3" dataDxfId="6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5EDBAE-9332-4D50-B236-6C9E962DC9B8}" name="filiale1_dipendente" displayName="filiale1_dipendente" ref="E1:L16" tableType="queryTable" totalsRowShown="0">
  <autoFilter ref="E1:L16" xr:uid="{EE5EDBAE-9332-4D50-B236-6C9E962DC9B8}"/>
  <tableColumns count="8">
    <tableColumn id="1" xr3:uid="{D1483D96-521D-41C7-91F5-66A838CF530C}" uniqueName="1" name="matricola" queryTableFieldId="1" dataDxfId="66"/>
    <tableColumn id="2" xr3:uid="{C7E525B2-D87A-49FF-AAEA-250C7E745704}" uniqueName="2" name="nome" queryTableFieldId="2" dataDxfId="65"/>
    <tableColumn id="3" xr3:uid="{D5131C12-BF7C-424B-9662-E1C58A2E4AAE}" uniqueName="3" name="cognome" queryTableFieldId="3" dataDxfId="64"/>
    <tableColumn id="4" xr3:uid="{B5FB38C1-5876-46F1-9917-0E7ECE0CC1E4}" uniqueName="4" name="dt_nascita" queryTableFieldId="4" dataDxfId="63"/>
    <tableColumn id="5" xr3:uid="{FE96DB42-2542-45FB-B8EC-481B97D4E7B9}" uniqueName="5" name="dt_assunzione" queryTableFieldId="5" dataDxfId="62"/>
    <tableColumn id="6" xr3:uid="{D1495790-5500-4B6C-81BA-C398A3B34C0A}" uniqueName="6" name="eta" queryTableFieldId="6"/>
    <tableColumn id="7" xr3:uid="{0EFCEDEA-911A-468E-BA05-15B27B1F0BF2}" uniqueName="7" name="anz_lavoro" queryTableFieldId="7"/>
    <tableColumn id="8" xr3:uid="{A03C8CF0-D2D8-4190-9E33-D5818868EEB8}" uniqueName="8" name="id_region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 xr10:uid="{7A731A50-5F64-46E4-A0A3-13B466D277DD}" sourceName="[filiale2_fatturato].[Data]">
  <pivotTables>
    <pivotTable tabId="16" name="PivotTable4"/>
  </pivotTables>
  <state minimalRefreshVersion="6" lastRefreshVersion="6" pivotCacheId="949829555" filterType="unknown">
    <bounds startDate="2020-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2" xr10:uid="{6D62F3AA-3F5D-4A17-B8EE-574144D2A743}" sourceName="[filiale1_fatturato].[data]">
  <pivotTables>
    <pivotTable tabId="16" name="PivotTable7"/>
  </pivotTables>
  <state minimalRefreshVersion="6" lastRefreshVersion="6" pivotCacheId="949829555"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80A2F48D-8BB3-4310-81DB-186A6A7E8E5B}" cache="Timeline_Data" caption="Data" level="2" selectionLevel="2" scrollPosition="2020-06-14T00:00:00"/>
  <timeline name="data 2" xr10:uid="{9FCD43B6-6117-491E-88E4-1AF37494AA67}" cache="Timeline_data2" caption="data" level="2" selectionLevel="2" scrollPosition="2020-06-12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2552-432A-43A2-B9B9-226BA03BE098}">
  <sheetPr>
    <tabColor rgb="FFFFC000"/>
  </sheetPr>
  <dimension ref="A1:I29"/>
  <sheetViews>
    <sheetView zoomScaleNormal="100" workbookViewId="0">
      <pane ySplit="1" topLeftCell="A2" activePane="bottomLeft" state="frozen"/>
      <selection pane="bottomLeft" sqref="A1:G1048576"/>
    </sheetView>
  </sheetViews>
  <sheetFormatPr defaultColWidth="9.109375" defaultRowHeight="14.4" x14ac:dyDescent="0.3"/>
  <cols>
    <col min="1" max="1" width="14.5546875" style="1" bestFit="1" customWidth="1"/>
    <col min="2" max="2" width="10.77734375" style="1" bestFit="1" customWidth="1"/>
    <col min="3" max="3" width="14" style="1" bestFit="1" customWidth="1"/>
    <col min="4" max="4" width="16.77734375" style="1" bestFit="1" customWidth="1"/>
    <col min="5" max="5" width="14" style="1" customWidth="1"/>
    <col min="6" max="6" width="5.88671875" style="1" customWidth="1"/>
    <col min="7" max="7" width="10.88671875" style="1" bestFit="1" customWidth="1"/>
    <col min="8" max="16384" width="9.109375" style="1"/>
  </cols>
  <sheetData>
    <row r="1" spans="1:9" s="14" customFormat="1" x14ac:dyDescent="0.3">
      <c r="A1" s="15" t="s">
        <v>3</v>
      </c>
      <c r="B1" s="15" t="s">
        <v>9</v>
      </c>
      <c r="C1" s="15" t="s">
        <v>8</v>
      </c>
      <c r="D1" s="15" t="s">
        <v>4</v>
      </c>
      <c r="E1" s="15" t="s">
        <v>5</v>
      </c>
      <c r="F1" s="15" t="s">
        <v>6</v>
      </c>
      <c r="G1" s="15" t="s">
        <v>7</v>
      </c>
      <c r="H1" s="15" t="s">
        <v>67</v>
      </c>
      <c r="I1" s="15" t="s">
        <v>68</v>
      </c>
    </row>
    <row r="2" spans="1:9" x14ac:dyDescent="0.3">
      <c r="A2" s="10" t="s">
        <v>11</v>
      </c>
      <c r="B2" s="11">
        <v>31171</v>
      </c>
      <c r="C2" s="11">
        <v>41796</v>
      </c>
      <c r="D2" s="10" t="s">
        <v>2</v>
      </c>
      <c r="E2" s="12">
        <v>1676</v>
      </c>
      <c r="F2" s="13">
        <f t="shared" ref="F2:F29" ca="1" si="0">DATEDIF(B2,TODAY(),"y")</f>
        <v>37</v>
      </c>
      <c r="G2" s="13">
        <f t="shared" ref="G2:G29" ca="1" si="1">DATEDIF(C2,TODAY(),"y")</f>
        <v>8</v>
      </c>
      <c r="H2" s="2">
        <f ca="1">INT(YEARFRAC(B2,TODAY(),1))</f>
        <v>37</v>
      </c>
      <c r="I2" s="2">
        <f ca="1">INT((TODAY()-B2)/365.25)</f>
        <v>37</v>
      </c>
    </row>
    <row r="3" spans="1:9" x14ac:dyDescent="0.3">
      <c r="A3" s="3" t="s">
        <v>12</v>
      </c>
      <c r="B3" s="7">
        <v>35776</v>
      </c>
      <c r="C3" s="7">
        <v>43466</v>
      </c>
      <c r="D3" s="6" t="s">
        <v>2</v>
      </c>
      <c r="E3" s="8">
        <v>1252</v>
      </c>
      <c r="F3" s="9">
        <f t="shared" ca="1" si="0"/>
        <v>24</v>
      </c>
      <c r="G3" s="32">
        <f t="shared" ca="1" si="1"/>
        <v>3</v>
      </c>
      <c r="H3" s="2">
        <f t="shared" ref="H3:H29" ca="1" si="2">INT(YEARFRAC(B3,TODAY(),1))</f>
        <v>24</v>
      </c>
      <c r="I3" s="2">
        <f t="shared" ref="I3:I29" ca="1" si="3">INT((TODAY()-B3)/365.25)</f>
        <v>24</v>
      </c>
    </row>
    <row r="4" spans="1:9" x14ac:dyDescent="0.3">
      <c r="A4" s="3" t="s">
        <v>13</v>
      </c>
      <c r="B4" s="4">
        <v>30674</v>
      </c>
      <c r="C4" s="4">
        <v>39453</v>
      </c>
      <c r="D4" s="3" t="s">
        <v>0</v>
      </c>
      <c r="E4" s="5">
        <v>1650</v>
      </c>
      <c r="F4" s="2">
        <f t="shared" ca="1" si="0"/>
        <v>38</v>
      </c>
      <c r="G4" s="2">
        <f t="shared" ca="1" si="1"/>
        <v>14</v>
      </c>
      <c r="H4" s="2">
        <f t="shared" ca="1" si="2"/>
        <v>38</v>
      </c>
      <c r="I4" s="2">
        <f t="shared" ca="1" si="3"/>
        <v>38</v>
      </c>
    </row>
    <row r="5" spans="1:9" x14ac:dyDescent="0.3">
      <c r="A5" s="3" t="s">
        <v>14</v>
      </c>
      <c r="B5" s="7">
        <v>32906</v>
      </c>
      <c r="C5" s="7">
        <v>43831</v>
      </c>
      <c r="D5" s="6" t="s">
        <v>2</v>
      </c>
      <c r="E5" s="8">
        <v>1250</v>
      </c>
      <c r="F5" s="2">
        <f t="shared" ca="1" si="0"/>
        <v>32</v>
      </c>
      <c r="G5" s="25">
        <f t="shared" ca="1" si="1"/>
        <v>2</v>
      </c>
      <c r="H5" s="2">
        <f t="shared" ca="1" si="2"/>
        <v>32</v>
      </c>
      <c r="I5" s="2">
        <f t="shared" ca="1" si="3"/>
        <v>32</v>
      </c>
    </row>
    <row r="6" spans="1:9" x14ac:dyDescent="0.3">
      <c r="A6" s="3" t="s">
        <v>15</v>
      </c>
      <c r="B6" s="4">
        <v>20611</v>
      </c>
      <c r="C6" s="4">
        <v>31872</v>
      </c>
      <c r="D6" s="3" t="s">
        <v>1</v>
      </c>
      <c r="E6" s="5">
        <v>3680</v>
      </c>
      <c r="F6" s="2">
        <f t="shared" ca="1" si="0"/>
        <v>66</v>
      </c>
      <c r="G6" s="2">
        <f t="shared" ca="1" si="1"/>
        <v>35</v>
      </c>
      <c r="H6" s="2">
        <f t="shared" ca="1" si="2"/>
        <v>66</v>
      </c>
      <c r="I6" s="2">
        <f t="shared" ca="1" si="3"/>
        <v>66</v>
      </c>
    </row>
    <row r="7" spans="1:9" x14ac:dyDescent="0.3">
      <c r="A7" s="3" t="s">
        <v>16</v>
      </c>
      <c r="B7" s="4">
        <v>31053</v>
      </c>
      <c r="C7" s="4">
        <v>40303</v>
      </c>
      <c r="D7" s="3" t="s">
        <v>2</v>
      </c>
      <c r="E7" s="5">
        <v>1623</v>
      </c>
      <c r="F7" s="2">
        <f t="shared" ca="1" si="0"/>
        <v>37</v>
      </c>
      <c r="G7" s="2">
        <f t="shared" ca="1" si="1"/>
        <v>12</v>
      </c>
      <c r="H7" s="2">
        <f t="shared" ca="1" si="2"/>
        <v>37</v>
      </c>
      <c r="I7" s="2">
        <f t="shared" ca="1" si="3"/>
        <v>37</v>
      </c>
    </row>
    <row r="8" spans="1:9" x14ac:dyDescent="0.3">
      <c r="A8" s="3" t="s">
        <v>17</v>
      </c>
      <c r="B8" s="4">
        <v>33657</v>
      </c>
      <c r="C8" s="4">
        <v>40548</v>
      </c>
      <c r="D8" s="3" t="s">
        <v>10</v>
      </c>
      <c r="E8" s="5">
        <v>2584</v>
      </c>
      <c r="F8" s="2">
        <f t="shared" ca="1" si="0"/>
        <v>30</v>
      </c>
      <c r="G8" s="2">
        <f t="shared" ca="1" si="1"/>
        <v>11</v>
      </c>
      <c r="H8" s="2">
        <f t="shared" ca="1" si="2"/>
        <v>30</v>
      </c>
      <c r="I8" s="2">
        <f t="shared" ca="1" si="3"/>
        <v>30</v>
      </c>
    </row>
    <row r="9" spans="1:9" x14ac:dyDescent="0.3">
      <c r="A9" s="3" t="s">
        <v>18</v>
      </c>
      <c r="B9" s="4">
        <v>34399</v>
      </c>
      <c r="C9" s="4">
        <v>43022</v>
      </c>
      <c r="D9" s="3" t="s">
        <v>0</v>
      </c>
      <c r="E9" s="5">
        <v>1280</v>
      </c>
      <c r="F9" s="2">
        <f t="shared" ca="1" si="0"/>
        <v>28</v>
      </c>
      <c r="G9" s="2">
        <f t="shared" ca="1" si="1"/>
        <v>5</v>
      </c>
      <c r="H9" s="2">
        <f t="shared" ca="1" si="2"/>
        <v>28</v>
      </c>
      <c r="I9" s="2">
        <f t="shared" ca="1" si="3"/>
        <v>28</v>
      </c>
    </row>
    <row r="10" spans="1:9" x14ac:dyDescent="0.3">
      <c r="A10" s="3" t="s">
        <v>19</v>
      </c>
      <c r="B10" s="4">
        <v>22207</v>
      </c>
      <c r="C10" s="4">
        <v>35313</v>
      </c>
      <c r="D10" s="3" t="s">
        <v>2</v>
      </c>
      <c r="E10" s="5">
        <v>1750</v>
      </c>
      <c r="F10" s="2">
        <f t="shared" ca="1" si="0"/>
        <v>62</v>
      </c>
      <c r="G10" s="2">
        <f t="shared" ca="1" si="1"/>
        <v>26</v>
      </c>
      <c r="H10" s="2">
        <f t="shared" ca="1" si="2"/>
        <v>62</v>
      </c>
      <c r="I10" s="2">
        <f t="shared" ca="1" si="3"/>
        <v>62</v>
      </c>
    </row>
    <row r="11" spans="1:9" x14ac:dyDescent="0.3">
      <c r="A11" s="3" t="s">
        <v>20</v>
      </c>
      <c r="B11" s="4">
        <v>32868</v>
      </c>
      <c r="C11" s="4">
        <v>41279</v>
      </c>
      <c r="D11" s="3" t="s">
        <v>2</v>
      </c>
      <c r="E11" s="5">
        <v>1476</v>
      </c>
      <c r="F11" s="2">
        <f t="shared" ca="1" si="0"/>
        <v>32</v>
      </c>
      <c r="G11" s="2">
        <f t="shared" ca="1" si="1"/>
        <v>9</v>
      </c>
      <c r="H11" s="2">
        <f t="shared" ca="1" si="2"/>
        <v>32</v>
      </c>
      <c r="I11" s="2">
        <f t="shared" ca="1" si="3"/>
        <v>32</v>
      </c>
    </row>
    <row r="12" spans="1:9" x14ac:dyDescent="0.3">
      <c r="A12" s="3" t="s">
        <v>21</v>
      </c>
      <c r="B12" s="4">
        <v>25264</v>
      </c>
      <c r="C12" s="4">
        <v>32999</v>
      </c>
      <c r="D12" s="3" t="s">
        <v>1</v>
      </c>
      <c r="E12" s="5">
        <v>3277</v>
      </c>
      <c r="F12" s="2">
        <f t="shared" ca="1" si="0"/>
        <v>53</v>
      </c>
      <c r="G12" s="2">
        <f t="shared" ca="1" si="1"/>
        <v>32</v>
      </c>
      <c r="H12" s="2">
        <f t="shared" ca="1" si="2"/>
        <v>53</v>
      </c>
      <c r="I12" s="2">
        <f t="shared" ca="1" si="3"/>
        <v>53</v>
      </c>
    </row>
    <row r="13" spans="1:9" x14ac:dyDescent="0.3">
      <c r="A13" s="3" t="s">
        <v>22</v>
      </c>
      <c r="B13" s="4">
        <v>24583</v>
      </c>
      <c r="C13" s="4">
        <v>36165</v>
      </c>
      <c r="D13" s="3" t="s">
        <v>2</v>
      </c>
      <c r="E13" s="5">
        <v>1670</v>
      </c>
      <c r="F13" s="2">
        <f t="shared" ca="1" si="0"/>
        <v>55</v>
      </c>
      <c r="G13" s="2">
        <f t="shared" ca="1" si="1"/>
        <v>23</v>
      </c>
      <c r="H13" s="2">
        <f t="shared" ca="1" si="2"/>
        <v>55</v>
      </c>
      <c r="I13" s="2">
        <f t="shared" ca="1" si="3"/>
        <v>55</v>
      </c>
    </row>
    <row r="14" spans="1:9" x14ac:dyDescent="0.3">
      <c r="A14" s="3" t="s">
        <v>23</v>
      </c>
      <c r="B14" s="7">
        <v>32894</v>
      </c>
      <c r="C14" s="7">
        <v>42856</v>
      </c>
      <c r="D14" s="6" t="s">
        <v>2</v>
      </c>
      <c r="E14" s="8">
        <v>1340</v>
      </c>
      <c r="F14" s="9">
        <f t="shared" ca="1" si="0"/>
        <v>32</v>
      </c>
      <c r="G14" s="9">
        <f t="shared" ca="1" si="1"/>
        <v>5</v>
      </c>
      <c r="H14" s="2">
        <f t="shared" ca="1" si="2"/>
        <v>32</v>
      </c>
      <c r="I14" s="2">
        <f t="shared" ca="1" si="3"/>
        <v>32</v>
      </c>
    </row>
    <row r="15" spans="1:9" x14ac:dyDescent="0.3">
      <c r="A15" s="3" t="s">
        <v>24</v>
      </c>
      <c r="B15" s="4">
        <v>28089</v>
      </c>
      <c r="C15" s="4">
        <v>36531</v>
      </c>
      <c r="D15" s="3" t="s">
        <v>0</v>
      </c>
      <c r="E15" s="5">
        <v>1599</v>
      </c>
      <c r="F15" s="2">
        <f t="shared" ca="1" si="0"/>
        <v>45</v>
      </c>
      <c r="G15" s="2">
        <f t="shared" ca="1" si="1"/>
        <v>22</v>
      </c>
      <c r="H15" s="2">
        <f t="shared" ca="1" si="2"/>
        <v>45</v>
      </c>
      <c r="I15" s="2">
        <f t="shared" ca="1" si="3"/>
        <v>45</v>
      </c>
    </row>
    <row r="16" spans="1:9" x14ac:dyDescent="0.3">
      <c r="A16" s="3" t="s">
        <v>25</v>
      </c>
      <c r="B16" s="4">
        <v>34930</v>
      </c>
      <c r="C16" s="4">
        <v>42374</v>
      </c>
      <c r="D16" s="3" t="s">
        <v>2</v>
      </c>
      <c r="E16" s="5">
        <v>1414</v>
      </c>
      <c r="F16" s="2">
        <f t="shared" ca="1" si="0"/>
        <v>27</v>
      </c>
      <c r="G16" s="2">
        <f t="shared" ca="1" si="1"/>
        <v>6</v>
      </c>
      <c r="H16" s="2">
        <f t="shared" ca="1" si="2"/>
        <v>27</v>
      </c>
      <c r="I16" s="2">
        <f t="shared" ca="1" si="3"/>
        <v>27</v>
      </c>
    </row>
    <row r="17" spans="1:9" x14ac:dyDescent="0.3">
      <c r="A17" s="3" t="s">
        <v>26</v>
      </c>
      <c r="B17" s="4">
        <v>31736</v>
      </c>
      <c r="C17" s="4">
        <v>40548</v>
      </c>
      <c r="D17" s="3" t="s">
        <v>0</v>
      </c>
      <c r="E17" s="5">
        <v>1537</v>
      </c>
      <c r="F17" s="2">
        <f t="shared" ca="1" si="0"/>
        <v>35</v>
      </c>
      <c r="G17" s="2">
        <f t="shared" ca="1" si="1"/>
        <v>11</v>
      </c>
      <c r="H17" s="2">
        <f t="shared" ca="1" si="2"/>
        <v>35</v>
      </c>
      <c r="I17" s="2">
        <f t="shared" ca="1" si="3"/>
        <v>35</v>
      </c>
    </row>
    <row r="18" spans="1:9" x14ac:dyDescent="0.3">
      <c r="A18" s="3" t="s">
        <v>27</v>
      </c>
      <c r="B18" s="4">
        <v>29106</v>
      </c>
      <c r="C18" s="4">
        <v>37261</v>
      </c>
      <c r="D18" s="3" t="s">
        <v>2</v>
      </c>
      <c r="E18" s="5">
        <v>2152</v>
      </c>
      <c r="F18" s="2">
        <f t="shared" ca="1" si="0"/>
        <v>43</v>
      </c>
      <c r="G18" s="2">
        <f t="shared" ca="1" si="1"/>
        <v>20</v>
      </c>
      <c r="H18" s="2">
        <f t="shared" ca="1" si="2"/>
        <v>43</v>
      </c>
      <c r="I18" s="2">
        <f t="shared" ca="1" si="3"/>
        <v>43</v>
      </c>
    </row>
    <row r="19" spans="1:9" x14ac:dyDescent="0.3">
      <c r="A19" s="3" t="s">
        <v>28</v>
      </c>
      <c r="B19" s="7">
        <v>34431</v>
      </c>
      <c r="C19" s="7">
        <v>43831</v>
      </c>
      <c r="D19" s="6" t="s">
        <v>2</v>
      </c>
      <c r="E19" s="8">
        <v>1250</v>
      </c>
      <c r="F19" s="9">
        <f t="shared" ca="1" si="0"/>
        <v>28</v>
      </c>
      <c r="G19" s="25">
        <f t="shared" ca="1" si="1"/>
        <v>2</v>
      </c>
      <c r="H19" s="2">
        <f t="shared" ca="1" si="2"/>
        <v>28</v>
      </c>
      <c r="I19" s="2">
        <f t="shared" ca="1" si="3"/>
        <v>28</v>
      </c>
    </row>
    <row r="20" spans="1:9" x14ac:dyDescent="0.3">
      <c r="A20" s="3" t="s">
        <v>29</v>
      </c>
      <c r="B20" s="7">
        <v>33654</v>
      </c>
      <c r="C20" s="7">
        <v>42826</v>
      </c>
      <c r="D20" s="6" t="s">
        <v>2</v>
      </c>
      <c r="E20" s="8">
        <v>1370</v>
      </c>
      <c r="F20" s="2">
        <f t="shared" ca="1" si="0"/>
        <v>30</v>
      </c>
      <c r="G20" s="2">
        <f t="shared" ca="1" si="1"/>
        <v>5</v>
      </c>
      <c r="H20" s="2">
        <f t="shared" ca="1" si="2"/>
        <v>30</v>
      </c>
      <c r="I20" s="2">
        <f t="shared" ca="1" si="3"/>
        <v>30</v>
      </c>
    </row>
    <row r="21" spans="1:9" x14ac:dyDescent="0.3">
      <c r="A21" s="3" t="s">
        <v>30</v>
      </c>
      <c r="B21" s="7">
        <v>32996</v>
      </c>
      <c r="C21" s="7">
        <v>43252</v>
      </c>
      <c r="D21" s="6" t="s">
        <v>2</v>
      </c>
      <c r="E21" s="8">
        <v>1310</v>
      </c>
      <c r="F21" s="9">
        <f t="shared" ca="1" si="0"/>
        <v>32</v>
      </c>
      <c r="G21" s="32">
        <f t="shared" ca="1" si="1"/>
        <v>4</v>
      </c>
      <c r="H21" s="2">
        <f t="shared" ca="1" si="2"/>
        <v>32</v>
      </c>
      <c r="I21" s="2">
        <f t="shared" ca="1" si="3"/>
        <v>32</v>
      </c>
    </row>
    <row r="22" spans="1:9" x14ac:dyDescent="0.3">
      <c r="A22" s="3" t="s">
        <v>31</v>
      </c>
      <c r="B22" s="7">
        <v>36540</v>
      </c>
      <c r="C22" s="7">
        <v>44086</v>
      </c>
      <c r="D22" s="6" t="s">
        <v>2</v>
      </c>
      <c r="E22" s="8">
        <v>1230</v>
      </c>
      <c r="F22" s="2">
        <f t="shared" ca="1" si="0"/>
        <v>22</v>
      </c>
      <c r="G22" s="25">
        <f t="shared" ca="1" si="1"/>
        <v>2</v>
      </c>
      <c r="H22" s="2">
        <f t="shared" ca="1" si="2"/>
        <v>22</v>
      </c>
      <c r="I22" s="2">
        <f t="shared" ca="1" si="3"/>
        <v>22</v>
      </c>
    </row>
    <row r="23" spans="1:9" x14ac:dyDescent="0.3">
      <c r="A23" s="3" t="s">
        <v>32</v>
      </c>
      <c r="B23" s="4">
        <v>30415</v>
      </c>
      <c r="C23" s="4">
        <v>39453</v>
      </c>
      <c r="D23" s="3" t="s">
        <v>10</v>
      </c>
      <c r="E23" s="5">
        <v>2768</v>
      </c>
      <c r="F23" s="2">
        <f t="shared" ca="1" si="0"/>
        <v>39</v>
      </c>
      <c r="G23" s="2">
        <f t="shared" ca="1" si="1"/>
        <v>14</v>
      </c>
      <c r="H23" s="2">
        <f t="shared" ca="1" si="2"/>
        <v>39</v>
      </c>
      <c r="I23" s="2">
        <f t="shared" ca="1" si="3"/>
        <v>39</v>
      </c>
    </row>
    <row r="24" spans="1:9" x14ac:dyDescent="0.3">
      <c r="A24" s="3" t="s">
        <v>33</v>
      </c>
      <c r="B24" s="4">
        <v>30862</v>
      </c>
      <c r="C24" s="4">
        <v>39087</v>
      </c>
      <c r="D24" s="3" t="s">
        <v>10</v>
      </c>
      <c r="E24" s="5">
        <v>2275</v>
      </c>
      <c r="F24" s="2">
        <f t="shared" ca="1" si="0"/>
        <v>38</v>
      </c>
      <c r="G24" s="2">
        <f t="shared" ca="1" si="1"/>
        <v>15</v>
      </c>
      <c r="H24" s="2">
        <f t="shared" ca="1" si="2"/>
        <v>38</v>
      </c>
      <c r="I24" s="2">
        <f t="shared" ca="1" si="3"/>
        <v>38</v>
      </c>
    </row>
    <row r="25" spans="1:9" x14ac:dyDescent="0.3">
      <c r="A25" s="3" t="s">
        <v>34</v>
      </c>
      <c r="B25" s="4">
        <v>34362</v>
      </c>
      <c r="C25" s="4">
        <v>42740</v>
      </c>
      <c r="D25" s="3" t="s">
        <v>0</v>
      </c>
      <c r="E25" s="5">
        <v>1365</v>
      </c>
      <c r="F25" s="2">
        <f t="shared" ca="1" si="0"/>
        <v>28</v>
      </c>
      <c r="G25" s="2">
        <f t="shared" ca="1" si="1"/>
        <v>5</v>
      </c>
      <c r="H25" s="2">
        <f t="shared" ca="1" si="2"/>
        <v>28</v>
      </c>
      <c r="I25" s="2">
        <f t="shared" ca="1" si="3"/>
        <v>28</v>
      </c>
    </row>
    <row r="26" spans="1:9" x14ac:dyDescent="0.3">
      <c r="A26" s="3" t="s">
        <v>35</v>
      </c>
      <c r="B26" s="4">
        <v>31418</v>
      </c>
      <c r="C26" s="4">
        <v>41279</v>
      </c>
      <c r="D26" s="3" t="s">
        <v>2</v>
      </c>
      <c r="E26" s="5">
        <v>1414</v>
      </c>
      <c r="F26" s="2">
        <f t="shared" ca="1" si="0"/>
        <v>36</v>
      </c>
      <c r="G26" s="2">
        <f t="shared" ca="1" si="1"/>
        <v>9</v>
      </c>
      <c r="H26" s="2">
        <f t="shared" ca="1" si="2"/>
        <v>36</v>
      </c>
      <c r="I26" s="2">
        <f t="shared" ca="1" si="3"/>
        <v>36</v>
      </c>
    </row>
    <row r="27" spans="1:9" x14ac:dyDescent="0.3">
      <c r="A27" s="3" t="s">
        <v>36</v>
      </c>
      <c r="B27" s="4">
        <v>34033</v>
      </c>
      <c r="C27" s="4">
        <v>41795</v>
      </c>
      <c r="D27" s="3" t="s">
        <v>2</v>
      </c>
      <c r="E27" s="5">
        <v>1414</v>
      </c>
      <c r="F27" s="2">
        <f t="shared" ca="1" si="0"/>
        <v>29</v>
      </c>
      <c r="G27" s="2">
        <f t="shared" ca="1" si="1"/>
        <v>8</v>
      </c>
      <c r="H27" s="2">
        <f t="shared" ca="1" si="2"/>
        <v>29</v>
      </c>
      <c r="I27" s="2">
        <f t="shared" ca="1" si="3"/>
        <v>29</v>
      </c>
    </row>
    <row r="28" spans="1:9" x14ac:dyDescent="0.3">
      <c r="A28" s="3" t="s">
        <v>37</v>
      </c>
      <c r="B28" s="4">
        <v>32359</v>
      </c>
      <c r="C28" s="4">
        <v>40792</v>
      </c>
      <c r="D28" s="3" t="s">
        <v>2</v>
      </c>
      <c r="E28" s="5">
        <v>1476</v>
      </c>
      <c r="F28" s="2">
        <f t="shared" ca="1" si="0"/>
        <v>34</v>
      </c>
      <c r="G28" s="2">
        <f t="shared" ca="1" si="1"/>
        <v>11</v>
      </c>
      <c r="H28" s="2">
        <f t="shared" ca="1" si="2"/>
        <v>34</v>
      </c>
      <c r="I28" s="2">
        <f t="shared" ca="1" si="3"/>
        <v>34</v>
      </c>
    </row>
    <row r="29" spans="1:9" x14ac:dyDescent="0.3">
      <c r="A29" s="3" t="s">
        <v>38</v>
      </c>
      <c r="B29" s="7">
        <v>34935</v>
      </c>
      <c r="C29" s="7">
        <v>43132</v>
      </c>
      <c r="D29" s="6" t="s">
        <v>2</v>
      </c>
      <c r="E29" s="8">
        <v>1270</v>
      </c>
      <c r="F29" s="9">
        <f t="shared" ca="1" si="0"/>
        <v>27</v>
      </c>
      <c r="G29" s="32">
        <f t="shared" ca="1" si="1"/>
        <v>4</v>
      </c>
      <c r="H29" s="2">
        <f t="shared" ca="1" si="2"/>
        <v>27</v>
      </c>
      <c r="I29" s="2">
        <f t="shared" ca="1" si="3"/>
        <v>27</v>
      </c>
    </row>
  </sheetData>
  <sortState xmlns:xlrd2="http://schemas.microsoft.com/office/spreadsheetml/2017/richdata2" ref="A2:G29">
    <sortCondition ref="A5:A29"/>
  </sortState>
  <phoneticPr fontId="4" type="noConversion"/>
  <conditionalFormatting sqref="G2:G29">
    <cfRule type="cellIs" dxfId="109" priority="1" operator="lessThan">
      <formula>5</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50A3-09BE-4F35-AF29-B0083C5EF306}">
  <dimension ref="B2:G20"/>
  <sheetViews>
    <sheetView workbookViewId="0">
      <selection activeCell="B11" sqref="B11"/>
    </sheetView>
  </sheetViews>
  <sheetFormatPr defaultRowHeight="14.4" x14ac:dyDescent="0.3"/>
  <cols>
    <col min="2" max="2" width="37.21875" bestFit="1" customWidth="1"/>
    <col min="3" max="3" width="17.5546875" bestFit="1" customWidth="1"/>
    <col min="6" max="6" width="28" style="22" customWidth="1"/>
    <col min="7" max="7" width="21" bestFit="1" customWidth="1"/>
  </cols>
  <sheetData>
    <row r="2" spans="2:7" ht="15" thickBot="1" x14ac:dyDescent="0.35">
      <c r="B2" s="16"/>
      <c r="F2" s="116" t="s">
        <v>39</v>
      </c>
      <c r="G2" s="116"/>
    </row>
    <row r="3" spans="2:7" x14ac:dyDescent="0.3">
      <c r="F3" s="17">
        <v>43831</v>
      </c>
      <c r="G3" s="18" t="s">
        <v>40</v>
      </c>
    </row>
    <row r="4" spans="2:7" x14ac:dyDescent="0.3">
      <c r="B4" s="19" t="s">
        <v>41</v>
      </c>
      <c r="F4" s="17">
        <v>43836</v>
      </c>
      <c r="G4" s="18" t="s">
        <v>42</v>
      </c>
    </row>
    <row r="5" spans="2:7" x14ac:dyDescent="0.3">
      <c r="B5" s="20">
        <v>43941</v>
      </c>
      <c r="F5" s="17">
        <v>43934</v>
      </c>
      <c r="G5" s="18" t="s">
        <v>43</v>
      </c>
    </row>
    <row r="6" spans="2:7" x14ac:dyDescent="0.3">
      <c r="F6" s="17">
        <v>43946</v>
      </c>
      <c r="G6" s="18" t="s">
        <v>44</v>
      </c>
    </row>
    <row r="7" spans="2:7" x14ac:dyDescent="0.3">
      <c r="B7" s="19" t="s">
        <v>45</v>
      </c>
      <c r="C7" s="19" t="s">
        <v>46</v>
      </c>
      <c r="F7" s="17">
        <v>43952</v>
      </c>
      <c r="G7" s="18" t="s">
        <v>47</v>
      </c>
    </row>
    <row r="8" spans="2:7" x14ac:dyDescent="0.3">
      <c r="B8" s="20">
        <v>44196</v>
      </c>
      <c r="C8" s="21">
        <f>WEEKNUM(B8)</f>
        <v>53</v>
      </c>
      <c r="F8" s="17">
        <v>43984</v>
      </c>
      <c r="G8" s="18" t="s">
        <v>48</v>
      </c>
    </row>
    <row r="9" spans="2:7" x14ac:dyDescent="0.3">
      <c r="F9" s="17">
        <v>44058</v>
      </c>
      <c r="G9" s="18" t="s">
        <v>49</v>
      </c>
    </row>
    <row r="10" spans="2:7" x14ac:dyDescent="0.3">
      <c r="B10" s="19" t="s">
        <v>50</v>
      </c>
      <c r="F10" s="17">
        <v>44190</v>
      </c>
      <c r="G10" s="18" t="s">
        <v>51</v>
      </c>
    </row>
    <row r="11" spans="2:7" x14ac:dyDescent="0.3">
      <c r="B11" s="21">
        <f>B8-B5</f>
        <v>255</v>
      </c>
      <c r="F11" s="17">
        <v>44191</v>
      </c>
      <c r="G11" s="18" t="s">
        <v>52</v>
      </c>
    </row>
    <row r="13" spans="2:7" x14ac:dyDescent="0.3">
      <c r="B13" s="19" t="s">
        <v>53</v>
      </c>
    </row>
    <row r="14" spans="2:7" x14ac:dyDescent="0.3">
      <c r="B14" s="21">
        <f>DATEDIF(B5,B8,"M")</f>
        <v>8</v>
      </c>
    </row>
    <row r="16" spans="2:7" x14ac:dyDescent="0.3">
      <c r="B16" s="19" t="s">
        <v>54</v>
      </c>
    </row>
    <row r="17" spans="2:2" x14ac:dyDescent="0.3">
      <c r="B17" s="21">
        <f>NETWORKDAYS(B5,B8,F3:F11)</f>
        <v>181</v>
      </c>
    </row>
    <row r="19" spans="2:2" x14ac:dyDescent="0.3">
      <c r="B19" s="19" t="s">
        <v>55</v>
      </c>
    </row>
    <row r="20" spans="2:2" x14ac:dyDescent="0.3">
      <c r="B20" s="33">
        <f>WORKDAY(B5,100,F3:F11)</f>
        <v>44083</v>
      </c>
    </row>
  </sheetData>
  <mergeCells count="1">
    <mergeCell ref="F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C8DB-DD39-4544-85C7-6B687BBF8E60}">
  <dimension ref="B1:M20"/>
  <sheetViews>
    <sheetView workbookViewId="0">
      <selection activeCell="M20" sqref="M20"/>
    </sheetView>
  </sheetViews>
  <sheetFormatPr defaultRowHeight="14.4" x14ac:dyDescent="0.3"/>
  <cols>
    <col min="2" max="2" width="10.5546875" bestFit="1" customWidth="1"/>
    <col min="4" max="4" width="10" bestFit="1" customWidth="1"/>
    <col min="13" max="13" width="10.5546875" bestFit="1" customWidth="1"/>
  </cols>
  <sheetData>
    <row r="1" spans="2:13" ht="15" thickBot="1" x14ac:dyDescent="0.35"/>
    <row r="2" spans="2:13" ht="15" thickBot="1" x14ac:dyDescent="0.35">
      <c r="B2" s="23">
        <v>47848</v>
      </c>
    </row>
    <row r="8" spans="2:13" ht="15" thickBot="1" x14ac:dyDescent="0.35"/>
    <row r="9" spans="2:13" ht="18.600000000000001" thickBot="1" x14ac:dyDescent="0.35">
      <c r="D9" s="117" t="str">
        <f ca="1">"mancano"&amp; " " &amp;DATEDIF(TODAY(),B2,"Y")&amp;" " &amp;"anni"&amp;" "&amp;DATEDIF(TODAY(),B2,"YM")&amp; " " &amp;"mesi"&amp; " "&amp;DATEDIF(TODAY(),B2,"MD")&amp; " "&amp;"giorni"</f>
        <v>mancano 8 anni 2 mesi 10 giorni</v>
      </c>
      <c r="E9" s="118"/>
      <c r="F9" s="118"/>
      <c r="G9" s="118"/>
      <c r="H9" s="118"/>
      <c r="I9" s="118"/>
      <c r="J9" s="119"/>
    </row>
    <row r="14" spans="2:13" ht="15" thickBot="1" x14ac:dyDescent="0.35"/>
    <row r="15" spans="2:13" ht="18.600000000000001" thickBot="1" x14ac:dyDescent="0.35">
      <c r="D15" s="117" t="str">
        <f>"mancano"&amp; " " &amp;DATEDIF(M15,B2,"Y")&amp;" " &amp;"anni"&amp;" "&amp;DATEDIF(M15,B2,"YM")&amp; " " &amp;"mesi"&amp; " "&amp;DATEDIF(M15,B2,"MD")&amp; " "&amp;"giorni"</f>
        <v>mancano 10 anni 1 mesi 10 giorni</v>
      </c>
      <c r="E15" s="118"/>
      <c r="F15" s="118"/>
      <c r="G15" s="118"/>
      <c r="H15" s="118"/>
      <c r="I15" s="118"/>
      <c r="J15" s="119"/>
      <c r="M15" s="23">
        <v>44156</v>
      </c>
    </row>
    <row r="19" spans="4:13" ht="15" thickBot="1" x14ac:dyDescent="0.35"/>
    <row r="20" spans="4:13" ht="18.600000000000001" thickBot="1" x14ac:dyDescent="0.35">
      <c r="D20" s="117" t="str">
        <f>"mancano"&amp; " " &amp;DATEDIF(M20,B2,"Y")&amp;" " &amp;"anni"&amp;" "&amp;DATEDIF(M20,B2,"YM")&amp; " " &amp;"mesi"&amp; " "&amp;DATEDIF(M20,B2,"MD")&amp; " "&amp;"giorni"</f>
        <v>mancano 6 anni 1 mesi 10 giorni</v>
      </c>
      <c r="E20" s="118"/>
      <c r="F20" s="118"/>
      <c r="G20" s="118"/>
      <c r="H20" s="118"/>
      <c r="I20" s="118"/>
      <c r="J20" s="119"/>
      <c r="M20" s="23">
        <v>45617</v>
      </c>
    </row>
  </sheetData>
  <mergeCells count="3">
    <mergeCell ref="D9:J9"/>
    <mergeCell ref="D15:J15"/>
    <mergeCell ref="D20:J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010A-97AD-4E7B-94FC-CF812F4231CD}">
  <dimension ref="B2:L18"/>
  <sheetViews>
    <sheetView workbookViewId="0">
      <selection activeCell="K18" sqref="K18"/>
    </sheetView>
  </sheetViews>
  <sheetFormatPr defaultRowHeight="14.4" x14ac:dyDescent="0.3"/>
  <cols>
    <col min="2" max="2" width="10.109375" bestFit="1" customWidth="1"/>
    <col min="3" max="6" width="16.88671875" customWidth="1"/>
    <col min="7" max="7" width="3" customWidth="1"/>
    <col min="8" max="8" width="9.21875" bestFit="1" customWidth="1"/>
    <col min="12" max="12" width="9.21875" bestFit="1" customWidth="1"/>
  </cols>
  <sheetData>
    <row r="2" spans="2:12" x14ac:dyDescent="0.3">
      <c r="C2" s="24" t="s">
        <v>56</v>
      </c>
      <c r="D2" s="24" t="s">
        <v>57</v>
      </c>
      <c r="E2" s="24" t="s">
        <v>56</v>
      </c>
      <c r="F2" s="24" t="s">
        <v>57</v>
      </c>
      <c r="H2" t="s">
        <v>58</v>
      </c>
    </row>
    <row r="3" spans="2:12" x14ac:dyDescent="0.3">
      <c r="B3" s="25" t="s">
        <v>59</v>
      </c>
      <c r="C3" s="26">
        <v>0.3888888888888889</v>
      </c>
      <c r="D3" s="26">
        <v>0.54166666666666663</v>
      </c>
      <c r="E3" s="26">
        <v>0.58333333333333337</v>
      </c>
      <c r="F3" s="26">
        <v>0.75</v>
      </c>
      <c r="H3" s="26">
        <f>(F3+D3)-(E3+C3)</f>
        <v>0.3194444444444442</v>
      </c>
    </row>
    <row r="4" spans="2:12" x14ac:dyDescent="0.3">
      <c r="B4" s="25" t="s">
        <v>60</v>
      </c>
      <c r="C4" s="26">
        <v>0.33333333333333331</v>
      </c>
      <c r="D4" s="26">
        <v>0.58333333333333337</v>
      </c>
      <c r="E4" s="27"/>
      <c r="F4" s="27"/>
      <c r="H4" s="26">
        <f t="shared" ref="H4:H9" si="0">(F4+D4)-(E4+C4)</f>
        <v>0.25000000000000006</v>
      </c>
    </row>
    <row r="5" spans="2:12" x14ac:dyDescent="0.3">
      <c r="B5" s="25" t="s">
        <v>61</v>
      </c>
      <c r="C5" s="26">
        <v>0.38194444444444442</v>
      </c>
      <c r="D5" s="26">
        <v>0.54166666666666663</v>
      </c>
      <c r="E5" s="26">
        <v>0.58333333333333337</v>
      </c>
      <c r="F5" s="26">
        <v>0.75694444444444453</v>
      </c>
      <c r="H5" s="26">
        <f t="shared" si="0"/>
        <v>0.33333333333333337</v>
      </c>
    </row>
    <row r="6" spans="2:12" x14ac:dyDescent="0.3">
      <c r="B6" s="25" t="s">
        <v>62</v>
      </c>
      <c r="C6" s="26">
        <v>0.36805555555555558</v>
      </c>
      <c r="D6" s="26">
        <v>0.54861111111111105</v>
      </c>
      <c r="E6" s="26">
        <v>0.58333333333333337</v>
      </c>
      <c r="F6" s="26">
        <v>0.74305555555555547</v>
      </c>
      <c r="H6" s="26">
        <f t="shared" si="0"/>
        <v>0.34027777777777757</v>
      </c>
    </row>
    <row r="7" spans="2:12" x14ac:dyDescent="0.3">
      <c r="B7" s="25" t="s">
        <v>63</v>
      </c>
      <c r="C7" s="26">
        <v>0.38194444444444442</v>
      </c>
      <c r="D7" s="26">
        <v>0.54513888888888895</v>
      </c>
      <c r="E7" s="26">
        <v>0.58333333333333337</v>
      </c>
      <c r="F7" s="26">
        <v>0.75347222222222221</v>
      </c>
      <c r="H7" s="26">
        <f t="shared" si="0"/>
        <v>0.33333333333333337</v>
      </c>
    </row>
    <row r="8" spans="2:12" x14ac:dyDescent="0.3">
      <c r="B8" s="25" t="s">
        <v>64</v>
      </c>
      <c r="C8" s="26">
        <v>0.39583333333333331</v>
      </c>
      <c r="D8" s="26">
        <v>0.54166666666666663</v>
      </c>
      <c r="E8" s="27"/>
      <c r="F8" s="27"/>
      <c r="H8" s="26">
        <f t="shared" si="0"/>
        <v>0.14583333333333331</v>
      </c>
    </row>
    <row r="9" spans="2:12" x14ac:dyDescent="0.3">
      <c r="B9" s="25" t="s">
        <v>65</v>
      </c>
      <c r="C9" s="27"/>
      <c r="D9" s="27"/>
      <c r="E9" s="27"/>
      <c r="F9" s="27"/>
      <c r="H9" s="26">
        <f t="shared" si="0"/>
        <v>0</v>
      </c>
    </row>
    <row r="11" spans="2:12" x14ac:dyDescent="0.3">
      <c r="F11" s="28" t="s">
        <v>66</v>
      </c>
      <c r="H11" s="34">
        <f>SUM(H3:H9)</f>
        <v>1.7222222222222217</v>
      </c>
    </row>
    <row r="13" spans="2:12" x14ac:dyDescent="0.3">
      <c r="F13" s="29"/>
      <c r="H13" s="29"/>
    </row>
    <row r="14" spans="2:12" x14ac:dyDescent="0.3">
      <c r="E14" s="30" t="s">
        <v>69</v>
      </c>
      <c r="F14" s="31">
        <v>17.5</v>
      </c>
      <c r="H14" s="36">
        <f>IF((H11*24)&gt;36,36*F14,(H11*24)*F14)</f>
        <v>630</v>
      </c>
      <c r="L14" s="38"/>
    </row>
    <row r="15" spans="2:12" x14ac:dyDescent="0.3">
      <c r="E15" s="30" t="s">
        <v>70</v>
      </c>
      <c r="F15" s="31">
        <v>19</v>
      </c>
      <c r="H15" s="39">
        <f>IF((H11*24)&gt;36,((H11*24)-36)*F15,0)</f>
        <v>101.33333333333312</v>
      </c>
    </row>
    <row r="17" spans="6:8" ht="15" thickBot="1" x14ac:dyDescent="0.35"/>
    <row r="18" spans="6:8" ht="15" thickBot="1" x14ac:dyDescent="0.35">
      <c r="F18" s="35" t="s">
        <v>58</v>
      </c>
      <c r="H18" s="37">
        <f>SUM(H14:H15)</f>
        <v>731.33333333333314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4954-965E-440B-92B3-492EE0D51B1F}">
  <sheetPr>
    <tabColor rgb="FFFFC000"/>
  </sheetPr>
  <dimension ref="A1:Y174"/>
  <sheetViews>
    <sheetView topLeftCell="B1" zoomScaleNormal="100" workbookViewId="0">
      <pane ySplit="1" topLeftCell="A2" activePane="bottomLeft" state="frozen"/>
      <selection activeCell="K2" sqref="K2:L15"/>
      <selection pane="bottomLeft" activeCell="P18" sqref="P18:P21"/>
    </sheetView>
  </sheetViews>
  <sheetFormatPr defaultColWidth="9.109375" defaultRowHeight="14.4" x14ac:dyDescent="0.3"/>
  <cols>
    <col min="1" max="1" width="14.5546875" style="1" bestFit="1" customWidth="1"/>
    <col min="2" max="2" width="16.77734375" style="48" bestFit="1" customWidth="1"/>
    <col min="3" max="3" width="10.77734375" style="1" bestFit="1" customWidth="1"/>
    <col min="6" max="6" width="10.77734375" style="1" customWidth="1"/>
    <col min="7" max="7" width="9.109375" style="14"/>
    <col min="8" max="8" width="10.77734375" style="14" customWidth="1"/>
    <col min="9" max="9" width="11.5546875" style="1" customWidth="1"/>
    <col min="10" max="10" width="14.88671875" style="1" customWidth="1"/>
    <col min="11" max="11" width="5.88671875" style="1" customWidth="1"/>
    <col min="12" max="12" width="12.109375" style="48" customWidth="1"/>
    <col min="15" max="15" width="13" style="53" customWidth="1"/>
    <col min="16" max="16" width="16.33203125" customWidth="1"/>
    <col min="17" max="17" width="19.21875" customWidth="1"/>
    <col min="18" max="19" width="9.109375" style="1"/>
    <col min="20" max="20" width="25.109375" style="1" bestFit="1" customWidth="1"/>
    <col min="21" max="21" width="9.109375" style="1"/>
    <col min="22" max="22" width="13.6640625" style="48" customWidth="1"/>
    <col min="23" max="23" width="16.88671875" style="48" customWidth="1"/>
    <col min="24" max="24" width="13" style="1" customWidth="1"/>
    <col min="25" max="25" width="11.77734375" style="1" bestFit="1" customWidth="1"/>
    <col min="26" max="27" width="9.109375" style="1"/>
    <col min="28" max="28" width="11.109375" style="1" bestFit="1" customWidth="1"/>
    <col min="29" max="29" width="14.5546875" style="1" bestFit="1" customWidth="1"/>
    <col min="30" max="16384" width="9.109375" style="1"/>
  </cols>
  <sheetData>
    <row r="1" spans="1:25" s="14" customFormat="1" ht="15" thickBot="1" x14ac:dyDescent="0.35">
      <c r="A1" s="74" t="s">
        <v>158</v>
      </c>
      <c r="B1" s="75" t="s">
        <v>157</v>
      </c>
      <c r="C1" s="76" t="s">
        <v>159</v>
      </c>
      <c r="F1" s="95" t="s">
        <v>158</v>
      </c>
      <c r="G1" s="75" t="s">
        <v>160</v>
      </c>
      <c r="H1" s="75" t="s">
        <v>161</v>
      </c>
      <c r="I1" s="96" t="s">
        <v>162</v>
      </c>
      <c r="J1" s="75" t="s">
        <v>163</v>
      </c>
      <c r="K1" s="75" t="s">
        <v>164</v>
      </c>
      <c r="L1" s="76" t="s">
        <v>165</v>
      </c>
      <c r="O1" s="74" t="s">
        <v>157</v>
      </c>
      <c r="P1" s="83" t="s">
        <v>166</v>
      </c>
      <c r="Q1" s="1"/>
      <c r="T1" s="74" t="s">
        <v>169</v>
      </c>
      <c r="U1" s="75" t="s">
        <v>170</v>
      </c>
      <c r="V1" s="75" t="s">
        <v>185</v>
      </c>
      <c r="W1" s="75" t="s">
        <v>184</v>
      </c>
      <c r="X1" s="75" t="s">
        <v>171</v>
      </c>
      <c r="Y1" s="76" t="s">
        <v>172</v>
      </c>
    </row>
    <row r="2" spans="1:25" x14ac:dyDescent="0.3">
      <c r="A2" s="10" t="s">
        <v>71</v>
      </c>
      <c r="B2" s="45">
        <v>4</v>
      </c>
      <c r="C2" s="12">
        <v>1676</v>
      </c>
      <c r="F2" s="40" t="s">
        <v>71</v>
      </c>
      <c r="G2" s="44" t="s">
        <v>113</v>
      </c>
      <c r="H2" s="13" t="s">
        <v>114</v>
      </c>
      <c r="I2" s="41">
        <v>22207</v>
      </c>
      <c r="J2" s="11">
        <v>35313</v>
      </c>
      <c r="K2" s="13">
        <f t="shared" ref="K2:K29" ca="1" si="0">DATEDIF(I2,TODAY(),"y")</f>
        <v>62</v>
      </c>
      <c r="L2" s="49">
        <f t="shared" ref="L2:L29" ca="1" si="1">DATEDIF(J2,TODAY(),"y")</f>
        <v>26</v>
      </c>
      <c r="O2" s="70">
        <v>1</v>
      </c>
      <c r="P2" s="10" t="s">
        <v>0</v>
      </c>
      <c r="Q2" s="1"/>
      <c r="T2" s="68">
        <v>44008</v>
      </c>
      <c r="U2" s="69" t="str">
        <f>IF(MONTH(T2)=6,"Giugno",IF(MONTH(T2)=7,"Luglio",IF(MONTH(T2)=8,"Agosto","Settembre")))</f>
        <v>Giugno</v>
      </c>
      <c r="V2" s="45" t="s">
        <v>71</v>
      </c>
      <c r="W2" s="71" t="s">
        <v>167</v>
      </c>
      <c r="X2" s="70">
        <v>4</v>
      </c>
      <c r="Y2" s="72">
        <v>750</v>
      </c>
    </row>
    <row r="3" spans="1:25" x14ac:dyDescent="0.3">
      <c r="A3" s="10" t="s">
        <v>72</v>
      </c>
      <c r="B3" s="46">
        <v>4</v>
      </c>
      <c r="C3" s="8">
        <v>1252</v>
      </c>
      <c r="F3" s="40" t="s">
        <v>72</v>
      </c>
      <c r="G3" s="9" t="s">
        <v>131</v>
      </c>
      <c r="H3" s="2" t="s">
        <v>132</v>
      </c>
      <c r="I3" s="42">
        <v>34431</v>
      </c>
      <c r="J3" s="7">
        <v>43831</v>
      </c>
      <c r="K3" s="9">
        <f t="shared" ca="1" si="0"/>
        <v>28</v>
      </c>
      <c r="L3" s="50">
        <f t="shared" ca="1" si="1"/>
        <v>2</v>
      </c>
      <c r="O3" s="52">
        <v>2</v>
      </c>
      <c r="P3" s="10" t="s">
        <v>10</v>
      </c>
      <c r="Q3" s="1"/>
      <c r="T3" s="55">
        <v>44008</v>
      </c>
      <c r="U3" s="65" t="str">
        <f t="shared" ref="U3:U66" si="2">IF(MONTH(T3)=6,"Giugno",IF(MONTH(T3)=7,"Luglio",IF(MONTH(T3)=8,"Agosto","Settembre")))</f>
        <v>Giugno</v>
      </c>
      <c r="V3" s="45" t="s">
        <v>76</v>
      </c>
      <c r="W3" s="67" t="s">
        <v>167</v>
      </c>
      <c r="X3" s="56">
        <v>5</v>
      </c>
      <c r="Y3" s="59">
        <v>280</v>
      </c>
    </row>
    <row r="4" spans="1:25" x14ac:dyDescent="0.3">
      <c r="A4" s="10" t="s">
        <v>73</v>
      </c>
      <c r="B4" s="47">
        <v>1</v>
      </c>
      <c r="C4" s="5">
        <v>1650</v>
      </c>
      <c r="F4" s="40" t="s">
        <v>73</v>
      </c>
      <c r="G4" s="9" t="s">
        <v>141</v>
      </c>
      <c r="H4" s="2" t="s">
        <v>142</v>
      </c>
      <c r="I4" s="43">
        <v>30862</v>
      </c>
      <c r="J4" s="4">
        <v>39087</v>
      </c>
      <c r="K4" s="2">
        <f t="shared" ca="1" si="0"/>
        <v>38</v>
      </c>
      <c r="L4" s="50">
        <f t="shared" ca="1" si="1"/>
        <v>15</v>
      </c>
      <c r="O4" s="52">
        <v>3</v>
      </c>
      <c r="P4" s="3" t="s">
        <v>1</v>
      </c>
      <c r="Q4" s="1"/>
      <c r="T4" s="55">
        <v>44008</v>
      </c>
      <c r="U4" s="65" t="str">
        <f t="shared" si="2"/>
        <v>Giugno</v>
      </c>
      <c r="V4" s="45" t="s">
        <v>82</v>
      </c>
      <c r="W4" s="67" t="s">
        <v>167</v>
      </c>
      <c r="X4" s="56">
        <v>4</v>
      </c>
      <c r="Y4" s="59">
        <v>1650</v>
      </c>
    </row>
    <row r="5" spans="1:25" x14ac:dyDescent="0.3">
      <c r="A5" s="10" t="s">
        <v>74</v>
      </c>
      <c r="B5" s="46">
        <v>4</v>
      </c>
      <c r="C5" s="8">
        <v>1250</v>
      </c>
      <c r="F5" s="40" t="s">
        <v>74</v>
      </c>
      <c r="G5" s="9" t="s">
        <v>121</v>
      </c>
      <c r="H5" s="2" t="s">
        <v>122</v>
      </c>
      <c r="I5" s="42">
        <v>32894</v>
      </c>
      <c r="J5" s="7">
        <v>42856</v>
      </c>
      <c r="K5" s="9">
        <f t="shared" ca="1" si="0"/>
        <v>32</v>
      </c>
      <c r="L5" s="51">
        <f t="shared" ca="1" si="1"/>
        <v>5</v>
      </c>
      <c r="O5" s="81">
        <v>4</v>
      </c>
      <c r="P5" s="84" t="s">
        <v>2</v>
      </c>
      <c r="Q5" s="1"/>
      <c r="T5" s="55">
        <v>44011</v>
      </c>
      <c r="U5" s="65" t="str">
        <f t="shared" si="2"/>
        <v>Giugno</v>
      </c>
      <c r="V5" s="45" t="s">
        <v>80</v>
      </c>
      <c r="W5" s="67" t="s">
        <v>168</v>
      </c>
      <c r="X5" s="56">
        <v>2</v>
      </c>
      <c r="Y5" s="59">
        <v>2240</v>
      </c>
    </row>
    <row r="6" spans="1:25" x14ac:dyDescent="0.3">
      <c r="A6" s="10" t="s">
        <v>75</v>
      </c>
      <c r="B6" s="47">
        <v>3</v>
      </c>
      <c r="C6" s="5">
        <v>3680</v>
      </c>
      <c r="F6" s="40" t="s">
        <v>75</v>
      </c>
      <c r="G6" s="9" t="s">
        <v>148</v>
      </c>
      <c r="H6" s="2" t="s">
        <v>149</v>
      </c>
      <c r="I6" s="43">
        <v>32359</v>
      </c>
      <c r="J6" s="4">
        <v>40792</v>
      </c>
      <c r="K6" s="2">
        <f t="shared" ca="1" si="0"/>
        <v>34</v>
      </c>
      <c r="L6" s="50">
        <f t="shared" ca="1" si="1"/>
        <v>11</v>
      </c>
      <c r="Q6" s="1"/>
      <c r="T6" s="55">
        <v>44011</v>
      </c>
      <c r="U6" s="65" t="str">
        <f t="shared" si="2"/>
        <v>Giugno</v>
      </c>
      <c r="V6" s="45" t="s">
        <v>85</v>
      </c>
      <c r="W6" s="67" t="s">
        <v>168</v>
      </c>
      <c r="X6" s="56">
        <v>2</v>
      </c>
      <c r="Y6" s="59">
        <v>10160</v>
      </c>
    </row>
    <row r="7" spans="1:25" x14ac:dyDescent="0.3">
      <c r="A7" s="10" t="s">
        <v>76</v>
      </c>
      <c r="B7" s="47">
        <v>4</v>
      </c>
      <c r="C7" s="5">
        <v>1623</v>
      </c>
      <c r="F7" s="40" t="s">
        <v>76</v>
      </c>
      <c r="G7" s="2" t="s">
        <v>105</v>
      </c>
      <c r="H7" s="2" t="s">
        <v>106</v>
      </c>
      <c r="I7" s="43">
        <v>30674</v>
      </c>
      <c r="J7" s="4">
        <v>39453</v>
      </c>
      <c r="K7" s="2">
        <f t="shared" ca="1" si="0"/>
        <v>38</v>
      </c>
      <c r="L7" s="50">
        <f t="shared" ca="1" si="1"/>
        <v>14</v>
      </c>
      <c r="T7" s="55">
        <v>44011</v>
      </c>
      <c r="U7" s="65" t="str">
        <f t="shared" si="2"/>
        <v>Giugno</v>
      </c>
      <c r="V7" s="45" t="s">
        <v>71</v>
      </c>
      <c r="W7" s="67" t="s">
        <v>167</v>
      </c>
      <c r="X7" s="56">
        <v>3</v>
      </c>
      <c r="Y7" s="59">
        <v>302</v>
      </c>
    </row>
    <row r="8" spans="1:25" x14ac:dyDescent="0.3">
      <c r="A8" s="10" t="s">
        <v>77</v>
      </c>
      <c r="B8" s="47">
        <v>2</v>
      </c>
      <c r="C8" s="5">
        <v>2584</v>
      </c>
      <c r="F8" s="40" t="s">
        <v>77</v>
      </c>
      <c r="G8" s="9" t="s">
        <v>126</v>
      </c>
      <c r="H8" s="2" t="s">
        <v>125</v>
      </c>
      <c r="I8" s="43">
        <v>34930</v>
      </c>
      <c r="J8" s="4">
        <v>42374</v>
      </c>
      <c r="K8" s="2">
        <f t="shared" ca="1" si="0"/>
        <v>27</v>
      </c>
      <c r="L8" s="50">
        <f t="shared" ca="1" si="1"/>
        <v>6</v>
      </c>
      <c r="T8" s="55">
        <v>44011</v>
      </c>
      <c r="U8" s="65" t="str">
        <f t="shared" si="2"/>
        <v>Giugno</v>
      </c>
      <c r="V8" s="45" t="s">
        <v>74</v>
      </c>
      <c r="W8" s="67" t="s">
        <v>167</v>
      </c>
      <c r="X8" s="56">
        <v>5</v>
      </c>
      <c r="Y8" s="59">
        <v>840</v>
      </c>
    </row>
    <row r="9" spans="1:25" x14ac:dyDescent="0.3">
      <c r="A9" s="10" t="s">
        <v>78</v>
      </c>
      <c r="B9" s="47">
        <v>1</v>
      </c>
      <c r="C9" s="5">
        <v>1280</v>
      </c>
      <c r="F9" s="40" t="s">
        <v>78</v>
      </c>
      <c r="G9" s="9" t="s">
        <v>150</v>
      </c>
      <c r="H9" s="2" t="s">
        <v>151</v>
      </c>
      <c r="I9" s="42">
        <v>34935</v>
      </c>
      <c r="J9" s="7">
        <v>43132</v>
      </c>
      <c r="K9" s="9">
        <f t="shared" ca="1" si="0"/>
        <v>27</v>
      </c>
      <c r="L9" s="51">
        <f t="shared" ca="1" si="1"/>
        <v>4</v>
      </c>
      <c r="O9" s="87" t="s">
        <v>171</v>
      </c>
      <c r="P9" s="88" t="s">
        <v>173</v>
      </c>
      <c r="Q9" s="89" t="s">
        <v>183</v>
      </c>
      <c r="T9" s="55">
        <v>44013</v>
      </c>
      <c r="U9" s="65" t="str">
        <f t="shared" si="2"/>
        <v>Luglio</v>
      </c>
      <c r="V9" s="45" t="s">
        <v>87</v>
      </c>
      <c r="W9" s="67" t="s">
        <v>168</v>
      </c>
      <c r="X9" s="56">
        <v>2</v>
      </c>
      <c r="Y9" s="59">
        <v>6420</v>
      </c>
    </row>
    <row r="10" spans="1:25" x14ac:dyDescent="0.3">
      <c r="A10" s="10" t="s">
        <v>79</v>
      </c>
      <c r="B10" s="47">
        <v>4</v>
      </c>
      <c r="C10" s="5">
        <v>1750</v>
      </c>
      <c r="F10" s="40" t="s">
        <v>79</v>
      </c>
      <c r="G10" s="9" t="s">
        <v>105</v>
      </c>
      <c r="H10" s="9" t="s">
        <v>109</v>
      </c>
      <c r="I10" s="43">
        <v>20611</v>
      </c>
      <c r="J10" s="4">
        <v>31872</v>
      </c>
      <c r="K10" s="2">
        <f t="shared" ca="1" si="0"/>
        <v>66</v>
      </c>
      <c r="L10" s="50">
        <f t="shared" ca="1" si="1"/>
        <v>35</v>
      </c>
      <c r="O10" s="85">
        <v>1</v>
      </c>
      <c r="P10" s="60" t="s">
        <v>174</v>
      </c>
      <c r="Q10" s="58" t="s">
        <v>175</v>
      </c>
      <c r="T10" s="55">
        <v>44014</v>
      </c>
      <c r="U10" s="65" t="str">
        <f t="shared" si="2"/>
        <v>Luglio</v>
      </c>
      <c r="V10" s="45" t="s">
        <v>72</v>
      </c>
      <c r="W10" s="67" t="s">
        <v>167</v>
      </c>
      <c r="X10" s="56">
        <v>3</v>
      </c>
      <c r="Y10" s="59">
        <v>2840</v>
      </c>
    </row>
    <row r="11" spans="1:25" x14ac:dyDescent="0.3">
      <c r="A11" s="10" t="s">
        <v>80</v>
      </c>
      <c r="B11" s="47">
        <v>4</v>
      </c>
      <c r="C11" s="5">
        <v>1476</v>
      </c>
      <c r="F11" s="40" t="s">
        <v>80</v>
      </c>
      <c r="G11" s="9" t="s">
        <v>145</v>
      </c>
      <c r="H11" s="2" t="s">
        <v>146</v>
      </c>
      <c r="I11" s="43">
        <v>31418</v>
      </c>
      <c r="J11" s="4">
        <v>41279</v>
      </c>
      <c r="K11" s="2">
        <f t="shared" ca="1" si="0"/>
        <v>36</v>
      </c>
      <c r="L11" s="50">
        <f t="shared" ca="1" si="1"/>
        <v>9</v>
      </c>
      <c r="O11" s="85">
        <v>2</v>
      </c>
      <c r="P11" s="60" t="s">
        <v>178</v>
      </c>
      <c r="Q11" s="58" t="s">
        <v>175</v>
      </c>
      <c r="T11" s="55">
        <v>44015</v>
      </c>
      <c r="U11" s="65" t="str">
        <f t="shared" si="2"/>
        <v>Luglio</v>
      </c>
      <c r="V11" s="45" t="s">
        <v>88</v>
      </c>
      <c r="W11" s="67" t="s">
        <v>167</v>
      </c>
      <c r="X11" s="56">
        <v>5</v>
      </c>
      <c r="Y11" s="59">
        <v>1420</v>
      </c>
    </row>
    <row r="12" spans="1:25" x14ac:dyDescent="0.3">
      <c r="A12" s="10" t="s">
        <v>81</v>
      </c>
      <c r="B12" s="47">
        <v>3</v>
      </c>
      <c r="C12" s="5">
        <v>3277</v>
      </c>
      <c r="F12" s="40" t="s">
        <v>81</v>
      </c>
      <c r="G12" s="2" t="s">
        <v>103</v>
      </c>
      <c r="H12" s="2" t="s">
        <v>104</v>
      </c>
      <c r="I12" s="42">
        <v>35776</v>
      </c>
      <c r="J12" s="7">
        <v>43466</v>
      </c>
      <c r="K12" s="9">
        <f t="shared" ca="1" si="0"/>
        <v>24</v>
      </c>
      <c r="L12" s="51">
        <f t="shared" ca="1" si="1"/>
        <v>3</v>
      </c>
      <c r="O12" s="85">
        <v>3</v>
      </c>
      <c r="P12" s="3" t="s">
        <v>181</v>
      </c>
      <c r="Q12" s="86" t="s">
        <v>176</v>
      </c>
      <c r="T12" s="55">
        <v>44018</v>
      </c>
      <c r="U12" s="65" t="str">
        <f t="shared" si="2"/>
        <v>Luglio</v>
      </c>
      <c r="V12" s="45" t="s">
        <v>90</v>
      </c>
      <c r="W12" s="67" t="s">
        <v>167</v>
      </c>
      <c r="X12" s="56">
        <v>4</v>
      </c>
      <c r="Y12" s="59">
        <v>210</v>
      </c>
    </row>
    <row r="13" spans="1:25" x14ac:dyDescent="0.3">
      <c r="A13" s="10" t="s">
        <v>82</v>
      </c>
      <c r="B13" s="47">
        <v>4</v>
      </c>
      <c r="C13" s="5">
        <v>1670</v>
      </c>
      <c r="F13" s="40" t="s">
        <v>82</v>
      </c>
      <c r="G13" s="9" t="s">
        <v>117</v>
      </c>
      <c r="H13" s="2" t="s">
        <v>118</v>
      </c>
      <c r="I13" s="43">
        <v>25264</v>
      </c>
      <c r="J13" s="4">
        <v>32999</v>
      </c>
      <c r="K13" s="2">
        <f t="shared" ca="1" si="0"/>
        <v>53</v>
      </c>
      <c r="L13" s="50">
        <f t="shared" ca="1" si="1"/>
        <v>32</v>
      </c>
      <c r="O13" s="85">
        <v>4</v>
      </c>
      <c r="P13" s="60" t="s">
        <v>182</v>
      </c>
      <c r="Q13" s="86" t="s">
        <v>177</v>
      </c>
      <c r="T13" s="55">
        <v>44018</v>
      </c>
      <c r="U13" s="65" t="str">
        <f t="shared" si="2"/>
        <v>Luglio</v>
      </c>
      <c r="V13" s="45" t="s">
        <v>82</v>
      </c>
      <c r="W13" s="67" t="s">
        <v>167</v>
      </c>
      <c r="X13" s="56">
        <v>3</v>
      </c>
      <c r="Y13" s="59">
        <v>2900</v>
      </c>
    </row>
    <row r="14" spans="1:25" x14ac:dyDescent="0.3">
      <c r="A14" s="10" t="s">
        <v>83</v>
      </c>
      <c r="B14" s="46">
        <v>4</v>
      </c>
      <c r="C14" s="8">
        <v>1340</v>
      </c>
      <c r="F14" s="40" t="s">
        <v>83</v>
      </c>
      <c r="G14" s="9" t="s">
        <v>126</v>
      </c>
      <c r="H14" s="2" t="s">
        <v>127</v>
      </c>
      <c r="I14" s="43">
        <v>31736</v>
      </c>
      <c r="J14" s="4">
        <v>40548</v>
      </c>
      <c r="K14" s="2">
        <f t="shared" ca="1" si="0"/>
        <v>35</v>
      </c>
      <c r="L14" s="50">
        <f t="shared" ca="1" si="1"/>
        <v>11</v>
      </c>
      <c r="O14" s="90">
        <v>5</v>
      </c>
      <c r="P14" s="84" t="s">
        <v>180</v>
      </c>
      <c r="Q14" s="91" t="s">
        <v>179</v>
      </c>
      <c r="T14" s="55">
        <v>44018</v>
      </c>
      <c r="U14" s="65" t="str">
        <f t="shared" si="2"/>
        <v>Luglio</v>
      </c>
      <c r="V14" s="45" t="s">
        <v>79</v>
      </c>
      <c r="W14" s="67" t="s">
        <v>167</v>
      </c>
      <c r="X14" s="56">
        <v>4</v>
      </c>
      <c r="Y14" s="59">
        <v>350</v>
      </c>
    </row>
    <row r="15" spans="1:25" x14ac:dyDescent="0.3">
      <c r="A15" s="10" t="s">
        <v>84</v>
      </c>
      <c r="B15" s="47">
        <v>1</v>
      </c>
      <c r="C15" s="5">
        <v>1599</v>
      </c>
      <c r="F15" s="40" t="s">
        <v>84</v>
      </c>
      <c r="G15" s="9" t="s">
        <v>128</v>
      </c>
      <c r="H15" s="2" t="s">
        <v>129</v>
      </c>
      <c r="I15" s="43">
        <v>29106</v>
      </c>
      <c r="J15" s="4">
        <v>37261</v>
      </c>
      <c r="K15" s="2">
        <f t="shared" ca="1" si="0"/>
        <v>43</v>
      </c>
      <c r="L15" s="50">
        <f t="shared" ca="1" si="1"/>
        <v>20</v>
      </c>
      <c r="T15" s="55">
        <v>44019</v>
      </c>
      <c r="U15" s="65" t="str">
        <f t="shared" si="2"/>
        <v>Luglio</v>
      </c>
      <c r="V15" s="45" t="s">
        <v>89</v>
      </c>
      <c r="W15" s="67" t="s">
        <v>167</v>
      </c>
      <c r="X15" s="56">
        <v>5</v>
      </c>
      <c r="Y15" s="59">
        <v>1500</v>
      </c>
    </row>
    <row r="16" spans="1:25" x14ac:dyDescent="0.3">
      <c r="A16" s="10" t="s">
        <v>85</v>
      </c>
      <c r="B16" s="47">
        <v>4</v>
      </c>
      <c r="C16" s="5">
        <v>1414</v>
      </c>
      <c r="F16" s="40" t="s">
        <v>85</v>
      </c>
      <c r="G16" s="9" t="s">
        <v>139</v>
      </c>
      <c r="H16" s="2" t="s">
        <v>140</v>
      </c>
      <c r="I16" s="43">
        <v>30415</v>
      </c>
      <c r="J16" s="4">
        <v>39453</v>
      </c>
      <c r="K16" s="2">
        <f t="shared" ca="1" si="0"/>
        <v>39</v>
      </c>
      <c r="L16" s="50">
        <f t="shared" ca="1" si="1"/>
        <v>14</v>
      </c>
      <c r="T16" s="55">
        <v>44019</v>
      </c>
      <c r="U16" s="65" t="str">
        <f t="shared" si="2"/>
        <v>Luglio</v>
      </c>
      <c r="V16" s="45" t="s">
        <v>95</v>
      </c>
      <c r="W16" s="67" t="s">
        <v>168</v>
      </c>
      <c r="X16" s="56">
        <v>1</v>
      </c>
      <c r="Y16" s="59">
        <v>5120</v>
      </c>
    </row>
    <row r="17" spans="1:25" ht="15" thickBot="1" x14ac:dyDescent="0.35">
      <c r="A17" s="10" t="s">
        <v>86</v>
      </c>
      <c r="B17" s="47">
        <v>1</v>
      </c>
      <c r="C17" s="5">
        <v>1537</v>
      </c>
      <c r="F17" s="40" t="s">
        <v>86</v>
      </c>
      <c r="G17" s="9" t="s">
        <v>107</v>
      </c>
      <c r="H17" s="9" t="s">
        <v>108</v>
      </c>
      <c r="I17" s="42">
        <v>32906</v>
      </c>
      <c r="J17" s="7">
        <v>43831</v>
      </c>
      <c r="K17" s="2">
        <f t="shared" ca="1" si="0"/>
        <v>32</v>
      </c>
      <c r="L17" s="50">
        <f t="shared" ca="1" si="1"/>
        <v>2</v>
      </c>
      <c r="O17" s="74" t="s">
        <v>158</v>
      </c>
      <c r="P17" s="92" t="s">
        <v>186</v>
      </c>
      <c r="T17" s="55">
        <v>44020</v>
      </c>
      <c r="U17" s="65" t="str">
        <f t="shared" si="2"/>
        <v>Luglio</v>
      </c>
      <c r="V17" s="45" t="s">
        <v>97</v>
      </c>
      <c r="W17" s="67" t="s">
        <v>167</v>
      </c>
      <c r="X17" s="56">
        <v>5</v>
      </c>
      <c r="Y17" s="59">
        <v>1204</v>
      </c>
    </row>
    <row r="18" spans="1:25" x14ac:dyDescent="0.3">
      <c r="A18" s="10" t="s">
        <v>87</v>
      </c>
      <c r="B18" s="47">
        <v>4</v>
      </c>
      <c r="C18" s="5">
        <v>2152</v>
      </c>
      <c r="F18" s="40" t="s">
        <v>87</v>
      </c>
      <c r="G18" s="9" t="s">
        <v>110</v>
      </c>
      <c r="H18" s="9" t="s">
        <v>130</v>
      </c>
      <c r="I18" s="43">
        <v>31053</v>
      </c>
      <c r="J18" s="4">
        <v>40303</v>
      </c>
      <c r="K18" s="2">
        <f t="shared" ca="1" si="0"/>
        <v>37</v>
      </c>
      <c r="L18" s="50">
        <f t="shared" ca="1" si="1"/>
        <v>12</v>
      </c>
      <c r="O18" s="10" t="s">
        <v>71</v>
      </c>
      <c r="P18" s="58" t="s">
        <v>153</v>
      </c>
      <c r="T18" s="55">
        <v>44021</v>
      </c>
      <c r="U18" s="65" t="str">
        <f t="shared" si="2"/>
        <v>Luglio</v>
      </c>
      <c r="V18" s="45" t="s">
        <v>83</v>
      </c>
      <c r="W18" s="67" t="s">
        <v>168</v>
      </c>
      <c r="X18" s="56">
        <v>2</v>
      </c>
      <c r="Y18" s="59">
        <v>3400</v>
      </c>
    </row>
    <row r="19" spans="1:25" x14ac:dyDescent="0.3">
      <c r="A19" s="10" t="s">
        <v>88</v>
      </c>
      <c r="B19" s="46">
        <v>4</v>
      </c>
      <c r="C19" s="8">
        <v>1250</v>
      </c>
      <c r="F19" s="40" t="s">
        <v>88</v>
      </c>
      <c r="G19" s="2" t="s">
        <v>101</v>
      </c>
      <c r="H19" s="2" t="s">
        <v>102</v>
      </c>
      <c r="I19" s="43">
        <v>31171</v>
      </c>
      <c r="J19" s="4">
        <v>41796</v>
      </c>
      <c r="K19" s="2">
        <f t="shared" ca="1" si="0"/>
        <v>37</v>
      </c>
      <c r="L19" s="50">
        <f t="shared" ca="1" si="1"/>
        <v>8</v>
      </c>
      <c r="O19" s="10" t="s">
        <v>72</v>
      </c>
      <c r="P19" s="58" t="s">
        <v>155</v>
      </c>
      <c r="T19" s="55">
        <v>44022</v>
      </c>
      <c r="U19" s="65" t="str">
        <f t="shared" si="2"/>
        <v>Luglio</v>
      </c>
      <c r="V19" s="45" t="s">
        <v>85</v>
      </c>
      <c r="W19" s="67" t="s">
        <v>167</v>
      </c>
      <c r="X19" s="56">
        <v>4</v>
      </c>
      <c r="Y19" s="59">
        <v>3540</v>
      </c>
    </row>
    <row r="20" spans="1:25" x14ac:dyDescent="0.3">
      <c r="A20" s="10" t="s">
        <v>89</v>
      </c>
      <c r="B20" s="46">
        <v>4</v>
      </c>
      <c r="C20" s="8">
        <v>1370</v>
      </c>
      <c r="F20" s="40" t="s">
        <v>89</v>
      </c>
      <c r="G20" s="9" t="s">
        <v>133</v>
      </c>
      <c r="H20" s="2" t="s">
        <v>134</v>
      </c>
      <c r="I20" s="42">
        <v>33654</v>
      </c>
      <c r="J20" s="7">
        <v>42826</v>
      </c>
      <c r="K20" s="2">
        <f t="shared" ca="1" si="0"/>
        <v>30</v>
      </c>
      <c r="L20" s="50">
        <f t="shared" ca="1" si="1"/>
        <v>5</v>
      </c>
      <c r="O20" s="10" t="s">
        <v>74</v>
      </c>
      <c r="P20" s="58" t="s">
        <v>154</v>
      </c>
      <c r="T20" s="55">
        <v>44025</v>
      </c>
      <c r="U20" s="65" t="str">
        <f t="shared" si="2"/>
        <v>Luglio</v>
      </c>
      <c r="V20" s="45" t="s">
        <v>88</v>
      </c>
      <c r="W20" s="67" t="s">
        <v>167</v>
      </c>
      <c r="X20" s="56">
        <v>4</v>
      </c>
      <c r="Y20" s="59">
        <v>1504</v>
      </c>
    </row>
    <row r="21" spans="1:25" x14ac:dyDescent="0.3">
      <c r="A21" s="10" t="s">
        <v>90</v>
      </c>
      <c r="B21" s="46">
        <v>4</v>
      </c>
      <c r="C21" s="8">
        <v>1310</v>
      </c>
      <c r="F21" s="40" t="s">
        <v>90</v>
      </c>
      <c r="G21" s="9" t="s">
        <v>135</v>
      </c>
      <c r="H21" s="2" t="s">
        <v>136</v>
      </c>
      <c r="I21" s="42">
        <v>32996</v>
      </c>
      <c r="J21" s="7">
        <v>43252</v>
      </c>
      <c r="K21" s="9">
        <f t="shared" ca="1" si="0"/>
        <v>32</v>
      </c>
      <c r="L21" s="51">
        <f t="shared" ca="1" si="1"/>
        <v>4</v>
      </c>
      <c r="O21" s="10" t="s">
        <v>76</v>
      </c>
      <c r="P21" s="58" t="s">
        <v>156</v>
      </c>
      <c r="T21" s="55">
        <v>44025</v>
      </c>
      <c r="U21" s="65" t="str">
        <f t="shared" si="2"/>
        <v>Luglio</v>
      </c>
      <c r="V21" s="45" t="s">
        <v>80</v>
      </c>
      <c r="W21" s="67" t="s">
        <v>167</v>
      </c>
      <c r="X21" s="56">
        <v>3</v>
      </c>
      <c r="Y21" s="59">
        <v>330</v>
      </c>
    </row>
    <row r="22" spans="1:25" x14ac:dyDescent="0.3">
      <c r="A22" s="10" t="s">
        <v>91</v>
      </c>
      <c r="B22" s="46">
        <v>4</v>
      </c>
      <c r="C22" s="8">
        <v>1230</v>
      </c>
      <c r="F22" s="40" t="s">
        <v>91</v>
      </c>
      <c r="G22" s="9" t="s">
        <v>117</v>
      </c>
      <c r="H22" s="2" t="s">
        <v>147</v>
      </c>
      <c r="I22" s="43">
        <v>34033</v>
      </c>
      <c r="J22" s="4">
        <v>41795</v>
      </c>
      <c r="K22" s="2">
        <f t="shared" ca="1" si="0"/>
        <v>29</v>
      </c>
      <c r="L22" s="50">
        <f t="shared" ca="1" si="1"/>
        <v>8</v>
      </c>
      <c r="O22" s="10" t="s">
        <v>79</v>
      </c>
      <c r="P22" s="58" t="s">
        <v>153</v>
      </c>
      <c r="T22" s="55">
        <v>44026</v>
      </c>
      <c r="U22" s="65" t="str">
        <f t="shared" si="2"/>
        <v>Luglio</v>
      </c>
      <c r="V22" s="45" t="s">
        <v>71</v>
      </c>
      <c r="W22" s="67" t="s">
        <v>168</v>
      </c>
      <c r="X22" s="56">
        <v>2</v>
      </c>
      <c r="Y22" s="59">
        <v>6240</v>
      </c>
    </row>
    <row r="23" spans="1:25" x14ac:dyDescent="0.3">
      <c r="A23" s="10" t="s">
        <v>92</v>
      </c>
      <c r="B23" s="47">
        <v>2</v>
      </c>
      <c r="C23" s="5">
        <v>2768</v>
      </c>
      <c r="F23" s="40" t="s">
        <v>92</v>
      </c>
      <c r="G23" s="9" t="s">
        <v>115</v>
      </c>
      <c r="H23" s="2" t="s">
        <v>116</v>
      </c>
      <c r="I23" s="43">
        <v>32868</v>
      </c>
      <c r="J23" s="4">
        <v>41279</v>
      </c>
      <c r="K23" s="2">
        <f t="shared" ca="1" si="0"/>
        <v>32</v>
      </c>
      <c r="L23" s="50">
        <f t="shared" ca="1" si="1"/>
        <v>9</v>
      </c>
      <c r="O23" s="10" t="s">
        <v>80</v>
      </c>
      <c r="P23" s="58" t="s">
        <v>155</v>
      </c>
      <c r="T23" s="55">
        <v>44027</v>
      </c>
      <c r="U23" s="65" t="str">
        <f t="shared" si="2"/>
        <v>Luglio</v>
      </c>
      <c r="V23" s="45" t="s">
        <v>98</v>
      </c>
      <c r="W23" s="67" t="s">
        <v>167</v>
      </c>
      <c r="X23" s="56">
        <v>3</v>
      </c>
      <c r="Y23" s="59">
        <v>1260</v>
      </c>
    </row>
    <row r="24" spans="1:25" x14ac:dyDescent="0.3">
      <c r="A24" s="10" t="s">
        <v>93</v>
      </c>
      <c r="B24" s="47">
        <v>2</v>
      </c>
      <c r="C24" s="5">
        <v>2275</v>
      </c>
      <c r="F24" s="40" t="s">
        <v>93</v>
      </c>
      <c r="G24" s="9" t="s">
        <v>111</v>
      </c>
      <c r="H24" s="2" t="s">
        <v>112</v>
      </c>
      <c r="I24" s="43">
        <v>33657</v>
      </c>
      <c r="J24" s="4">
        <v>40548</v>
      </c>
      <c r="K24" s="2">
        <f t="shared" ca="1" si="0"/>
        <v>30</v>
      </c>
      <c r="L24" s="50">
        <f t="shared" ca="1" si="1"/>
        <v>11</v>
      </c>
      <c r="O24" s="10" t="s">
        <v>82</v>
      </c>
      <c r="P24" s="58" t="s">
        <v>154</v>
      </c>
      <c r="T24" s="55">
        <v>44027</v>
      </c>
      <c r="U24" s="65" t="str">
        <f t="shared" si="2"/>
        <v>Luglio</v>
      </c>
      <c r="V24" s="45" t="s">
        <v>72</v>
      </c>
      <c r="W24" s="67" t="s">
        <v>168</v>
      </c>
      <c r="X24" s="56">
        <v>1</v>
      </c>
      <c r="Y24" s="59">
        <v>4800</v>
      </c>
    </row>
    <row r="25" spans="1:25" x14ac:dyDescent="0.3">
      <c r="A25" s="10" t="s">
        <v>94</v>
      </c>
      <c r="B25" s="47">
        <v>1</v>
      </c>
      <c r="C25" s="5">
        <v>1365</v>
      </c>
      <c r="F25" s="40" t="s">
        <v>94</v>
      </c>
      <c r="G25" s="9" t="s">
        <v>137</v>
      </c>
      <c r="H25" s="2" t="s">
        <v>138</v>
      </c>
      <c r="I25" s="42">
        <v>36540</v>
      </c>
      <c r="J25" s="7">
        <v>44086</v>
      </c>
      <c r="K25" s="2">
        <f t="shared" ca="1" si="0"/>
        <v>22</v>
      </c>
      <c r="L25" s="50">
        <f t="shared" ca="1" si="1"/>
        <v>2</v>
      </c>
      <c r="O25" s="10" t="s">
        <v>83</v>
      </c>
      <c r="P25" s="58" t="s">
        <v>156</v>
      </c>
      <c r="T25" s="55">
        <v>44027</v>
      </c>
      <c r="U25" s="65" t="str">
        <f t="shared" si="2"/>
        <v>Luglio</v>
      </c>
      <c r="V25" s="45" t="s">
        <v>82</v>
      </c>
      <c r="W25" s="67" t="s">
        <v>167</v>
      </c>
      <c r="X25" s="56">
        <v>5</v>
      </c>
      <c r="Y25" s="59">
        <v>1520</v>
      </c>
    </row>
    <row r="26" spans="1:25" x14ac:dyDescent="0.3">
      <c r="A26" s="10" t="s">
        <v>95</v>
      </c>
      <c r="B26" s="47">
        <v>4</v>
      </c>
      <c r="C26" s="5">
        <v>1414</v>
      </c>
      <c r="F26" s="40" t="s">
        <v>95</v>
      </c>
      <c r="G26" s="9" t="s">
        <v>119</v>
      </c>
      <c r="H26" s="2" t="s">
        <v>120</v>
      </c>
      <c r="I26" s="43">
        <v>24583</v>
      </c>
      <c r="J26" s="4">
        <v>36165</v>
      </c>
      <c r="K26" s="2">
        <f t="shared" ca="1" si="0"/>
        <v>55</v>
      </c>
      <c r="L26" s="50">
        <f t="shared" ca="1" si="1"/>
        <v>23</v>
      </c>
      <c r="O26" s="10" t="s">
        <v>85</v>
      </c>
      <c r="P26" s="58" t="s">
        <v>153</v>
      </c>
      <c r="T26" s="55">
        <v>44028</v>
      </c>
      <c r="U26" s="65" t="str">
        <f t="shared" si="2"/>
        <v>Luglio</v>
      </c>
      <c r="V26" s="45" t="s">
        <v>96</v>
      </c>
      <c r="W26" s="67" t="s">
        <v>167</v>
      </c>
      <c r="X26" s="56">
        <v>3</v>
      </c>
      <c r="Y26" s="59">
        <v>985</v>
      </c>
    </row>
    <row r="27" spans="1:25" x14ac:dyDescent="0.3">
      <c r="A27" s="10" t="s">
        <v>96</v>
      </c>
      <c r="B27" s="47">
        <v>4</v>
      </c>
      <c r="C27" s="5">
        <v>1414</v>
      </c>
      <c r="F27" s="40" t="s">
        <v>96</v>
      </c>
      <c r="G27" s="9" t="s">
        <v>99</v>
      </c>
      <c r="H27" s="2" t="s">
        <v>100</v>
      </c>
      <c r="I27" s="43">
        <v>34399</v>
      </c>
      <c r="J27" s="4">
        <v>43022</v>
      </c>
      <c r="K27" s="2">
        <f t="shared" ca="1" si="0"/>
        <v>28</v>
      </c>
      <c r="L27" s="50">
        <f t="shared" ca="1" si="1"/>
        <v>5</v>
      </c>
      <c r="O27" s="10" t="s">
        <v>87</v>
      </c>
      <c r="P27" s="58" t="s">
        <v>155</v>
      </c>
      <c r="T27" s="55">
        <v>44028</v>
      </c>
      <c r="U27" s="65" t="str">
        <f t="shared" si="2"/>
        <v>Luglio</v>
      </c>
      <c r="V27" s="45" t="s">
        <v>76</v>
      </c>
      <c r="W27" s="67" t="s">
        <v>168</v>
      </c>
      <c r="X27" s="56">
        <v>2</v>
      </c>
      <c r="Y27" s="59">
        <v>1680</v>
      </c>
    </row>
    <row r="28" spans="1:25" x14ac:dyDescent="0.3">
      <c r="A28" s="10" t="s">
        <v>97</v>
      </c>
      <c r="B28" s="47">
        <v>4</v>
      </c>
      <c r="C28" s="5">
        <v>1476</v>
      </c>
      <c r="F28" s="40" t="s">
        <v>97</v>
      </c>
      <c r="G28" s="9" t="s">
        <v>123</v>
      </c>
      <c r="H28" s="2" t="s">
        <v>124</v>
      </c>
      <c r="I28" s="43">
        <v>28089</v>
      </c>
      <c r="J28" s="4">
        <v>36531</v>
      </c>
      <c r="K28" s="2">
        <f t="shared" ca="1" si="0"/>
        <v>45</v>
      </c>
      <c r="L28" s="50">
        <f t="shared" ca="1" si="1"/>
        <v>22</v>
      </c>
      <c r="O28" s="10" t="s">
        <v>88</v>
      </c>
      <c r="P28" s="58" t="s">
        <v>154</v>
      </c>
      <c r="T28" s="55">
        <v>44028</v>
      </c>
      <c r="U28" s="65" t="str">
        <f t="shared" si="2"/>
        <v>Luglio</v>
      </c>
      <c r="V28" s="45" t="s">
        <v>82</v>
      </c>
      <c r="W28" s="67" t="s">
        <v>167</v>
      </c>
      <c r="X28" s="56">
        <v>5</v>
      </c>
      <c r="Y28" s="59">
        <v>1200</v>
      </c>
    </row>
    <row r="29" spans="1:25" x14ac:dyDescent="0.3">
      <c r="A29" s="93" t="s">
        <v>98</v>
      </c>
      <c r="B29" s="103">
        <v>4</v>
      </c>
      <c r="C29" s="104">
        <v>1270</v>
      </c>
      <c r="F29" s="97" t="s">
        <v>98</v>
      </c>
      <c r="G29" s="98" t="s">
        <v>143</v>
      </c>
      <c r="H29" s="99" t="s">
        <v>144</v>
      </c>
      <c r="I29" s="100">
        <v>34362</v>
      </c>
      <c r="J29" s="101">
        <v>42740</v>
      </c>
      <c r="K29" s="99">
        <f t="shared" ca="1" si="0"/>
        <v>28</v>
      </c>
      <c r="L29" s="102">
        <f t="shared" ca="1" si="1"/>
        <v>5</v>
      </c>
      <c r="O29" s="10" t="s">
        <v>89</v>
      </c>
      <c r="P29" s="58" t="s">
        <v>156</v>
      </c>
      <c r="T29" s="55">
        <v>44029</v>
      </c>
      <c r="U29" s="65" t="str">
        <f t="shared" si="2"/>
        <v>Luglio</v>
      </c>
      <c r="V29" s="45" t="s">
        <v>98</v>
      </c>
      <c r="W29" s="67" t="s">
        <v>167</v>
      </c>
      <c r="X29" s="56">
        <v>3</v>
      </c>
      <c r="Y29" s="59">
        <v>750</v>
      </c>
    </row>
    <row r="30" spans="1:25" x14ac:dyDescent="0.3">
      <c r="O30" s="10" t="s">
        <v>90</v>
      </c>
      <c r="P30" s="58" t="s">
        <v>153</v>
      </c>
      <c r="T30" s="55">
        <v>44029</v>
      </c>
      <c r="U30" s="65" t="str">
        <f t="shared" si="2"/>
        <v>Luglio</v>
      </c>
      <c r="V30" s="45" t="s">
        <v>95</v>
      </c>
      <c r="W30" s="67" t="s">
        <v>167</v>
      </c>
      <c r="X30" s="56">
        <v>4</v>
      </c>
      <c r="Y30" s="59">
        <v>280</v>
      </c>
    </row>
    <row r="31" spans="1:25" x14ac:dyDescent="0.3">
      <c r="O31" s="10" t="s">
        <v>91</v>
      </c>
      <c r="P31" s="58" t="s">
        <v>155</v>
      </c>
      <c r="T31" s="55">
        <v>44029</v>
      </c>
      <c r="U31" s="65" t="str">
        <f t="shared" si="2"/>
        <v>Luglio</v>
      </c>
      <c r="V31" s="45" t="s">
        <v>91</v>
      </c>
      <c r="W31" s="67" t="s">
        <v>168</v>
      </c>
      <c r="X31" s="56">
        <v>1</v>
      </c>
      <c r="Y31" s="59">
        <v>10160</v>
      </c>
    </row>
    <row r="32" spans="1:25" x14ac:dyDescent="0.3">
      <c r="O32" s="10" t="s">
        <v>95</v>
      </c>
      <c r="P32" s="58" t="s">
        <v>154</v>
      </c>
      <c r="T32" s="55">
        <v>44029</v>
      </c>
      <c r="U32" s="65" t="str">
        <f t="shared" si="2"/>
        <v>Luglio</v>
      </c>
      <c r="V32" s="45" t="s">
        <v>76</v>
      </c>
      <c r="W32" s="67" t="s">
        <v>167</v>
      </c>
      <c r="X32" s="56">
        <v>3</v>
      </c>
      <c r="Y32" s="59">
        <v>1650</v>
      </c>
    </row>
    <row r="33" spans="15:25" x14ac:dyDescent="0.3">
      <c r="O33" s="10" t="s">
        <v>96</v>
      </c>
      <c r="P33" s="58" t="s">
        <v>156</v>
      </c>
      <c r="T33" s="55">
        <v>44030</v>
      </c>
      <c r="U33" s="65" t="str">
        <f t="shared" si="2"/>
        <v>Luglio</v>
      </c>
      <c r="V33" s="45" t="s">
        <v>88</v>
      </c>
      <c r="W33" s="67" t="s">
        <v>167</v>
      </c>
      <c r="X33" s="56">
        <v>3</v>
      </c>
      <c r="Y33" s="59">
        <v>302</v>
      </c>
    </row>
    <row r="34" spans="15:25" x14ac:dyDescent="0.3">
      <c r="O34" s="10" t="s">
        <v>97</v>
      </c>
      <c r="P34" s="58" t="s">
        <v>153</v>
      </c>
      <c r="T34" s="55">
        <v>44032</v>
      </c>
      <c r="U34" s="65" t="str">
        <f t="shared" si="2"/>
        <v>Luglio</v>
      </c>
      <c r="V34" s="45" t="s">
        <v>83</v>
      </c>
      <c r="W34" s="67" t="s">
        <v>168</v>
      </c>
      <c r="X34" s="56">
        <v>2</v>
      </c>
      <c r="Y34" s="59">
        <v>2240</v>
      </c>
    </row>
    <row r="35" spans="15:25" x14ac:dyDescent="0.3">
      <c r="O35" s="93" t="s">
        <v>98</v>
      </c>
      <c r="P35" s="94" t="s">
        <v>155</v>
      </c>
      <c r="T35" s="55">
        <v>44032</v>
      </c>
      <c r="U35" s="65" t="str">
        <f t="shared" si="2"/>
        <v>Luglio</v>
      </c>
      <c r="V35" s="45" t="s">
        <v>96</v>
      </c>
      <c r="W35" s="67" t="s">
        <v>168</v>
      </c>
      <c r="X35" s="56">
        <v>1</v>
      </c>
      <c r="Y35" s="59">
        <v>6420</v>
      </c>
    </row>
    <row r="36" spans="15:25" x14ac:dyDescent="0.3">
      <c r="T36" s="55">
        <v>44032</v>
      </c>
      <c r="U36" s="65" t="str">
        <f t="shared" si="2"/>
        <v>Luglio</v>
      </c>
      <c r="V36" s="45" t="s">
        <v>91</v>
      </c>
      <c r="W36" s="67" t="s">
        <v>167</v>
      </c>
      <c r="X36" s="56">
        <v>3</v>
      </c>
      <c r="Y36" s="59">
        <v>840</v>
      </c>
    </row>
    <row r="37" spans="15:25" x14ac:dyDescent="0.3">
      <c r="T37" s="55">
        <v>44033</v>
      </c>
      <c r="U37" s="65" t="str">
        <f t="shared" si="2"/>
        <v>Luglio</v>
      </c>
      <c r="V37" s="45" t="s">
        <v>87</v>
      </c>
      <c r="W37" s="67" t="s">
        <v>167</v>
      </c>
      <c r="X37" s="56">
        <v>5</v>
      </c>
      <c r="Y37" s="59">
        <v>1420</v>
      </c>
    </row>
    <row r="38" spans="15:25" x14ac:dyDescent="0.3">
      <c r="T38" s="55">
        <v>44033</v>
      </c>
      <c r="U38" s="65" t="str">
        <f t="shared" si="2"/>
        <v>Luglio</v>
      </c>
      <c r="V38" s="45" t="s">
        <v>74</v>
      </c>
      <c r="W38" s="67" t="s">
        <v>167</v>
      </c>
      <c r="X38" s="56">
        <v>4</v>
      </c>
      <c r="Y38" s="59">
        <v>2840</v>
      </c>
    </row>
    <row r="39" spans="15:25" x14ac:dyDescent="0.3">
      <c r="T39" s="55">
        <v>44033</v>
      </c>
      <c r="U39" s="65" t="str">
        <f t="shared" si="2"/>
        <v>Luglio</v>
      </c>
      <c r="V39" s="45" t="s">
        <v>90</v>
      </c>
      <c r="W39" s="67" t="s">
        <v>167</v>
      </c>
      <c r="X39" s="56">
        <v>4</v>
      </c>
      <c r="Y39" s="59">
        <v>350</v>
      </c>
    </row>
    <row r="40" spans="15:25" x14ac:dyDescent="0.3">
      <c r="T40" s="55">
        <v>44034</v>
      </c>
      <c r="U40" s="65" t="str">
        <f t="shared" si="2"/>
        <v>Luglio</v>
      </c>
      <c r="V40" s="45" t="s">
        <v>72</v>
      </c>
      <c r="W40" s="67" t="s">
        <v>167</v>
      </c>
      <c r="X40" s="56">
        <v>4</v>
      </c>
      <c r="Y40" s="59">
        <v>440</v>
      </c>
    </row>
    <row r="41" spans="15:25" x14ac:dyDescent="0.3">
      <c r="T41" s="55">
        <v>44034</v>
      </c>
      <c r="U41" s="65" t="str">
        <f t="shared" si="2"/>
        <v>Luglio</v>
      </c>
      <c r="V41" s="45" t="s">
        <v>74</v>
      </c>
      <c r="W41" s="67" t="s">
        <v>167</v>
      </c>
      <c r="X41" s="56">
        <v>5</v>
      </c>
      <c r="Y41" s="59">
        <v>1500</v>
      </c>
    </row>
    <row r="42" spans="15:25" x14ac:dyDescent="0.3">
      <c r="T42" s="55">
        <v>44034</v>
      </c>
      <c r="U42" s="65" t="str">
        <f t="shared" si="2"/>
        <v>Luglio</v>
      </c>
      <c r="V42" s="45" t="s">
        <v>71</v>
      </c>
      <c r="W42" s="67" t="s">
        <v>167</v>
      </c>
      <c r="X42" s="56">
        <v>5</v>
      </c>
      <c r="Y42" s="59">
        <v>2900</v>
      </c>
    </row>
    <row r="43" spans="15:25" x14ac:dyDescent="0.3">
      <c r="T43" s="55">
        <v>44034</v>
      </c>
      <c r="U43" s="65" t="str">
        <f t="shared" si="2"/>
        <v>Luglio</v>
      </c>
      <c r="V43" s="45" t="s">
        <v>88</v>
      </c>
      <c r="W43" s="67" t="s">
        <v>168</v>
      </c>
      <c r="X43" s="56">
        <v>2</v>
      </c>
      <c r="Y43" s="59">
        <v>5120</v>
      </c>
    </row>
    <row r="44" spans="15:25" x14ac:dyDescent="0.3">
      <c r="T44" s="55">
        <v>44035</v>
      </c>
      <c r="U44" s="65" t="str">
        <f t="shared" si="2"/>
        <v>Luglio</v>
      </c>
      <c r="V44" s="45" t="s">
        <v>71</v>
      </c>
      <c r="W44" s="67" t="s">
        <v>167</v>
      </c>
      <c r="X44" s="56">
        <v>3</v>
      </c>
      <c r="Y44" s="59">
        <v>1204</v>
      </c>
    </row>
    <row r="45" spans="15:25" x14ac:dyDescent="0.3">
      <c r="T45" s="55">
        <v>44035</v>
      </c>
      <c r="U45" s="65" t="str">
        <f t="shared" si="2"/>
        <v>Luglio</v>
      </c>
      <c r="V45" s="45" t="s">
        <v>76</v>
      </c>
      <c r="W45" s="67" t="s">
        <v>168</v>
      </c>
      <c r="X45" s="56">
        <v>2</v>
      </c>
      <c r="Y45" s="59">
        <v>3400</v>
      </c>
    </row>
    <row r="46" spans="15:25" x14ac:dyDescent="0.3">
      <c r="T46" s="55">
        <v>44035</v>
      </c>
      <c r="U46" s="65" t="str">
        <f t="shared" si="2"/>
        <v>Luglio</v>
      </c>
      <c r="V46" s="45" t="s">
        <v>97</v>
      </c>
      <c r="W46" s="67" t="s">
        <v>167</v>
      </c>
      <c r="X46" s="56">
        <v>3</v>
      </c>
      <c r="Y46" s="59">
        <v>3540</v>
      </c>
    </row>
    <row r="47" spans="15:25" x14ac:dyDescent="0.3">
      <c r="T47" s="55">
        <v>44036</v>
      </c>
      <c r="U47" s="65" t="str">
        <f t="shared" si="2"/>
        <v>Luglio</v>
      </c>
      <c r="V47" s="45" t="s">
        <v>95</v>
      </c>
      <c r="W47" s="67" t="s">
        <v>168</v>
      </c>
      <c r="X47" s="56">
        <v>1</v>
      </c>
      <c r="Y47" s="59">
        <v>6240</v>
      </c>
    </row>
    <row r="48" spans="15:25" x14ac:dyDescent="0.3">
      <c r="T48" s="55">
        <v>44036</v>
      </c>
      <c r="U48" s="65" t="str">
        <f t="shared" si="2"/>
        <v>Luglio</v>
      </c>
      <c r="V48" s="45" t="s">
        <v>72</v>
      </c>
      <c r="W48" s="67" t="s">
        <v>167</v>
      </c>
      <c r="X48" s="56">
        <v>4</v>
      </c>
      <c r="Y48" s="59">
        <v>1504</v>
      </c>
    </row>
    <row r="49" spans="20:25" x14ac:dyDescent="0.3">
      <c r="T49" s="55">
        <v>44036</v>
      </c>
      <c r="U49" s="65" t="str">
        <f t="shared" si="2"/>
        <v>Luglio</v>
      </c>
      <c r="V49" s="45" t="s">
        <v>88</v>
      </c>
      <c r="W49" s="67" t="s">
        <v>167</v>
      </c>
      <c r="X49" s="56">
        <v>4</v>
      </c>
      <c r="Y49" s="59">
        <v>840</v>
      </c>
    </row>
    <row r="50" spans="20:25" x14ac:dyDescent="0.3">
      <c r="T50" s="55">
        <v>44036</v>
      </c>
      <c r="U50" s="65" t="str">
        <f t="shared" si="2"/>
        <v>Luglio</v>
      </c>
      <c r="V50" s="45" t="s">
        <v>95</v>
      </c>
      <c r="W50" s="67" t="s">
        <v>167</v>
      </c>
      <c r="X50" s="56">
        <v>3</v>
      </c>
      <c r="Y50" s="59">
        <v>210</v>
      </c>
    </row>
    <row r="51" spans="20:25" x14ac:dyDescent="0.3">
      <c r="T51" s="55">
        <v>44037</v>
      </c>
      <c r="U51" s="65" t="str">
        <f t="shared" si="2"/>
        <v>Luglio</v>
      </c>
      <c r="V51" s="45" t="s">
        <v>80</v>
      </c>
      <c r="W51" s="67" t="s">
        <v>167</v>
      </c>
      <c r="X51" s="56">
        <v>5</v>
      </c>
      <c r="Y51" s="59">
        <v>1390</v>
      </c>
    </row>
    <row r="52" spans="20:25" x14ac:dyDescent="0.3">
      <c r="T52" s="55">
        <v>44037</v>
      </c>
      <c r="U52" s="65" t="str">
        <f t="shared" si="2"/>
        <v>Luglio</v>
      </c>
      <c r="V52" s="45" t="s">
        <v>71</v>
      </c>
      <c r="W52" s="67" t="s">
        <v>167</v>
      </c>
      <c r="X52" s="56">
        <v>4</v>
      </c>
      <c r="Y52" s="59">
        <v>490</v>
      </c>
    </row>
    <row r="53" spans="20:25" x14ac:dyDescent="0.3">
      <c r="T53" s="55">
        <v>44039</v>
      </c>
      <c r="U53" s="65" t="str">
        <f t="shared" si="2"/>
        <v>Luglio</v>
      </c>
      <c r="V53" s="45" t="s">
        <v>74</v>
      </c>
      <c r="W53" s="67" t="s">
        <v>168</v>
      </c>
      <c r="X53" s="56">
        <v>1</v>
      </c>
      <c r="Y53" s="59">
        <v>11360</v>
      </c>
    </row>
    <row r="54" spans="20:25" x14ac:dyDescent="0.3">
      <c r="T54" s="55">
        <v>44039</v>
      </c>
      <c r="U54" s="65" t="str">
        <f t="shared" si="2"/>
        <v>Luglio</v>
      </c>
      <c r="V54" s="45" t="s">
        <v>71</v>
      </c>
      <c r="W54" s="67" t="s">
        <v>168</v>
      </c>
      <c r="X54" s="56">
        <v>1</v>
      </c>
      <c r="Y54" s="59">
        <v>3440</v>
      </c>
    </row>
    <row r="55" spans="20:25" x14ac:dyDescent="0.3">
      <c r="T55" s="55">
        <v>44039</v>
      </c>
      <c r="U55" s="65" t="str">
        <f t="shared" si="2"/>
        <v>Luglio</v>
      </c>
      <c r="V55" s="45" t="s">
        <v>97</v>
      </c>
      <c r="W55" s="67" t="s">
        <v>167</v>
      </c>
      <c r="X55" s="56">
        <v>5</v>
      </c>
      <c r="Y55" s="59">
        <v>750</v>
      </c>
    </row>
    <row r="56" spans="20:25" x14ac:dyDescent="0.3">
      <c r="T56" s="55">
        <v>44039</v>
      </c>
      <c r="U56" s="65" t="str">
        <f t="shared" si="2"/>
        <v>Luglio</v>
      </c>
      <c r="V56" s="45" t="s">
        <v>74</v>
      </c>
      <c r="W56" s="67" t="s">
        <v>167</v>
      </c>
      <c r="X56" s="56">
        <v>3</v>
      </c>
      <c r="Y56" s="59">
        <v>2540</v>
      </c>
    </row>
    <row r="57" spans="20:25" x14ac:dyDescent="0.3">
      <c r="T57" s="55">
        <v>44039</v>
      </c>
      <c r="U57" s="65" t="str">
        <f t="shared" si="2"/>
        <v>Luglio</v>
      </c>
      <c r="V57" s="45" t="s">
        <v>76</v>
      </c>
      <c r="W57" s="67" t="s">
        <v>167</v>
      </c>
      <c r="X57" s="56">
        <v>4</v>
      </c>
      <c r="Y57" s="59">
        <v>920</v>
      </c>
    </row>
    <row r="58" spans="20:25" x14ac:dyDescent="0.3">
      <c r="T58" s="55">
        <v>44040</v>
      </c>
      <c r="U58" s="65" t="str">
        <f t="shared" si="2"/>
        <v>Luglio</v>
      </c>
      <c r="V58" s="45" t="s">
        <v>98</v>
      </c>
      <c r="W58" s="67" t="s">
        <v>168</v>
      </c>
      <c r="X58" s="56">
        <v>1</v>
      </c>
      <c r="Y58" s="59">
        <v>10160</v>
      </c>
    </row>
    <row r="59" spans="20:25" x14ac:dyDescent="0.3">
      <c r="T59" s="55">
        <v>44040</v>
      </c>
      <c r="U59" s="65" t="str">
        <f t="shared" si="2"/>
        <v>Luglio</v>
      </c>
      <c r="V59" s="45" t="s">
        <v>80</v>
      </c>
      <c r="W59" s="67" t="s">
        <v>167</v>
      </c>
      <c r="X59" s="56">
        <v>5</v>
      </c>
      <c r="Y59" s="59">
        <v>1580</v>
      </c>
    </row>
    <row r="60" spans="20:25" x14ac:dyDescent="0.3">
      <c r="T60" s="55">
        <v>44040</v>
      </c>
      <c r="U60" s="65" t="str">
        <f t="shared" si="2"/>
        <v>Luglio</v>
      </c>
      <c r="V60" s="45" t="s">
        <v>72</v>
      </c>
      <c r="W60" s="67" t="s">
        <v>167</v>
      </c>
      <c r="X60" s="56">
        <v>5</v>
      </c>
      <c r="Y60" s="59">
        <v>2548</v>
      </c>
    </row>
    <row r="61" spans="20:25" x14ac:dyDescent="0.3">
      <c r="T61" s="55">
        <v>44040</v>
      </c>
      <c r="U61" s="65" t="str">
        <f t="shared" si="2"/>
        <v>Luglio</v>
      </c>
      <c r="V61" s="45" t="s">
        <v>98</v>
      </c>
      <c r="W61" s="67" t="s">
        <v>167</v>
      </c>
      <c r="X61" s="56">
        <v>3</v>
      </c>
      <c r="Y61" s="59">
        <v>2555</v>
      </c>
    </row>
    <row r="62" spans="20:25" x14ac:dyDescent="0.3">
      <c r="T62" s="55">
        <v>44040</v>
      </c>
      <c r="U62" s="65" t="str">
        <f t="shared" si="2"/>
        <v>Luglio</v>
      </c>
      <c r="V62" s="45" t="s">
        <v>71</v>
      </c>
      <c r="W62" s="67" t="s">
        <v>167</v>
      </c>
      <c r="X62" s="56">
        <v>3</v>
      </c>
      <c r="Y62" s="59">
        <v>1560</v>
      </c>
    </row>
    <row r="63" spans="20:25" x14ac:dyDescent="0.3">
      <c r="T63" s="55">
        <v>44041</v>
      </c>
      <c r="U63" s="65" t="str">
        <f t="shared" si="2"/>
        <v>Luglio</v>
      </c>
      <c r="V63" s="45" t="s">
        <v>87</v>
      </c>
      <c r="W63" s="67" t="s">
        <v>168</v>
      </c>
      <c r="X63" s="56">
        <v>2</v>
      </c>
      <c r="Y63" s="59">
        <v>7400</v>
      </c>
    </row>
    <row r="64" spans="20:25" x14ac:dyDescent="0.3">
      <c r="T64" s="55">
        <v>44041</v>
      </c>
      <c r="U64" s="65" t="str">
        <f t="shared" si="2"/>
        <v>Luglio</v>
      </c>
      <c r="V64" s="45" t="s">
        <v>89</v>
      </c>
      <c r="W64" s="67" t="s">
        <v>168</v>
      </c>
      <c r="X64" s="56">
        <v>2</v>
      </c>
      <c r="Y64" s="59">
        <v>5800</v>
      </c>
    </row>
    <row r="65" spans="20:25" x14ac:dyDescent="0.3">
      <c r="T65" s="55">
        <v>44041</v>
      </c>
      <c r="U65" s="65" t="str">
        <f t="shared" si="2"/>
        <v>Luglio</v>
      </c>
      <c r="V65" s="45" t="s">
        <v>71</v>
      </c>
      <c r="W65" s="67" t="s">
        <v>167</v>
      </c>
      <c r="X65" s="56">
        <v>5</v>
      </c>
      <c r="Y65" s="59">
        <v>1500</v>
      </c>
    </row>
    <row r="66" spans="20:25" x14ac:dyDescent="0.3">
      <c r="T66" s="55">
        <v>44041</v>
      </c>
      <c r="U66" s="65" t="str">
        <f t="shared" si="2"/>
        <v>Luglio</v>
      </c>
      <c r="V66" s="45" t="s">
        <v>87</v>
      </c>
      <c r="W66" s="67" t="s">
        <v>167</v>
      </c>
      <c r="X66" s="56">
        <v>4</v>
      </c>
      <c r="Y66" s="59">
        <v>460</v>
      </c>
    </row>
    <row r="67" spans="20:25" x14ac:dyDescent="0.3">
      <c r="T67" s="55">
        <v>44041</v>
      </c>
      <c r="U67" s="65" t="str">
        <f t="shared" ref="U67:U130" si="3">IF(MONTH(T67)=6,"Giugno",IF(MONTH(T67)=7,"Luglio",IF(MONTH(T67)=8,"Agosto","Settembre")))</f>
        <v>Luglio</v>
      </c>
      <c r="V67" s="56" t="s">
        <v>82</v>
      </c>
      <c r="W67" s="67" t="s">
        <v>167</v>
      </c>
      <c r="X67" s="56">
        <v>3</v>
      </c>
      <c r="Y67" s="59">
        <v>700</v>
      </c>
    </row>
    <row r="68" spans="20:25" x14ac:dyDescent="0.3">
      <c r="T68" s="55">
        <v>44043</v>
      </c>
      <c r="U68" s="65" t="str">
        <f t="shared" si="3"/>
        <v>Luglio</v>
      </c>
      <c r="V68" s="45" t="s">
        <v>82</v>
      </c>
      <c r="W68" s="67" t="s">
        <v>168</v>
      </c>
      <c r="X68" s="56">
        <v>2</v>
      </c>
      <c r="Y68" s="59">
        <v>8480</v>
      </c>
    </row>
    <row r="69" spans="20:25" x14ac:dyDescent="0.3">
      <c r="T69" s="55">
        <v>44043</v>
      </c>
      <c r="U69" s="65" t="str">
        <f t="shared" si="3"/>
        <v>Luglio</v>
      </c>
      <c r="V69" s="45" t="s">
        <v>74</v>
      </c>
      <c r="W69" s="67" t="s">
        <v>167</v>
      </c>
      <c r="X69" s="56">
        <v>4</v>
      </c>
      <c r="Y69" s="59">
        <v>2800</v>
      </c>
    </row>
    <row r="70" spans="20:25" x14ac:dyDescent="0.3">
      <c r="T70" s="55">
        <v>44043</v>
      </c>
      <c r="U70" s="65" t="str">
        <f t="shared" si="3"/>
        <v>Luglio</v>
      </c>
      <c r="V70" s="45" t="s">
        <v>98</v>
      </c>
      <c r="W70" s="67" t="s">
        <v>167</v>
      </c>
      <c r="X70" s="56">
        <v>4</v>
      </c>
      <c r="Y70" s="59">
        <v>4560</v>
      </c>
    </row>
    <row r="71" spans="20:25" x14ac:dyDescent="0.3">
      <c r="T71" s="55">
        <v>44043</v>
      </c>
      <c r="U71" s="65" t="str">
        <f t="shared" si="3"/>
        <v>Luglio</v>
      </c>
      <c r="V71" s="45" t="s">
        <v>88</v>
      </c>
      <c r="W71" s="67" t="s">
        <v>167</v>
      </c>
      <c r="X71" s="56">
        <v>5</v>
      </c>
      <c r="Y71" s="59">
        <v>1590</v>
      </c>
    </row>
    <row r="72" spans="20:25" x14ac:dyDescent="0.3">
      <c r="T72" s="55">
        <v>44043</v>
      </c>
      <c r="U72" s="65" t="str">
        <f t="shared" si="3"/>
        <v>Luglio</v>
      </c>
      <c r="V72" s="45" t="s">
        <v>95</v>
      </c>
      <c r="W72" s="67" t="s">
        <v>167</v>
      </c>
      <c r="X72" s="56">
        <v>5</v>
      </c>
      <c r="Y72" s="59">
        <v>2500</v>
      </c>
    </row>
    <row r="73" spans="20:25" x14ac:dyDescent="0.3">
      <c r="T73" s="55">
        <v>44043</v>
      </c>
      <c r="U73" s="65" t="str">
        <f t="shared" si="3"/>
        <v>Luglio</v>
      </c>
      <c r="V73" s="45" t="s">
        <v>96</v>
      </c>
      <c r="W73" s="67" t="s">
        <v>167</v>
      </c>
      <c r="X73" s="56">
        <v>3</v>
      </c>
      <c r="Y73" s="59">
        <v>2555</v>
      </c>
    </row>
    <row r="74" spans="20:25" x14ac:dyDescent="0.3">
      <c r="T74" s="55">
        <v>44043</v>
      </c>
      <c r="U74" s="65" t="str">
        <f t="shared" si="3"/>
        <v>Luglio</v>
      </c>
      <c r="V74" s="45" t="s">
        <v>71</v>
      </c>
      <c r="W74" s="67" t="s">
        <v>167</v>
      </c>
      <c r="X74" s="56">
        <v>3</v>
      </c>
      <c r="Y74" s="59">
        <v>1220</v>
      </c>
    </row>
    <row r="75" spans="20:25" x14ac:dyDescent="0.3">
      <c r="T75" s="55">
        <v>44046</v>
      </c>
      <c r="U75" s="65" t="str">
        <f t="shared" si="3"/>
        <v>Agosto</v>
      </c>
      <c r="V75" s="45" t="s">
        <v>71</v>
      </c>
      <c r="W75" s="67" t="s">
        <v>167</v>
      </c>
      <c r="X75" s="56">
        <v>3</v>
      </c>
      <c r="Y75" s="59">
        <v>1580</v>
      </c>
    </row>
    <row r="76" spans="20:25" x14ac:dyDescent="0.3">
      <c r="T76" s="55">
        <v>44046</v>
      </c>
      <c r="U76" s="65" t="str">
        <f t="shared" si="3"/>
        <v>Agosto</v>
      </c>
      <c r="V76" s="45" t="s">
        <v>74</v>
      </c>
      <c r="W76" s="67" t="s">
        <v>168</v>
      </c>
      <c r="X76" s="56">
        <v>2</v>
      </c>
      <c r="Y76" s="59">
        <v>10192</v>
      </c>
    </row>
    <row r="77" spans="20:25" x14ac:dyDescent="0.3">
      <c r="T77" s="55">
        <v>44046</v>
      </c>
      <c r="U77" s="65" t="str">
        <f t="shared" si="3"/>
        <v>Agosto</v>
      </c>
      <c r="V77" s="45" t="s">
        <v>85</v>
      </c>
      <c r="W77" s="67" t="s">
        <v>167</v>
      </c>
      <c r="X77" s="56">
        <v>4</v>
      </c>
      <c r="Y77" s="59">
        <v>460</v>
      </c>
    </row>
    <row r="78" spans="20:25" x14ac:dyDescent="0.3">
      <c r="T78" s="55">
        <v>44047</v>
      </c>
      <c r="U78" s="65" t="str">
        <f t="shared" si="3"/>
        <v>Agosto</v>
      </c>
      <c r="V78" s="56" t="s">
        <v>82</v>
      </c>
      <c r="W78" s="67" t="s">
        <v>168</v>
      </c>
      <c r="X78" s="56">
        <v>1</v>
      </c>
      <c r="Y78" s="59">
        <v>5844</v>
      </c>
    </row>
    <row r="79" spans="20:25" x14ac:dyDescent="0.3">
      <c r="T79" s="55">
        <v>44047</v>
      </c>
      <c r="U79" s="65" t="str">
        <f t="shared" si="3"/>
        <v>Agosto</v>
      </c>
      <c r="V79" s="45" t="s">
        <v>82</v>
      </c>
      <c r="W79" s="67" t="s">
        <v>168</v>
      </c>
      <c r="X79" s="56">
        <v>2</v>
      </c>
      <c r="Y79" s="59">
        <v>6000</v>
      </c>
    </row>
    <row r="80" spans="20:25" x14ac:dyDescent="0.3">
      <c r="T80" s="55">
        <v>44047</v>
      </c>
      <c r="U80" s="65" t="str">
        <f t="shared" si="3"/>
        <v>Agosto</v>
      </c>
      <c r="V80" s="45" t="s">
        <v>79</v>
      </c>
      <c r="W80" s="67" t="s">
        <v>167</v>
      </c>
      <c r="X80" s="56">
        <v>4</v>
      </c>
      <c r="Y80" s="59">
        <v>700</v>
      </c>
    </row>
    <row r="81" spans="20:25" x14ac:dyDescent="0.3">
      <c r="T81" s="55">
        <v>44048</v>
      </c>
      <c r="U81" s="65" t="str">
        <f t="shared" si="3"/>
        <v>Agosto</v>
      </c>
      <c r="V81" s="45" t="s">
        <v>98</v>
      </c>
      <c r="W81" s="67" t="s">
        <v>167</v>
      </c>
      <c r="X81" s="56">
        <v>5</v>
      </c>
      <c r="Y81" s="59">
        <v>550</v>
      </c>
    </row>
    <row r="82" spans="20:25" x14ac:dyDescent="0.3">
      <c r="T82" s="55">
        <v>44048</v>
      </c>
      <c r="U82" s="65" t="str">
        <f t="shared" si="3"/>
        <v>Agosto</v>
      </c>
      <c r="V82" s="45" t="s">
        <v>76</v>
      </c>
      <c r="W82" s="67" t="s">
        <v>167</v>
      </c>
      <c r="X82" s="56">
        <v>5</v>
      </c>
      <c r="Y82" s="59">
        <v>2800</v>
      </c>
    </row>
    <row r="83" spans="20:25" x14ac:dyDescent="0.3">
      <c r="T83" s="55">
        <v>44049</v>
      </c>
      <c r="U83" s="65" t="str">
        <f t="shared" si="3"/>
        <v>Agosto</v>
      </c>
      <c r="V83" s="45" t="s">
        <v>96</v>
      </c>
      <c r="W83" s="67" t="s">
        <v>167</v>
      </c>
      <c r="X83" s="56">
        <v>5</v>
      </c>
      <c r="Y83" s="59">
        <v>1590</v>
      </c>
    </row>
    <row r="84" spans="20:25" x14ac:dyDescent="0.3">
      <c r="T84" s="55">
        <v>44049</v>
      </c>
      <c r="U84" s="65" t="str">
        <f t="shared" si="3"/>
        <v>Agosto</v>
      </c>
      <c r="V84" s="45" t="s">
        <v>76</v>
      </c>
      <c r="W84" s="67" t="s">
        <v>167</v>
      </c>
      <c r="X84" s="56">
        <v>3</v>
      </c>
      <c r="Y84" s="59">
        <v>2800</v>
      </c>
    </row>
    <row r="85" spans="20:25" x14ac:dyDescent="0.3">
      <c r="T85" s="55">
        <v>44049</v>
      </c>
      <c r="U85" s="65" t="str">
        <f t="shared" si="3"/>
        <v>Agosto</v>
      </c>
      <c r="V85" s="45" t="s">
        <v>74</v>
      </c>
      <c r="W85" s="67" t="s">
        <v>167</v>
      </c>
      <c r="X85" s="56">
        <v>5</v>
      </c>
      <c r="Y85" s="59">
        <v>1590</v>
      </c>
    </row>
    <row r="86" spans="20:25" x14ac:dyDescent="0.3">
      <c r="T86" s="55">
        <v>44050</v>
      </c>
      <c r="U86" s="65" t="str">
        <f t="shared" si="3"/>
        <v>Agosto</v>
      </c>
      <c r="V86" s="45" t="s">
        <v>91</v>
      </c>
      <c r="W86" s="67" t="s">
        <v>168</v>
      </c>
      <c r="X86" s="56">
        <v>1</v>
      </c>
      <c r="Y86" s="59">
        <v>8000</v>
      </c>
    </row>
    <row r="87" spans="20:25" x14ac:dyDescent="0.3">
      <c r="T87" s="55">
        <v>44050</v>
      </c>
      <c r="U87" s="65" t="str">
        <f t="shared" si="3"/>
        <v>Agosto</v>
      </c>
      <c r="V87" s="45" t="s">
        <v>80</v>
      </c>
      <c r="W87" s="67" t="s">
        <v>168</v>
      </c>
      <c r="X87" s="56">
        <v>2</v>
      </c>
      <c r="Y87" s="59">
        <v>8800</v>
      </c>
    </row>
    <row r="88" spans="20:25" x14ac:dyDescent="0.3">
      <c r="T88" s="55">
        <v>44050</v>
      </c>
      <c r="U88" s="65" t="str">
        <f t="shared" si="3"/>
        <v>Agosto</v>
      </c>
      <c r="V88" s="45" t="s">
        <v>91</v>
      </c>
      <c r="W88" s="67" t="s">
        <v>167</v>
      </c>
      <c r="X88" s="56">
        <v>5</v>
      </c>
      <c r="Y88" s="59">
        <v>2500</v>
      </c>
    </row>
    <row r="89" spans="20:25" x14ac:dyDescent="0.3">
      <c r="T89" s="55">
        <v>44050</v>
      </c>
      <c r="U89" s="65" t="str">
        <f t="shared" si="3"/>
        <v>Agosto</v>
      </c>
      <c r="V89" s="45" t="s">
        <v>97</v>
      </c>
      <c r="W89" s="67" t="s">
        <v>167</v>
      </c>
      <c r="X89" s="56">
        <v>4</v>
      </c>
      <c r="Y89" s="59">
        <v>1220</v>
      </c>
    </row>
    <row r="90" spans="20:25" x14ac:dyDescent="0.3">
      <c r="T90" s="55">
        <v>44053</v>
      </c>
      <c r="U90" s="65" t="str">
        <f t="shared" si="3"/>
        <v>Agosto</v>
      </c>
      <c r="V90" s="45" t="s">
        <v>83</v>
      </c>
      <c r="W90" s="67" t="s">
        <v>168</v>
      </c>
      <c r="X90" s="56">
        <v>1</v>
      </c>
      <c r="Y90" s="59">
        <v>5800</v>
      </c>
    </row>
    <row r="91" spans="20:25" x14ac:dyDescent="0.3">
      <c r="T91" s="55">
        <v>44053</v>
      </c>
      <c r="U91" s="65" t="str">
        <f t="shared" si="3"/>
        <v>Agosto</v>
      </c>
      <c r="V91" s="45" t="s">
        <v>95</v>
      </c>
      <c r="W91" s="67" t="s">
        <v>167</v>
      </c>
      <c r="X91" s="56">
        <v>4</v>
      </c>
      <c r="Y91" s="59">
        <v>1500</v>
      </c>
    </row>
    <row r="92" spans="20:25" x14ac:dyDescent="0.3">
      <c r="T92" s="55">
        <v>44053</v>
      </c>
      <c r="U92" s="65" t="str">
        <f t="shared" si="3"/>
        <v>Agosto</v>
      </c>
      <c r="V92" s="45" t="s">
        <v>98</v>
      </c>
      <c r="W92" s="67" t="s">
        <v>167</v>
      </c>
      <c r="X92" s="56">
        <v>5</v>
      </c>
      <c r="Y92" s="59">
        <v>9500</v>
      </c>
    </row>
    <row r="93" spans="20:25" x14ac:dyDescent="0.3">
      <c r="T93" s="55">
        <v>44054</v>
      </c>
      <c r="U93" s="65" t="str">
        <f t="shared" si="3"/>
        <v>Agosto</v>
      </c>
      <c r="V93" s="45" t="s">
        <v>90</v>
      </c>
      <c r="W93" s="67" t="s">
        <v>167</v>
      </c>
      <c r="X93" s="56">
        <v>5</v>
      </c>
      <c r="Y93" s="59">
        <v>3200</v>
      </c>
    </row>
    <row r="94" spans="20:25" x14ac:dyDescent="0.3">
      <c r="T94" s="55">
        <v>44055</v>
      </c>
      <c r="U94" s="65" t="str">
        <f t="shared" si="3"/>
        <v>Agosto</v>
      </c>
      <c r="V94" s="45" t="s">
        <v>88</v>
      </c>
      <c r="W94" s="67" t="s">
        <v>167</v>
      </c>
      <c r="X94" s="56">
        <v>3</v>
      </c>
      <c r="Y94" s="59">
        <v>2800</v>
      </c>
    </row>
    <row r="95" spans="20:25" x14ac:dyDescent="0.3">
      <c r="T95" s="55">
        <v>44056</v>
      </c>
      <c r="U95" s="65" t="str">
        <f t="shared" si="3"/>
        <v>Agosto</v>
      </c>
      <c r="V95" s="45" t="s">
        <v>82</v>
      </c>
      <c r="W95" s="67" t="s">
        <v>168</v>
      </c>
      <c r="X95" s="56">
        <v>1</v>
      </c>
      <c r="Y95" s="59">
        <v>7700</v>
      </c>
    </row>
    <row r="96" spans="20:25" x14ac:dyDescent="0.3">
      <c r="T96" s="55">
        <v>44057</v>
      </c>
      <c r="U96" s="65" t="str">
        <f t="shared" si="3"/>
        <v>Agosto</v>
      </c>
      <c r="V96" s="45" t="s">
        <v>71</v>
      </c>
      <c r="W96" s="67" t="s">
        <v>167</v>
      </c>
      <c r="X96" s="56">
        <v>3</v>
      </c>
      <c r="Y96" s="59">
        <v>2500</v>
      </c>
    </row>
    <row r="97" spans="20:25" x14ac:dyDescent="0.3">
      <c r="T97" s="55">
        <v>44061</v>
      </c>
      <c r="U97" s="65" t="str">
        <f t="shared" si="3"/>
        <v>Agosto</v>
      </c>
      <c r="V97" s="45" t="s">
        <v>87</v>
      </c>
      <c r="W97" s="67" t="s">
        <v>168</v>
      </c>
      <c r="X97" s="56">
        <v>1</v>
      </c>
      <c r="Y97" s="59">
        <v>11360</v>
      </c>
    </row>
    <row r="98" spans="20:25" x14ac:dyDescent="0.3">
      <c r="T98" s="55">
        <v>44061</v>
      </c>
      <c r="U98" s="65" t="str">
        <f t="shared" si="3"/>
        <v>Agosto</v>
      </c>
      <c r="V98" s="45" t="s">
        <v>83</v>
      </c>
      <c r="W98" s="67" t="s">
        <v>168</v>
      </c>
      <c r="X98" s="56">
        <v>1</v>
      </c>
      <c r="Y98" s="59">
        <v>8800</v>
      </c>
    </row>
    <row r="99" spans="20:25" x14ac:dyDescent="0.3">
      <c r="T99" s="55">
        <v>44061</v>
      </c>
      <c r="U99" s="65" t="str">
        <f t="shared" si="3"/>
        <v>Agosto</v>
      </c>
      <c r="V99" s="45" t="s">
        <v>98</v>
      </c>
      <c r="W99" s="67" t="s">
        <v>167</v>
      </c>
      <c r="X99" s="56">
        <v>5</v>
      </c>
      <c r="Y99" s="59">
        <v>750</v>
      </c>
    </row>
    <row r="100" spans="20:25" x14ac:dyDescent="0.3">
      <c r="T100" s="55">
        <v>44061</v>
      </c>
      <c r="U100" s="65" t="str">
        <f t="shared" si="3"/>
        <v>Agosto</v>
      </c>
      <c r="V100" s="45" t="s">
        <v>80</v>
      </c>
      <c r="W100" s="67" t="s">
        <v>167</v>
      </c>
      <c r="X100" s="56">
        <v>4</v>
      </c>
      <c r="Y100" s="59">
        <v>2540</v>
      </c>
    </row>
    <row r="101" spans="20:25" x14ac:dyDescent="0.3">
      <c r="T101" s="55">
        <v>44062</v>
      </c>
      <c r="U101" s="65" t="str">
        <f t="shared" si="3"/>
        <v>Agosto</v>
      </c>
      <c r="V101" s="45" t="s">
        <v>97</v>
      </c>
      <c r="W101" s="67" t="s">
        <v>168</v>
      </c>
      <c r="X101" s="56">
        <v>1</v>
      </c>
      <c r="Y101" s="59">
        <v>5400</v>
      </c>
    </row>
    <row r="102" spans="20:25" x14ac:dyDescent="0.3">
      <c r="T102" s="55">
        <v>44062</v>
      </c>
      <c r="U102" s="65" t="str">
        <f t="shared" si="3"/>
        <v>Agosto</v>
      </c>
      <c r="V102" s="45" t="s">
        <v>72</v>
      </c>
      <c r="W102" s="67" t="s">
        <v>167</v>
      </c>
      <c r="X102" s="56">
        <v>4</v>
      </c>
      <c r="Y102" s="59">
        <v>6840</v>
      </c>
    </row>
    <row r="103" spans="20:25" x14ac:dyDescent="0.3">
      <c r="T103" s="55">
        <v>44062</v>
      </c>
      <c r="U103" s="65" t="str">
        <f t="shared" si="3"/>
        <v>Agosto</v>
      </c>
      <c r="V103" s="45" t="s">
        <v>74</v>
      </c>
      <c r="W103" s="67" t="s">
        <v>167</v>
      </c>
      <c r="X103" s="56">
        <v>4</v>
      </c>
      <c r="Y103" s="59">
        <v>3260</v>
      </c>
    </row>
    <row r="104" spans="20:25" x14ac:dyDescent="0.3">
      <c r="T104" s="55">
        <v>44062</v>
      </c>
      <c r="U104" s="65" t="str">
        <f t="shared" si="3"/>
        <v>Agosto</v>
      </c>
      <c r="V104" s="45" t="s">
        <v>71</v>
      </c>
      <c r="W104" s="67" t="s">
        <v>167</v>
      </c>
      <c r="X104" s="56">
        <v>4</v>
      </c>
      <c r="Y104" s="59">
        <v>3500</v>
      </c>
    </row>
    <row r="105" spans="20:25" x14ac:dyDescent="0.3">
      <c r="T105" s="55">
        <v>44067</v>
      </c>
      <c r="U105" s="65" t="str">
        <f t="shared" si="3"/>
        <v>Agosto</v>
      </c>
      <c r="V105" s="57" t="s">
        <v>82</v>
      </c>
      <c r="W105" s="67" t="s">
        <v>168</v>
      </c>
      <c r="X105" s="56">
        <v>1</v>
      </c>
      <c r="Y105" s="59">
        <v>800</v>
      </c>
    </row>
    <row r="106" spans="20:25" x14ac:dyDescent="0.3">
      <c r="T106" s="55">
        <v>44067</v>
      </c>
      <c r="U106" s="65" t="str">
        <f t="shared" si="3"/>
        <v>Agosto</v>
      </c>
      <c r="V106" s="45" t="s">
        <v>89</v>
      </c>
      <c r="W106" s="67" t="s">
        <v>167</v>
      </c>
      <c r="X106" s="56">
        <v>4</v>
      </c>
      <c r="Y106" s="59">
        <v>1500</v>
      </c>
    </row>
    <row r="107" spans="20:25" x14ac:dyDescent="0.3">
      <c r="T107" s="55">
        <v>44067</v>
      </c>
      <c r="U107" s="65" t="str">
        <f t="shared" si="3"/>
        <v>Agosto</v>
      </c>
      <c r="V107" s="45" t="s">
        <v>79</v>
      </c>
      <c r="W107" s="67" t="s">
        <v>167</v>
      </c>
      <c r="X107" s="56">
        <v>4</v>
      </c>
      <c r="Y107" s="59">
        <v>1800</v>
      </c>
    </row>
    <row r="108" spans="20:25" x14ac:dyDescent="0.3">
      <c r="T108" s="55">
        <v>44068</v>
      </c>
      <c r="U108" s="65" t="str">
        <f t="shared" si="3"/>
        <v>Agosto</v>
      </c>
      <c r="V108" s="45" t="s">
        <v>95</v>
      </c>
      <c r="W108" s="67" t="s">
        <v>168</v>
      </c>
      <c r="X108" s="56">
        <v>2</v>
      </c>
      <c r="Y108" s="59">
        <v>7800</v>
      </c>
    </row>
    <row r="109" spans="20:25" x14ac:dyDescent="0.3">
      <c r="T109" s="55">
        <v>44068</v>
      </c>
      <c r="U109" s="65" t="str">
        <f t="shared" si="3"/>
        <v>Agosto</v>
      </c>
      <c r="V109" s="45" t="s">
        <v>85</v>
      </c>
      <c r="W109" s="67" t="s">
        <v>167</v>
      </c>
      <c r="X109" s="56">
        <v>5</v>
      </c>
      <c r="Y109" s="59">
        <v>110</v>
      </c>
    </row>
    <row r="110" spans="20:25" x14ac:dyDescent="0.3">
      <c r="T110" s="55">
        <v>44069</v>
      </c>
      <c r="U110" s="65" t="str">
        <f t="shared" si="3"/>
        <v>Agosto</v>
      </c>
      <c r="V110" s="45" t="s">
        <v>83</v>
      </c>
      <c r="W110" s="67" t="s">
        <v>168</v>
      </c>
      <c r="X110" s="56">
        <v>1</v>
      </c>
      <c r="Y110" s="59">
        <v>1850</v>
      </c>
    </row>
    <row r="111" spans="20:25" x14ac:dyDescent="0.3">
      <c r="T111" s="55">
        <v>44069</v>
      </c>
      <c r="U111" s="65" t="str">
        <f t="shared" si="3"/>
        <v>Agosto</v>
      </c>
      <c r="V111" s="45" t="s">
        <v>80</v>
      </c>
      <c r="W111" s="67" t="s">
        <v>167</v>
      </c>
      <c r="X111" s="56">
        <v>5</v>
      </c>
      <c r="Y111" s="59">
        <v>2000</v>
      </c>
    </row>
    <row r="112" spans="20:25" x14ac:dyDescent="0.3">
      <c r="T112" s="55">
        <v>44069</v>
      </c>
      <c r="U112" s="65" t="str">
        <f t="shared" si="3"/>
        <v>Agosto</v>
      </c>
      <c r="V112" s="45" t="s">
        <v>71</v>
      </c>
      <c r="W112" s="67" t="s">
        <v>167</v>
      </c>
      <c r="X112" s="56">
        <v>4</v>
      </c>
      <c r="Y112" s="59">
        <v>520</v>
      </c>
    </row>
    <row r="113" spans="20:25" x14ac:dyDescent="0.3">
      <c r="T113" s="55">
        <v>44070</v>
      </c>
      <c r="U113" s="65" t="str">
        <f t="shared" si="3"/>
        <v>Agosto</v>
      </c>
      <c r="V113" s="45" t="s">
        <v>87</v>
      </c>
      <c r="W113" s="67" t="s">
        <v>167</v>
      </c>
      <c r="X113" s="56">
        <v>3</v>
      </c>
      <c r="Y113" s="59">
        <v>690</v>
      </c>
    </row>
    <row r="114" spans="20:25" x14ac:dyDescent="0.3">
      <c r="T114" s="55">
        <v>44070</v>
      </c>
      <c r="U114" s="65" t="str">
        <f t="shared" si="3"/>
        <v>Agosto</v>
      </c>
      <c r="V114" s="45" t="s">
        <v>82</v>
      </c>
      <c r="W114" s="67" t="s">
        <v>167</v>
      </c>
      <c r="X114" s="56">
        <v>3</v>
      </c>
      <c r="Y114" s="59">
        <v>2500</v>
      </c>
    </row>
    <row r="115" spans="20:25" x14ac:dyDescent="0.3">
      <c r="T115" s="55">
        <v>44070</v>
      </c>
      <c r="U115" s="65" t="str">
        <f t="shared" si="3"/>
        <v>Agosto</v>
      </c>
      <c r="V115" s="45" t="s">
        <v>74</v>
      </c>
      <c r="W115" s="67" t="s">
        <v>168</v>
      </c>
      <c r="X115" s="56">
        <v>2</v>
      </c>
      <c r="Y115" s="59">
        <v>7700</v>
      </c>
    </row>
    <row r="116" spans="20:25" x14ac:dyDescent="0.3">
      <c r="T116" s="55">
        <v>44070</v>
      </c>
      <c r="U116" s="65" t="str">
        <f t="shared" si="3"/>
        <v>Agosto</v>
      </c>
      <c r="V116" s="45" t="s">
        <v>98</v>
      </c>
      <c r="W116" s="67" t="s">
        <v>167</v>
      </c>
      <c r="X116" s="56">
        <v>3</v>
      </c>
      <c r="Y116" s="59">
        <v>2800</v>
      </c>
    </row>
    <row r="117" spans="20:25" x14ac:dyDescent="0.3">
      <c r="T117" s="55">
        <v>44074</v>
      </c>
      <c r="U117" s="65" t="str">
        <f t="shared" si="3"/>
        <v>Agosto</v>
      </c>
      <c r="V117" s="45" t="s">
        <v>74</v>
      </c>
      <c r="W117" s="67" t="s">
        <v>168</v>
      </c>
      <c r="X117" s="56">
        <v>2</v>
      </c>
      <c r="Y117" s="59">
        <v>8500</v>
      </c>
    </row>
    <row r="118" spans="20:25" x14ac:dyDescent="0.3">
      <c r="T118" s="55">
        <v>44074</v>
      </c>
      <c r="U118" s="65" t="str">
        <f t="shared" si="3"/>
        <v>Agosto</v>
      </c>
      <c r="V118" s="45" t="s">
        <v>80</v>
      </c>
      <c r="W118" s="67" t="s">
        <v>167</v>
      </c>
      <c r="X118" s="56">
        <v>5</v>
      </c>
      <c r="Y118" s="59">
        <v>250</v>
      </c>
    </row>
    <row r="119" spans="20:25" x14ac:dyDescent="0.3">
      <c r="T119" s="55">
        <v>44074</v>
      </c>
      <c r="U119" s="65" t="str">
        <f t="shared" si="3"/>
        <v>Agosto</v>
      </c>
      <c r="V119" s="45" t="s">
        <v>87</v>
      </c>
      <c r="W119" s="67" t="s">
        <v>167</v>
      </c>
      <c r="X119" s="56">
        <v>3</v>
      </c>
      <c r="Y119" s="59">
        <v>2540</v>
      </c>
    </row>
    <row r="120" spans="20:25" x14ac:dyDescent="0.3">
      <c r="T120" s="55">
        <v>44075</v>
      </c>
      <c r="U120" s="65" t="str">
        <f t="shared" si="3"/>
        <v>Settembre</v>
      </c>
      <c r="V120" s="45" t="s">
        <v>71</v>
      </c>
      <c r="W120" s="67" t="s">
        <v>168</v>
      </c>
      <c r="X120" s="56">
        <v>2</v>
      </c>
      <c r="Y120" s="59">
        <v>650</v>
      </c>
    </row>
    <row r="121" spans="20:25" x14ac:dyDescent="0.3">
      <c r="T121" s="55">
        <v>44076</v>
      </c>
      <c r="U121" s="65" t="str">
        <f t="shared" si="3"/>
        <v>Settembre</v>
      </c>
      <c r="V121" s="45" t="s">
        <v>74</v>
      </c>
      <c r="W121" s="67" t="s">
        <v>167</v>
      </c>
      <c r="X121" s="56">
        <v>4</v>
      </c>
      <c r="Y121" s="59">
        <v>2400</v>
      </c>
    </row>
    <row r="122" spans="20:25" x14ac:dyDescent="0.3">
      <c r="T122" s="55">
        <v>44076</v>
      </c>
      <c r="U122" s="65" t="str">
        <f t="shared" si="3"/>
        <v>Settembre</v>
      </c>
      <c r="V122" s="45" t="s">
        <v>97</v>
      </c>
      <c r="W122" s="67" t="s">
        <v>167</v>
      </c>
      <c r="X122" s="56">
        <v>3</v>
      </c>
      <c r="Y122" s="59">
        <v>320</v>
      </c>
    </row>
    <row r="123" spans="20:25" x14ac:dyDescent="0.3">
      <c r="T123" s="55">
        <v>44076</v>
      </c>
      <c r="U123" s="65" t="str">
        <f t="shared" si="3"/>
        <v>Settembre</v>
      </c>
      <c r="V123" s="45" t="s">
        <v>82</v>
      </c>
      <c r="W123" s="67" t="s">
        <v>167</v>
      </c>
      <c r="X123" s="56">
        <v>3</v>
      </c>
      <c r="Y123" s="59">
        <v>6500</v>
      </c>
    </row>
    <row r="124" spans="20:25" x14ac:dyDescent="0.3">
      <c r="T124" s="55">
        <v>44077</v>
      </c>
      <c r="U124" s="65" t="str">
        <f t="shared" si="3"/>
        <v>Settembre</v>
      </c>
      <c r="V124" s="45" t="s">
        <v>76</v>
      </c>
      <c r="W124" s="67" t="s">
        <v>167</v>
      </c>
      <c r="X124" s="56">
        <v>3</v>
      </c>
      <c r="Y124" s="59">
        <v>5000</v>
      </c>
    </row>
    <row r="125" spans="20:25" x14ac:dyDescent="0.3">
      <c r="T125" s="55">
        <v>44077</v>
      </c>
      <c r="U125" s="65" t="str">
        <f t="shared" si="3"/>
        <v>Settembre</v>
      </c>
      <c r="V125" s="45" t="s">
        <v>88</v>
      </c>
      <c r="W125" s="67" t="s">
        <v>167</v>
      </c>
      <c r="X125" s="56">
        <v>3</v>
      </c>
      <c r="Y125" s="59">
        <v>3500</v>
      </c>
    </row>
    <row r="126" spans="20:25" x14ac:dyDescent="0.3">
      <c r="T126" s="55">
        <v>44078</v>
      </c>
      <c r="U126" s="65" t="str">
        <f t="shared" si="3"/>
        <v>Settembre</v>
      </c>
      <c r="V126" s="45" t="s">
        <v>96</v>
      </c>
      <c r="W126" s="67" t="s">
        <v>168</v>
      </c>
      <c r="X126" s="56">
        <v>1</v>
      </c>
      <c r="Y126" s="59">
        <v>3500</v>
      </c>
    </row>
    <row r="127" spans="20:25" x14ac:dyDescent="0.3">
      <c r="T127" s="55">
        <v>44078</v>
      </c>
      <c r="U127" s="65" t="str">
        <f t="shared" si="3"/>
        <v>Settembre</v>
      </c>
      <c r="V127" s="45" t="s">
        <v>91</v>
      </c>
      <c r="W127" s="67" t="s">
        <v>167</v>
      </c>
      <c r="X127" s="56">
        <v>5</v>
      </c>
      <c r="Y127" s="59">
        <v>1500</v>
      </c>
    </row>
    <row r="128" spans="20:25" x14ac:dyDescent="0.3">
      <c r="T128" s="55">
        <v>44078</v>
      </c>
      <c r="U128" s="65" t="str">
        <f t="shared" si="3"/>
        <v>Settembre</v>
      </c>
      <c r="V128" s="45" t="s">
        <v>96</v>
      </c>
      <c r="W128" s="67" t="s">
        <v>167</v>
      </c>
      <c r="X128" s="56">
        <v>3</v>
      </c>
      <c r="Y128" s="59">
        <v>1800</v>
      </c>
    </row>
    <row r="129" spans="20:25" x14ac:dyDescent="0.3">
      <c r="T129" s="55">
        <v>44081</v>
      </c>
      <c r="U129" s="65" t="str">
        <f t="shared" si="3"/>
        <v>Settembre</v>
      </c>
      <c r="V129" s="45" t="s">
        <v>90</v>
      </c>
      <c r="W129" s="67" t="s">
        <v>168</v>
      </c>
      <c r="X129" s="56">
        <v>1</v>
      </c>
      <c r="Y129" s="59">
        <v>8000</v>
      </c>
    </row>
    <row r="130" spans="20:25" x14ac:dyDescent="0.3">
      <c r="T130" s="55">
        <v>44081</v>
      </c>
      <c r="U130" s="65" t="str">
        <f t="shared" si="3"/>
        <v>Settembre</v>
      </c>
      <c r="V130" s="45" t="s">
        <v>82</v>
      </c>
      <c r="W130" s="67" t="s">
        <v>168</v>
      </c>
      <c r="X130" s="56">
        <v>2</v>
      </c>
      <c r="Y130" s="59">
        <v>5100</v>
      </c>
    </row>
    <row r="131" spans="20:25" x14ac:dyDescent="0.3">
      <c r="T131" s="55">
        <v>44081</v>
      </c>
      <c r="U131" s="65" t="str">
        <f t="shared" ref="U131:U158" si="4">IF(MONTH(T131)=6,"Giugno",IF(MONTH(T131)=7,"Luglio",IF(MONTH(T131)=8,"Agosto","Settembre")))</f>
        <v>Settembre</v>
      </c>
      <c r="V131" s="45" t="s">
        <v>72</v>
      </c>
      <c r="W131" s="67" t="s">
        <v>167</v>
      </c>
      <c r="X131" s="56">
        <v>4</v>
      </c>
      <c r="Y131" s="59">
        <v>650</v>
      </c>
    </row>
    <row r="132" spans="20:25" x14ac:dyDescent="0.3">
      <c r="T132" s="55">
        <v>44082</v>
      </c>
      <c r="U132" s="65" t="str">
        <f t="shared" si="4"/>
        <v>Settembre</v>
      </c>
      <c r="V132" s="45" t="s">
        <v>74</v>
      </c>
      <c r="W132" s="67" t="s">
        <v>167</v>
      </c>
      <c r="X132" s="56">
        <v>5</v>
      </c>
      <c r="Y132" s="59">
        <v>320</v>
      </c>
    </row>
    <row r="133" spans="20:25" x14ac:dyDescent="0.3">
      <c r="T133" s="55">
        <v>44083</v>
      </c>
      <c r="U133" s="65" t="str">
        <f t="shared" si="4"/>
        <v>Settembre</v>
      </c>
      <c r="V133" s="45" t="s">
        <v>85</v>
      </c>
      <c r="W133" s="67" t="s">
        <v>168</v>
      </c>
      <c r="X133" s="56">
        <v>2</v>
      </c>
      <c r="Y133" s="59">
        <v>3500</v>
      </c>
    </row>
    <row r="134" spans="20:25" x14ac:dyDescent="0.3">
      <c r="T134" s="55">
        <v>44083</v>
      </c>
      <c r="U134" s="65" t="str">
        <f t="shared" si="4"/>
        <v>Settembre</v>
      </c>
      <c r="V134" s="45" t="s">
        <v>76</v>
      </c>
      <c r="W134" s="67" t="s">
        <v>167</v>
      </c>
      <c r="X134" s="56">
        <v>3</v>
      </c>
      <c r="Y134" s="59">
        <v>2840</v>
      </c>
    </row>
    <row r="135" spans="20:25" x14ac:dyDescent="0.3">
      <c r="T135" s="55">
        <v>44084</v>
      </c>
      <c r="U135" s="65" t="str">
        <f t="shared" si="4"/>
        <v>Settembre</v>
      </c>
      <c r="V135" s="45" t="s">
        <v>91</v>
      </c>
      <c r="W135" s="67" t="s">
        <v>167</v>
      </c>
      <c r="X135" s="56">
        <v>3</v>
      </c>
      <c r="Y135" s="59">
        <v>520</v>
      </c>
    </row>
    <row r="136" spans="20:25" x14ac:dyDescent="0.3">
      <c r="T136" s="55">
        <v>44084</v>
      </c>
      <c r="U136" s="65" t="str">
        <f t="shared" si="4"/>
        <v>Settembre</v>
      </c>
      <c r="V136" s="45" t="s">
        <v>82</v>
      </c>
      <c r="W136" s="67" t="s">
        <v>167</v>
      </c>
      <c r="X136" s="56">
        <v>3</v>
      </c>
      <c r="Y136" s="59">
        <v>380</v>
      </c>
    </row>
    <row r="137" spans="20:25" x14ac:dyDescent="0.3">
      <c r="T137" s="55">
        <v>44084</v>
      </c>
      <c r="U137" s="65" t="str">
        <f t="shared" si="4"/>
        <v>Settembre</v>
      </c>
      <c r="V137" s="45" t="s">
        <v>87</v>
      </c>
      <c r="W137" s="67" t="s">
        <v>167</v>
      </c>
      <c r="X137" s="56">
        <v>5</v>
      </c>
      <c r="Y137" s="59">
        <v>5550</v>
      </c>
    </row>
    <row r="138" spans="20:25" x14ac:dyDescent="0.3">
      <c r="T138" s="55">
        <v>44085</v>
      </c>
      <c r="U138" s="65" t="str">
        <f t="shared" si="4"/>
        <v>Settembre</v>
      </c>
      <c r="V138" s="45" t="s">
        <v>98</v>
      </c>
      <c r="W138" s="67" t="s">
        <v>168</v>
      </c>
      <c r="X138" s="56">
        <v>2</v>
      </c>
      <c r="Y138" s="59">
        <v>650</v>
      </c>
    </row>
    <row r="139" spans="20:25" x14ac:dyDescent="0.3">
      <c r="T139" s="55">
        <v>44085</v>
      </c>
      <c r="U139" s="65" t="str">
        <f t="shared" si="4"/>
        <v>Settembre</v>
      </c>
      <c r="V139" s="45" t="s">
        <v>95</v>
      </c>
      <c r="W139" s="67" t="s">
        <v>167</v>
      </c>
      <c r="X139" s="56">
        <v>4</v>
      </c>
      <c r="Y139" s="59">
        <v>2800</v>
      </c>
    </row>
    <row r="140" spans="20:25" x14ac:dyDescent="0.3">
      <c r="T140" s="55">
        <v>44085</v>
      </c>
      <c r="U140" s="65" t="str">
        <f t="shared" si="4"/>
        <v>Settembre</v>
      </c>
      <c r="V140" s="45" t="s">
        <v>71</v>
      </c>
      <c r="W140" s="67" t="s">
        <v>167</v>
      </c>
      <c r="X140" s="56">
        <v>4</v>
      </c>
      <c r="Y140" s="59">
        <v>690</v>
      </c>
    </row>
    <row r="141" spans="20:25" x14ac:dyDescent="0.3">
      <c r="T141" s="55">
        <v>44088</v>
      </c>
      <c r="U141" s="65" t="str">
        <f t="shared" si="4"/>
        <v>Settembre</v>
      </c>
      <c r="V141" s="45" t="s">
        <v>83</v>
      </c>
      <c r="W141" s="67" t="s">
        <v>167</v>
      </c>
      <c r="X141" s="56">
        <v>5</v>
      </c>
      <c r="Y141" s="59">
        <v>6500</v>
      </c>
    </row>
    <row r="142" spans="20:25" x14ac:dyDescent="0.3">
      <c r="T142" s="55">
        <v>44088</v>
      </c>
      <c r="U142" s="65" t="str">
        <f t="shared" si="4"/>
        <v>Settembre</v>
      </c>
      <c r="V142" s="45" t="s">
        <v>87</v>
      </c>
      <c r="W142" s="67" t="s">
        <v>167</v>
      </c>
      <c r="X142" s="56">
        <v>4</v>
      </c>
      <c r="Y142" s="59">
        <v>5000</v>
      </c>
    </row>
    <row r="143" spans="20:25" x14ac:dyDescent="0.3">
      <c r="T143" s="55">
        <v>44088</v>
      </c>
      <c r="U143" s="65" t="str">
        <f t="shared" si="4"/>
        <v>Settembre</v>
      </c>
      <c r="V143" s="45" t="s">
        <v>89</v>
      </c>
      <c r="W143" s="67" t="s">
        <v>167</v>
      </c>
      <c r="X143" s="56">
        <v>3</v>
      </c>
      <c r="Y143" s="59">
        <v>3500</v>
      </c>
    </row>
    <row r="144" spans="20:25" x14ac:dyDescent="0.3">
      <c r="T144" s="55">
        <v>44088</v>
      </c>
      <c r="U144" s="65" t="str">
        <f t="shared" si="4"/>
        <v>Settembre</v>
      </c>
      <c r="V144" s="45" t="s">
        <v>71</v>
      </c>
      <c r="W144" s="67" t="s">
        <v>168</v>
      </c>
      <c r="X144" s="56">
        <v>2</v>
      </c>
      <c r="Y144" s="59">
        <v>3500</v>
      </c>
    </row>
    <row r="145" spans="20:25" x14ac:dyDescent="0.3">
      <c r="T145" s="55">
        <v>44089</v>
      </c>
      <c r="U145" s="65" t="str">
        <f t="shared" si="4"/>
        <v>Settembre</v>
      </c>
      <c r="V145" s="45" t="s">
        <v>90</v>
      </c>
      <c r="W145" s="67" t="s">
        <v>167</v>
      </c>
      <c r="X145" s="56">
        <v>4</v>
      </c>
      <c r="Y145" s="59">
        <v>1500</v>
      </c>
    </row>
    <row r="146" spans="20:25" x14ac:dyDescent="0.3">
      <c r="T146" s="55">
        <v>44089</v>
      </c>
      <c r="U146" s="65" t="str">
        <f t="shared" si="4"/>
        <v>Settembre</v>
      </c>
      <c r="V146" s="45" t="s">
        <v>91</v>
      </c>
      <c r="W146" s="67" t="s">
        <v>167</v>
      </c>
      <c r="X146" s="56">
        <v>4</v>
      </c>
      <c r="Y146" s="59">
        <v>1800</v>
      </c>
    </row>
    <row r="147" spans="20:25" x14ac:dyDescent="0.3">
      <c r="T147" s="55">
        <v>44089</v>
      </c>
      <c r="U147" s="65" t="str">
        <f t="shared" si="4"/>
        <v>Settembre</v>
      </c>
      <c r="V147" s="45" t="s">
        <v>97</v>
      </c>
      <c r="W147" s="67" t="s">
        <v>168</v>
      </c>
      <c r="X147" s="56">
        <v>2</v>
      </c>
      <c r="Y147" s="59">
        <v>8000</v>
      </c>
    </row>
    <row r="148" spans="20:25" x14ac:dyDescent="0.3">
      <c r="T148" s="55">
        <v>44090</v>
      </c>
      <c r="U148" s="65" t="str">
        <f t="shared" si="4"/>
        <v>Settembre</v>
      </c>
      <c r="V148" s="45" t="s">
        <v>83</v>
      </c>
      <c r="W148" s="67" t="s">
        <v>168</v>
      </c>
      <c r="X148" s="56">
        <v>1</v>
      </c>
      <c r="Y148" s="59">
        <v>5100</v>
      </c>
    </row>
    <row r="149" spans="20:25" x14ac:dyDescent="0.3">
      <c r="T149" s="55">
        <v>44090</v>
      </c>
      <c r="U149" s="65" t="str">
        <f t="shared" si="4"/>
        <v>Settembre</v>
      </c>
      <c r="V149" s="45" t="s">
        <v>91</v>
      </c>
      <c r="W149" s="67" t="s">
        <v>167</v>
      </c>
      <c r="X149" s="56">
        <v>5</v>
      </c>
      <c r="Y149" s="59">
        <v>650</v>
      </c>
    </row>
    <row r="150" spans="20:25" x14ac:dyDescent="0.3">
      <c r="T150" s="55">
        <v>44090</v>
      </c>
      <c r="U150" s="65" t="str">
        <f t="shared" si="4"/>
        <v>Settembre</v>
      </c>
      <c r="V150" s="45" t="s">
        <v>95</v>
      </c>
      <c r="W150" s="67" t="s">
        <v>167</v>
      </c>
      <c r="X150" s="56">
        <v>3</v>
      </c>
      <c r="Y150" s="59">
        <v>320</v>
      </c>
    </row>
    <row r="151" spans="20:25" x14ac:dyDescent="0.3">
      <c r="T151" s="55">
        <v>44090</v>
      </c>
      <c r="U151" s="65" t="str">
        <f t="shared" si="4"/>
        <v>Settembre</v>
      </c>
      <c r="V151" s="45" t="s">
        <v>89</v>
      </c>
      <c r="W151" s="67" t="s">
        <v>168</v>
      </c>
      <c r="X151" s="56">
        <v>1</v>
      </c>
      <c r="Y151" s="59">
        <v>3500</v>
      </c>
    </row>
    <row r="152" spans="20:25" x14ac:dyDescent="0.3">
      <c r="T152" s="55">
        <v>44091</v>
      </c>
      <c r="U152" s="65" t="str">
        <f t="shared" si="4"/>
        <v>Settembre</v>
      </c>
      <c r="V152" s="45" t="s">
        <v>87</v>
      </c>
      <c r="W152" s="67" t="s">
        <v>167</v>
      </c>
      <c r="X152" s="56">
        <v>4</v>
      </c>
      <c r="Y152" s="59">
        <v>2840</v>
      </c>
    </row>
    <row r="153" spans="20:25" x14ac:dyDescent="0.3">
      <c r="T153" s="55">
        <v>44091</v>
      </c>
      <c r="U153" s="65" t="str">
        <f t="shared" si="4"/>
        <v>Settembre</v>
      </c>
      <c r="V153" s="45" t="s">
        <v>83</v>
      </c>
      <c r="W153" s="67" t="s">
        <v>167</v>
      </c>
      <c r="X153" s="56">
        <v>4</v>
      </c>
      <c r="Y153" s="59">
        <v>520</v>
      </c>
    </row>
    <row r="154" spans="20:25" x14ac:dyDescent="0.3">
      <c r="T154" s="55">
        <v>44091</v>
      </c>
      <c r="U154" s="65" t="str">
        <f t="shared" si="4"/>
        <v>Settembre</v>
      </c>
      <c r="V154" s="45" t="s">
        <v>85</v>
      </c>
      <c r="W154" s="67" t="s">
        <v>167</v>
      </c>
      <c r="X154" s="56">
        <v>3</v>
      </c>
      <c r="Y154" s="59">
        <v>380</v>
      </c>
    </row>
    <row r="155" spans="20:25" x14ac:dyDescent="0.3">
      <c r="T155" s="55">
        <v>44091</v>
      </c>
      <c r="U155" s="65" t="str">
        <f t="shared" si="4"/>
        <v>Settembre</v>
      </c>
      <c r="V155" s="45" t="s">
        <v>83</v>
      </c>
      <c r="W155" s="67" t="s">
        <v>167</v>
      </c>
      <c r="X155" s="56">
        <v>3</v>
      </c>
      <c r="Y155" s="59">
        <v>5550</v>
      </c>
    </row>
    <row r="156" spans="20:25" x14ac:dyDescent="0.3">
      <c r="T156" s="55">
        <v>44092</v>
      </c>
      <c r="U156" s="65" t="str">
        <f t="shared" si="4"/>
        <v>Settembre</v>
      </c>
      <c r="V156" s="45" t="s">
        <v>80</v>
      </c>
      <c r="W156" s="67" t="s">
        <v>168</v>
      </c>
      <c r="X156" s="56">
        <v>2</v>
      </c>
      <c r="Y156" s="59">
        <v>8000</v>
      </c>
    </row>
    <row r="157" spans="20:25" x14ac:dyDescent="0.3">
      <c r="T157" s="55">
        <v>44092</v>
      </c>
      <c r="U157" s="65" t="str">
        <f t="shared" si="4"/>
        <v>Settembre</v>
      </c>
      <c r="V157" s="45" t="s">
        <v>79</v>
      </c>
      <c r="W157" s="67" t="s">
        <v>168</v>
      </c>
      <c r="X157" s="56">
        <v>2</v>
      </c>
      <c r="Y157" s="59">
        <v>5100</v>
      </c>
    </row>
    <row r="158" spans="20:25" x14ac:dyDescent="0.3">
      <c r="T158" s="77">
        <v>44092</v>
      </c>
      <c r="U158" s="78" t="str">
        <f t="shared" si="4"/>
        <v>Settembre</v>
      </c>
      <c r="V158" s="79" t="s">
        <v>71</v>
      </c>
      <c r="W158" s="80" t="s">
        <v>167</v>
      </c>
      <c r="X158" s="81">
        <v>3</v>
      </c>
      <c r="Y158" s="82">
        <v>650</v>
      </c>
    </row>
    <row r="174" spans="4:4" x14ac:dyDescent="0.3">
      <c r="D174" t="s">
        <v>187</v>
      </c>
    </row>
  </sheetData>
  <sortState xmlns:xlrd2="http://schemas.microsoft.com/office/spreadsheetml/2017/richdata2" ref="O2:P5">
    <sortCondition ref="P2:P5"/>
  </sortState>
  <phoneticPr fontId="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F2AA-8A31-44FF-9DF3-55D4609738D1}">
  <dimension ref="A1:Y100"/>
  <sheetViews>
    <sheetView topLeftCell="G1" workbookViewId="0">
      <selection activeCell="U100" sqref="U100"/>
    </sheetView>
  </sheetViews>
  <sheetFormatPr defaultRowHeight="14.4" x14ac:dyDescent="0.3"/>
  <cols>
    <col min="1" max="1" width="11.109375" bestFit="1" customWidth="1"/>
    <col min="2" max="2" width="11" bestFit="1" customWidth="1"/>
    <col min="5" max="5" width="11.109375" bestFit="1" customWidth="1"/>
    <col min="6" max="6" width="9.88671875" bestFit="1" customWidth="1"/>
    <col min="7" max="7" width="11.109375" bestFit="1" customWidth="1"/>
    <col min="8" max="8" width="11.88671875" bestFit="1" customWidth="1"/>
    <col min="9" max="9" width="15.33203125" bestFit="1" customWidth="1"/>
    <col min="10" max="10" width="5.88671875" bestFit="1" customWidth="1"/>
    <col min="11" max="11" width="12.44140625" bestFit="1" customWidth="1"/>
    <col min="12" max="12" width="12.109375" bestFit="1" customWidth="1"/>
    <col min="15" max="15" width="12.109375" bestFit="1" customWidth="1"/>
    <col min="16" max="16" width="11.109375" bestFit="1" customWidth="1"/>
    <col min="17" max="17" width="15.5546875" bestFit="1" customWidth="1"/>
    <col min="20" max="20" width="5.44140625" bestFit="1" customWidth="1"/>
    <col min="21" max="21" width="10.5546875" bestFit="1" customWidth="1"/>
    <col min="22" max="22" width="14" bestFit="1" customWidth="1"/>
    <col min="23" max="23" width="17.33203125" bestFit="1" customWidth="1"/>
    <col min="24" max="24" width="13.33203125" bestFit="1" customWidth="1"/>
    <col min="25" max="25" width="10.77734375" bestFit="1" customWidth="1"/>
  </cols>
  <sheetData>
    <row r="1" spans="1:25" x14ac:dyDescent="0.3">
      <c r="A1" t="s">
        <v>158</v>
      </c>
      <c r="B1" t="s">
        <v>159</v>
      </c>
      <c r="E1" t="s">
        <v>158</v>
      </c>
      <c r="F1" t="s">
        <v>160</v>
      </c>
      <c r="G1" t="s">
        <v>161</v>
      </c>
      <c r="H1" t="s">
        <v>162</v>
      </c>
      <c r="I1" t="s">
        <v>163</v>
      </c>
      <c r="J1" t="s">
        <v>164</v>
      </c>
      <c r="K1" t="s">
        <v>165</v>
      </c>
      <c r="L1" t="s">
        <v>188</v>
      </c>
      <c r="O1" t="s">
        <v>188</v>
      </c>
      <c r="P1" t="s">
        <v>158</v>
      </c>
      <c r="Q1" t="s">
        <v>186</v>
      </c>
      <c r="T1" t="s">
        <v>231</v>
      </c>
      <c r="U1" t="s">
        <v>169</v>
      </c>
      <c r="V1" t="s">
        <v>185</v>
      </c>
      <c r="W1" t="s">
        <v>184</v>
      </c>
      <c r="X1" t="s">
        <v>171</v>
      </c>
      <c r="Y1" t="s">
        <v>172</v>
      </c>
    </row>
    <row r="2" spans="1:25" x14ac:dyDescent="0.3">
      <c r="A2" s="63" t="s">
        <v>189</v>
      </c>
      <c r="B2" s="66">
        <v>2218</v>
      </c>
      <c r="E2" s="63" t="s">
        <v>189</v>
      </c>
      <c r="F2" s="63" t="s">
        <v>131</v>
      </c>
      <c r="G2" s="63" t="s">
        <v>190</v>
      </c>
      <c r="H2" s="73">
        <v>28379</v>
      </c>
      <c r="I2" s="73">
        <v>44124</v>
      </c>
      <c r="J2" s="54">
        <v>45</v>
      </c>
      <c r="K2" s="54">
        <v>2</v>
      </c>
      <c r="L2" s="54">
        <v>1</v>
      </c>
      <c r="O2" s="54">
        <v>1</v>
      </c>
      <c r="P2" s="63" t="s">
        <v>189</v>
      </c>
      <c r="Q2" s="63" t="s">
        <v>152</v>
      </c>
      <c r="T2" s="54">
        <v>1</v>
      </c>
      <c r="U2" s="73">
        <v>44016</v>
      </c>
      <c r="V2" s="63" t="s">
        <v>189</v>
      </c>
      <c r="W2" s="63" t="s">
        <v>167</v>
      </c>
      <c r="X2" s="54">
        <v>4</v>
      </c>
      <c r="Y2" s="66">
        <v>6457</v>
      </c>
    </row>
    <row r="3" spans="1:25" x14ac:dyDescent="0.3">
      <c r="A3" s="63" t="s">
        <v>191</v>
      </c>
      <c r="B3" s="66">
        <v>1633</v>
      </c>
      <c r="E3" s="63" t="s">
        <v>191</v>
      </c>
      <c r="F3" s="63" t="s">
        <v>192</v>
      </c>
      <c r="G3" s="63" t="s">
        <v>193</v>
      </c>
      <c r="H3" s="73">
        <v>22612</v>
      </c>
      <c r="I3" s="73">
        <v>33166</v>
      </c>
      <c r="J3" s="54">
        <v>60</v>
      </c>
      <c r="K3" s="54">
        <v>32</v>
      </c>
      <c r="L3" s="54">
        <v>2</v>
      </c>
      <c r="O3" s="54">
        <v>2</v>
      </c>
      <c r="P3" s="63" t="s">
        <v>191</v>
      </c>
      <c r="Q3" s="63" t="s">
        <v>232</v>
      </c>
      <c r="T3" s="54">
        <v>2</v>
      </c>
      <c r="U3" s="73">
        <v>44069</v>
      </c>
      <c r="V3" s="63" t="s">
        <v>189</v>
      </c>
      <c r="W3" s="63" t="s">
        <v>167</v>
      </c>
      <c r="X3" s="54">
        <v>3</v>
      </c>
      <c r="Y3" s="66">
        <v>11659</v>
      </c>
    </row>
    <row r="4" spans="1:25" x14ac:dyDescent="0.3">
      <c r="A4" s="63" t="s">
        <v>194</v>
      </c>
      <c r="B4" s="66">
        <v>1936</v>
      </c>
      <c r="E4" s="63" t="s">
        <v>194</v>
      </c>
      <c r="F4" s="63" t="s">
        <v>195</v>
      </c>
      <c r="G4" s="63" t="s">
        <v>196</v>
      </c>
      <c r="H4" s="73">
        <v>35159</v>
      </c>
      <c r="I4" s="73">
        <v>43510</v>
      </c>
      <c r="J4" s="54">
        <v>26</v>
      </c>
      <c r="K4" s="54">
        <v>3</v>
      </c>
      <c r="L4" s="54">
        <v>3</v>
      </c>
      <c r="O4" s="54">
        <v>3</v>
      </c>
      <c r="P4" s="63" t="s">
        <v>194</v>
      </c>
      <c r="Q4" s="63" t="s">
        <v>233</v>
      </c>
      <c r="T4" s="54">
        <v>3</v>
      </c>
      <c r="U4" s="73">
        <v>44061</v>
      </c>
      <c r="V4" s="63" t="s">
        <v>202</v>
      </c>
      <c r="W4" s="63" t="s">
        <v>168</v>
      </c>
      <c r="X4" s="54">
        <v>2</v>
      </c>
      <c r="Y4" s="66">
        <v>3091</v>
      </c>
    </row>
    <row r="5" spans="1:25" x14ac:dyDescent="0.3">
      <c r="A5" s="63" t="s">
        <v>197</v>
      </c>
      <c r="B5" s="66">
        <v>2256</v>
      </c>
      <c r="E5" s="63" t="s">
        <v>197</v>
      </c>
      <c r="F5" s="63" t="s">
        <v>198</v>
      </c>
      <c r="G5" s="63" t="s">
        <v>199</v>
      </c>
      <c r="H5" s="73">
        <v>35795</v>
      </c>
      <c r="I5" s="73">
        <v>43875</v>
      </c>
      <c r="J5" s="54">
        <v>24</v>
      </c>
      <c r="K5" s="54">
        <v>2</v>
      </c>
      <c r="L5" s="54">
        <v>4</v>
      </c>
      <c r="O5" s="54">
        <v>4</v>
      </c>
      <c r="P5" s="63" t="s">
        <v>197</v>
      </c>
      <c r="Q5" s="63" t="s">
        <v>234</v>
      </c>
      <c r="T5" s="54">
        <v>4</v>
      </c>
      <c r="U5" s="73">
        <v>44083</v>
      </c>
      <c r="V5" s="63" t="s">
        <v>211</v>
      </c>
      <c r="W5" s="63" t="s">
        <v>167</v>
      </c>
      <c r="X5" s="54">
        <v>3</v>
      </c>
      <c r="Y5" s="66">
        <v>517</v>
      </c>
    </row>
    <row r="6" spans="1:25" x14ac:dyDescent="0.3">
      <c r="A6" s="63" t="s">
        <v>200</v>
      </c>
      <c r="B6" s="66">
        <v>1255</v>
      </c>
      <c r="E6" s="63" t="s">
        <v>200</v>
      </c>
      <c r="F6" s="63" t="s">
        <v>201</v>
      </c>
      <c r="G6" s="63" t="s">
        <v>196</v>
      </c>
      <c r="H6" s="73">
        <v>27836</v>
      </c>
      <c r="I6" s="73">
        <v>33291</v>
      </c>
      <c r="J6" s="54">
        <v>46</v>
      </c>
      <c r="K6" s="54">
        <v>31</v>
      </c>
      <c r="L6" s="54">
        <v>5</v>
      </c>
      <c r="O6" s="54">
        <v>5</v>
      </c>
      <c r="P6" s="63" t="s">
        <v>200</v>
      </c>
      <c r="Q6" s="63" t="s">
        <v>152</v>
      </c>
      <c r="T6" s="54">
        <v>5</v>
      </c>
      <c r="U6" s="73">
        <v>44078</v>
      </c>
      <c r="V6" s="63" t="s">
        <v>222</v>
      </c>
      <c r="W6" s="63" t="s">
        <v>168</v>
      </c>
      <c r="X6" s="54">
        <v>2</v>
      </c>
      <c r="Y6" s="66">
        <v>9487</v>
      </c>
    </row>
    <row r="7" spans="1:25" x14ac:dyDescent="0.3">
      <c r="A7" s="63" t="s">
        <v>202</v>
      </c>
      <c r="B7" s="66">
        <v>2451</v>
      </c>
      <c r="E7" s="63" t="s">
        <v>202</v>
      </c>
      <c r="F7" s="63" t="s">
        <v>203</v>
      </c>
      <c r="G7" s="63" t="s">
        <v>204</v>
      </c>
      <c r="H7" s="73">
        <v>22563</v>
      </c>
      <c r="I7" s="73">
        <v>34142</v>
      </c>
      <c r="J7" s="54">
        <v>46</v>
      </c>
      <c r="K7" s="54">
        <v>29</v>
      </c>
      <c r="L7" s="54">
        <v>6</v>
      </c>
      <c r="O7" s="54">
        <v>6</v>
      </c>
      <c r="P7" s="63" t="s">
        <v>202</v>
      </c>
      <c r="Q7" s="63" t="s">
        <v>232</v>
      </c>
      <c r="T7" s="54">
        <v>6</v>
      </c>
      <c r="U7" s="73">
        <v>44036</v>
      </c>
      <c r="V7" s="63" t="s">
        <v>228</v>
      </c>
      <c r="W7" s="63" t="s">
        <v>167</v>
      </c>
      <c r="X7" s="54">
        <v>4</v>
      </c>
      <c r="Y7" s="66">
        <v>5294</v>
      </c>
    </row>
    <row r="8" spans="1:25" x14ac:dyDescent="0.3">
      <c r="A8" s="63" t="s">
        <v>205</v>
      </c>
      <c r="B8" s="66">
        <v>1977</v>
      </c>
      <c r="E8" s="63" t="s">
        <v>205</v>
      </c>
      <c r="F8" s="63" t="s">
        <v>206</v>
      </c>
      <c r="G8" s="63" t="s">
        <v>207</v>
      </c>
      <c r="H8" s="73">
        <v>32886</v>
      </c>
      <c r="I8" s="73">
        <v>44238</v>
      </c>
      <c r="J8" s="54">
        <v>32</v>
      </c>
      <c r="K8" s="54">
        <v>1</v>
      </c>
      <c r="L8" s="54">
        <v>7</v>
      </c>
      <c r="O8" s="54">
        <v>7</v>
      </c>
      <c r="P8" s="63" t="s">
        <v>205</v>
      </c>
      <c r="Q8" s="63" t="s">
        <v>233</v>
      </c>
      <c r="T8" s="54">
        <v>7</v>
      </c>
      <c r="U8" s="73">
        <v>44078</v>
      </c>
      <c r="V8" s="63" t="s">
        <v>228</v>
      </c>
      <c r="W8" s="63" t="s">
        <v>168</v>
      </c>
      <c r="X8" s="54">
        <v>1</v>
      </c>
      <c r="Y8" s="66">
        <v>3601</v>
      </c>
    </row>
    <row r="9" spans="1:25" x14ac:dyDescent="0.3">
      <c r="A9" s="63" t="s">
        <v>208</v>
      </c>
      <c r="B9" s="66">
        <v>1971</v>
      </c>
      <c r="E9" s="63" t="s">
        <v>208</v>
      </c>
      <c r="F9" s="63" t="s">
        <v>209</v>
      </c>
      <c r="G9" s="63" t="s">
        <v>210</v>
      </c>
      <c r="H9" s="73">
        <v>26267</v>
      </c>
      <c r="I9" s="73">
        <v>44546</v>
      </c>
      <c r="J9" s="54">
        <v>50</v>
      </c>
      <c r="K9" s="54">
        <v>1</v>
      </c>
      <c r="L9" s="54">
        <v>8</v>
      </c>
      <c r="O9" s="54">
        <v>8</v>
      </c>
      <c r="P9" s="63" t="s">
        <v>208</v>
      </c>
      <c r="Q9" s="63" t="s">
        <v>234</v>
      </c>
      <c r="T9" s="54">
        <v>8</v>
      </c>
      <c r="U9" s="73">
        <v>44054</v>
      </c>
      <c r="V9" s="63" t="s">
        <v>228</v>
      </c>
      <c r="W9" s="63" t="s">
        <v>167</v>
      </c>
      <c r="X9" s="54">
        <v>4</v>
      </c>
      <c r="Y9" s="66">
        <v>3884</v>
      </c>
    </row>
    <row r="10" spans="1:25" x14ac:dyDescent="0.3">
      <c r="A10" s="63" t="s">
        <v>211</v>
      </c>
      <c r="B10" s="66">
        <v>1775</v>
      </c>
      <c r="E10" s="63" t="s">
        <v>211</v>
      </c>
      <c r="F10" s="63" t="s">
        <v>212</v>
      </c>
      <c r="G10" s="63" t="s">
        <v>213</v>
      </c>
      <c r="H10" s="73">
        <v>35785</v>
      </c>
      <c r="I10" s="73">
        <v>43601</v>
      </c>
      <c r="J10" s="54">
        <v>24</v>
      </c>
      <c r="K10" s="54">
        <v>3</v>
      </c>
      <c r="L10" s="54">
        <v>9</v>
      </c>
      <c r="O10" s="54">
        <v>9</v>
      </c>
      <c r="P10" s="63" t="s">
        <v>211</v>
      </c>
      <c r="Q10" s="63" t="s">
        <v>152</v>
      </c>
      <c r="T10" s="54">
        <v>9</v>
      </c>
      <c r="U10" s="73">
        <v>44015</v>
      </c>
      <c r="V10" s="63" t="s">
        <v>225</v>
      </c>
      <c r="W10" s="63" t="s">
        <v>168</v>
      </c>
      <c r="X10" s="54">
        <v>1</v>
      </c>
      <c r="Y10" s="66">
        <v>6093</v>
      </c>
    </row>
    <row r="11" spans="1:25" x14ac:dyDescent="0.3">
      <c r="A11" s="63" t="s">
        <v>214</v>
      </c>
      <c r="B11" s="66">
        <v>1566</v>
      </c>
      <c r="E11" s="63" t="s">
        <v>214</v>
      </c>
      <c r="F11" s="63" t="s">
        <v>215</v>
      </c>
      <c r="G11" s="63" t="s">
        <v>216</v>
      </c>
      <c r="H11" s="73">
        <v>28596</v>
      </c>
      <c r="I11" s="73">
        <v>34706</v>
      </c>
      <c r="J11" s="54">
        <v>44</v>
      </c>
      <c r="K11" s="54">
        <v>27</v>
      </c>
      <c r="L11" s="54">
        <v>10</v>
      </c>
      <c r="O11" s="54">
        <v>10</v>
      </c>
      <c r="P11" s="63" t="s">
        <v>214</v>
      </c>
      <c r="Q11" s="63" t="s">
        <v>232</v>
      </c>
      <c r="T11" s="54">
        <v>10</v>
      </c>
      <c r="U11" s="73">
        <v>44051</v>
      </c>
      <c r="V11" s="63" t="s">
        <v>225</v>
      </c>
      <c r="W11" s="63" t="s">
        <v>168</v>
      </c>
      <c r="X11" s="54">
        <v>1</v>
      </c>
      <c r="Y11" s="66">
        <v>2955</v>
      </c>
    </row>
    <row r="12" spans="1:25" x14ac:dyDescent="0.3">
      <c r="A12" s="63" t="s">
        <v>217</v>
      </c>
      <c r="B12" s="66">
        <v>1460</v>
      </c>
      <c r="E12" s="63" t="s">
        <v>217</v>
      </c>
      <c r="F12" s="63" t="s">
        <v>212</v>
      </c>
      <c r="G12" s="63" t="s">
        <v>218</v>
      </c>
      <c r="H12" s="73">
        <v>31198</v>
      </c>
      <c r="I12" s="73">
        <v>36167</v>
      </c>
      <c r="J12" s="54">
        <v>44</v>
      </c>
      <c r="K12" s="54">
        <v>23</v>
      </c>
      <c r="L12" s="54">
        <v>11</v>
      </c>
      <c r="O12" s="54">
        <v>11</v>
      </c>
      <c r="P12" s="63" t="s">
        <v>217</v>
      </c>
      <c r="Q12" s="63" t="s">
        <v>233</v>
      </c>
      <c r="T12" s="54">
        <v>11</v>
      </c>
      <c r="U12" s="73">
        <v>44088</v>
      </c>
      <c r="V12" s="63" t="s">
        <v>225</v>
      </c>
      <c r="W12" s="63" t="s">
        <v>168</v>
      </c>
      <c r="X12" s="54">
        <v>2</v>
      </c>
      <c r="Y12" s="66">
        <v>3903</v>
      </c>
    </row>
    <row r="13" spans="1:25" x14ac:dyDescent="0.3">
      <c r="A13" s="63" t="s">
        <v>219</v>
      </c>
      <c r="B13" s="66">
        <v>2019</v>
      </c>
      <c r="E13" s="63" t="s">
        <v>219</v>
      </c>
      <c r="F13" s="63" t="s">
        <v>220</v>
      </c>
      <c r="G13" s="63" t="s">
        <v>221</v>
      </c>
      <c r="H13" s="73">
        <v>29743</v>
      </c>
      <c r="I13" s="73">
        <v>44124</v>
      </c>
      <c r="J13" s="54">
        <v>41</v>
      </c>
      <c r="K13" s="54">
        <v>2</v>
      </c>
      <c r="L13" s="54">
        <v>12</v>
      </c>
      <c r="O13" s="54">
        <v>12</v>
      </c>
      <c r="P13" s="63" t="s">
        <v>219</v>
      </c>
      <c r="Q13" s="63" t="s">
        <v>234</v>
      </c>
      <c r="T13" s="54">
        <v>12</v>
      </c>
      <c r="U13" s="73">
        <v>44070</v>
      </c>
      <c r="V13" s="63" t="s">
        <v>225</v>
      </c>
      <c r="W13" s="63" t="s">
        <v>167</v>
      </c>
      <c r="X13" s="54">
        <v>4</v>
      </c>
      <c r="Y13" s="66">
        <v>8667</v>
      </c>
    </row>
    <row r="14" spans="1:25" x14ac:dyDescent="0.3">
      <c r="A14" s="63" t="s">
        <v>222</v>
      </c>
      <c r="B14" s="66">
        <v>1177</v>
      </c>
      <c r="E14" s="63" t="s">
        <v>222</v>
      </c>
      <c r="F14" s="63" t="s">
        <v>223</v>
      </c>
      <c r="G14" s="63" t="s">
        <v>224</v>
      </c>
      <c r="H14" s="73">
        <v>28591</v>
      </c>
      <c r="I14" s="73">
        <v>43292</v>
      </c>
      <c r="J14" s="54">
        <v>44</v>
      </c>
      <c r="K14" s="54">
        <v>4</v>
      </c>
      <c r="L14" s="54">
        <v>13</v>
      </c>
      <c r="O14" s="54">
        <v>13</v>
      </c>
      <c r="P14" s="63" t="s">
        <v>222</v>
      </c>
      <c r="Q14" s="63" t="s">
        <v>152</v>
      </c>
      <c r="T14" s="54">
        <v>13</v>
      </c>
      <c r="U14" s="73">
        <v>44023</v>
      </c>
      <c r="V14" s="63" t="s">
        <v>225</v>
      </c>
      <c r="W14" s="63" t="s">
        <v>167</v>
      </c>
      <c r="X14" s="54">
        <v>4</v>
      </c>
      <c r="Y14" s="66">
        <v>1252</v>
      </c>
    </row>
    <row r="15" spans="1:25" x14ac:dyDescent="0.3">
      <c r="A15" s="63" t="s">
        <v>225</v>
      </c>
      <c r="B15" s="66">
        <v>1775</v>
      </c>
      <c r="E15" s="63" t="s">
        <v>225</v>
      </c>
      <c r="F15" s="63" t="s">
        <v>226</v>
      </c>
      <c r="G15" s="63" t="s">
        <v>227</v>
      </c>
      <c r="H15" s="73">
        <v>23967</v>
      </c>
      <c r="I15" s="73">
        <v>42442</v>
      </c>
      <c r="J15" s="54">
        <v>57</v>
      </c>
      <c r="K15" s="54">
        <v>6</v>
      </c>
      <c r="L15" s="54">
        <v>14</v>
      </c>
      <c r="O15" s="54">
        <v>14</v>
      </c>
      <c r="P15" s="63" t="s">
        <v>225</v>
      </c>
      <c r="Q15" s="63" t="s">
        <v>232</v>
      </c>
      <c r="T15" s="54">
        <v>14</v>
      </c>
      <c r="U15" s="73">
        <v>44030</v>
      </c>
      <c r="V15" s="63" t="s">
        <v>191</v>
      </c>
      <c r="W15" s="63" t="s">
        <v>167</v>
      </c>
      <c r="X15" s="54">
        <v>4</v>
      </c>
      <c r="Y15" s="66">
        <v>1992</v>
      </c>
    </row>
    <row r="16" spans="1:25" x14ac:dyDescent="0.3">
      <c r="A16" s="63" t="s">
        <v>228</v>
      </c>
      <c r="B16" s="66">
        <v>2463</v>
      </c>
      <c r="E16" s="63" t="s">
        <v>228</v>
      </c>
      <c r="F16" s="63" t="s">
        <v>229</v>
      </c>
      <c r="G16" s="63" t="s">
        <v>230</v>
      </c>
      <c r="H16" s="73">
        <v>29918</v>
      </c>
      <c r="I16" s="73">
        <v>41932</v>
      </c>
      <c r="J16" s="54">
        <v>40</v>
      </c>
      <c r="K16" s="54">
        <v>8</v>
      </c>
      <c r="L16" s="54">
        <v>15</v>
      </c>
      <c r="O16" s="54">
        <v>15</v>
      </c>
      <c r="P16" s="63" t="s">
        <v>228</v>
      </c>
      <c r="Q16" s="63" t="s">
        <v>233</v>
      </c>
      <c r="T16" s="54">
        <v>15</v>
      </c>
      <c r="U16" s="73">
        <v>44081</v>
      </c>
      <c r="V16" s="63" t="s">
        <v>222</v>
      </c>
      <c r="W16" s="63" t="s">
        <v>167</v>
      </c>
      <c r="X16" s="54">
        <v>3</v>
      </c>
      <c r="Y16" s="66">
        <v>601</v>
      </c>
    </row>
    <row r="17" spans="15:25" x14ac:dyDescent="0.3">
      <c r="T17" s="54">
        <v>16</v>
      </c>
      <c r="U17" s="73">
        <v>44022</v>
      </c>
      <c r="V17" s="63" t="s">
        <v>222</v>
      </c>
      <c r="W17" s="63" t="s">
        <v>167</v>
      </c>
      <c r="X17" s="54">
        <v>4</v>
      </c>
      <c r="Y17" s="66">
        <v>3252</v>
      </c>
    </row>
    <row r="18" spans="15:25" x14ac:dyDescent="0.3">
      <c r="T18" s="54">
        <v>17</v>
      </c>
      <c r="U18" s="73">
        <v>44088</v>
      </c>
      <c r="V18" s="63" t="s">
        <v>222</v>
      </c>
      <c r="W18" s="63" t="s">
        <v>168</v>
      </c>
      <c r="X18" s="54">
        <v>1</v>
      </c>
      <c r="Y18" s="66">
        <v>7233</v>
      </c>
    </row>
    <row r="19" spans="15:25" x14ac:dyDescent="0.3">
      <c r="O19" t="s">
        <v>171</v>
      </c>
      <c r="P19" t="s">
        <v>173</v>
      </c>
      <c r="Q19" t="s">
        <v>183</v>
      </c>
      <c r="T19" s="54">
        <v>18</v>
      </c>
      <c r="U19" s="73">
        <v>44055</v>
      </c>
      <c r="V19" s="63" t="s">
        <v>222</v>
      </c>
      <c r="W19" s="63" t="s">
        <v>167</v>
      </c>
      <c r="X19" s="54">
        <v>3</v>
      </c>
      <c r="Y19" s="66">
        <v>7911</v>
      </c>
    </row>
    <row r="20" spans="15:25" x14ac:dyDescent="0.3">
      <c r="O20" s="54">
        <v>1</v>
      </c>
      <c r="P20" s="63" t="s">
        <v>174</v>
      </c>
      <c r="Q20" s="63" t="s">
        <v>175</v>
      </c>
      <c r="T20" s="54">
        <v>19</v>
      </c>
      <c r="U20" s="73">
        <v>44073</v>
      </c>
      <c r="V20" s="63" t="s">
        <v>222</v>
      </c>
      <c r="W20" s="63" t="s">
        <v>168</v>
      </c>
      <c r="X20" s="54">
        <v>1</v>
      </c>
      <c r="Y20" s="66">
        <v>9949</v>
      </c>
    </row>
    <row r="21" spans="15:25" x14ac:dyDescent="0.3">
      <c r="O21" s="54">
        <v>2</v>
      </c>
      <c r="P21" s="63" t="s">
        <v>178</v>
      </c>
      <c r="Q21" s="63" t="s">
        <v>175</v>
      </c>
      <c r="T21" s="54">
        <v>20</v>
      </c>
      <c r="U21" s="73">
        <v>44085</v>
      </c>
      <c r="V21" s="63" t="s">
        <v>219</v>
      </c>
      <c r="W21" s="63" t="s">
        <v>168</v>
      </c>
      <c r="X21" s="54">
        <v>1</v>
      </c>
      <c r="Y21" s="66">
        <v>1368</v>
      </c>
    </row>
    <row r="22" spans="15:25" x14ac:dyDescent="0.3">
      <c r="O22" s="54">
        <v>3</v>
      </c>
      <c r="P22" s="63" t="s">
        <v>181</v>
      </c>
      <c r="Q22" s="63" t="s">
        <v>176</v>
      </c>
      <c r="T22" s="54">
        <v>21</v>
      </c>
      <c r="U22" s="73">
        <v>44064</v>
      </c>
      <c r="V22" s="63" t="s">
        <v>219</v>
      </c>
      <c r="W22" s="63" t="s">
        <v>168</v>
      </c>
      <c r="X22" s="54">
        <v>1</v>
      </c>
      <c r="Y22" s="66">
        <v>3989</v>
      </c>
    </row>
    <row r="23" spans="15:25" x14ac:dyDescent="0.3">
      <c r="O23" s="54">
        <v>4</v>
      </c>
      <c r="P23" s="63" t="s">
        <v>182</v>
      </c>
      <c r="Q23" s="63" t="s">
        <v>177</v>
      </c>
      <c r="T23" s="54">
        <v>22</v>
      </c>
      <c r="U23" s="73">
        <v>44030</v>
      </c>
      <c r="V23" s="63" t="s">
        <v>191</v>
      </c>
      <c r="W23" s="63" t="s">
        <v>167</v>
      </c>
      <c r="X23" s="54">
        <v>3</v>
      </c>
      <c r="Y23" s="66">
        <v>11918</v>
      </c>
    </row>
    <row r="24" spans="15:25" x14ac:dyDescent="0.3">
      <c r="O24" s="54">
        <v>5</v>
      </c>
      <c r="P24" s="63" t="s">
        <v>180</v>
      </c>
      <c r="Q24" s="63" t="s">
        <v>179</v>
      </c>
      <c r="T24" s="54">
        <v>23</v>
      </c>
      <c r="U24" s="73">
        <v>44087</v>
      </c>
      <c r="V24" s="63" t="s">
        <v>219</v>
      </c>
      <c r="W24" s="63" t="s">
        <v>167</v>
      </c>
      <c r="X24" s="54">
        <v>4</v>
      </c>
      <c r="Y24" s="66">
        <v>221</v>
      </c>
    </row>
    <row r="25" spans="15:25" x14ac:dyDescent="0.3">
      <c r="T25" s="54">
        <v>24</v>
      </c>
      <c r="U25" s="73">
        <v>44044</v>
      </c>
      <c r="V25" s="63" t="s">
        <v>219</v>
      </c>
      <c r="W25" s="63" t="s">
        <v>168</v>
      </c>
      <c r="X25" s="54">
        <v>2</v>
      </c>
      <c r="Y25" s="66">
        <v>10003</v>
      </c>
    </row>
    <row r="26" spans="15:25" x14ac:dyDescent="0.3">
      <c r="T26" s="54">
        <v>25</v>
      </c>
      <c r="U26" s="73">
        <v>44064</v>
      </c>
      <c r="V26" s="63" t="s">
        <v>219</v>
      </c>
      <c r="W26" s="63" t="s">
        <v>167</v>
      </c>
      <c r="X26" s="54">
        <v>3</v>
      </c>
      <c r="Y26" s="66">
        <v>11713</v>
      </c>
    </row>
    <row r="27" spans="15:25" x14ac:dyDescent="0.3">
      <c r="T27" s="54">
        <v>26</v>
      </c>
      <c r="U27" s="73">
        <v>44082</v>
      </c>
      <c r="V27" s="63" t="s">
        <v>217</v>
      </c>
      <c r="W27" s="63" t="s">
        <v>168</v>
      </c>
      <c r="X27" s="54">
        <v>2</v>
      </c>
      <c r="Y27" s="66">
        <v>3606</v>
      </c>
    </row>
    <row r="28" spans="15:25" x14ac:dyDescent="0.3">
      <c r="T28" s="54">
        <v>27</v>
      </c>
      <c r="U28" s="73">
        <v>44035</v>
      </c>
      <c r="V28" s="63" t="s">
        <v>217</v>
      </c>
      <c r="W28" s="63" t="s">
        <v>167</v>
      </c>
      <c r="X28" s="54">
        <v>3</v>
      </c>
      <c r="Y28" s="66">
        <v>5588</v>
      </c>
    </row>
    <row r="29" spans="15:25" x14ac:dyDescent="0.3">
      <c r="T29" s="54">
        <v>28</v>
      </c>
      <c r="U29" s="73">
        <v>44082</v>
      </c>
      <c r="V29" s="63" t="s">
        <v>217</v>
      </c>
      <c r="W29" s="63" t="s">
        <v>168</v>
      </c>
      <c r="X29" s="54">
        <v>1</v>
      </c>
      <c r="Y29" s="66">
        <v>11578</v>
      </c>
    </row>
    <row r="30" spans="15:25" x14ac:dyDescent="0.3">
      <c r="T30" s="54">
        <v>29</v>
      </c>
      <c r="U30" s="73">
        <v>44081</v>
      </c>
      <c r="V30" s="63" t="s">
        <v>191</v>
      </c>
      <c r="W30" s="63" t="s">
        <v>167</v>
      </c>
      <c r="X30" s="54">
        <v>4</v>
      </c>
      <c r="Y30" s="66">
        <v>7479</v>
      </c>
    </row>
    <row r="31" spans="15:25" x14ac:dyDescent="0.3">
      <c r="T31" s="54">
        <v>30</v>
      </c>
      <c r="U31" s="73">
        <v>44028</v>
      </c>
      <c r="V31" s="63" t="s">
        <v>217</v>
      </c>
      <c r="W31" s="63" t="s">
        <v>167</v>
      </c>
      <c r="X31" s="54">
        <v>4</v>
      </c>
      <c r="Y31" s="66">
        <v>2930</v>
      </c>
    </row>
    <row r="32" spans="15:25" x14ac:dyDescent="0.3">
      <c r="T32" s="54">
        <v>31</v>
      </c>
      <c r="U32" s="73">
        <v>44019</v>
      </c>
      <c r="V32" s="63" t="s">
        <v>217</v>
      </c>
      <c r="W32" s="63" t="s">
        <v>167</v>
      </c>
      <c r="X32" s="54">
        <v>3</v>
      </c>
      <c r="Y32" s="66">
        <v>4559</v>
      </c>
    </row>
    <row r="33" spans="20:25" x14ac:dyDescent="0.3">
      <c r="T33" s="54">
        <v>32</v>
      </c>
      <c r="U33" s="73">
        <v>44043</v>
      </c>
      <c r="V33" s="63" t="s">
        <v>191</v>
      </c>
      <c r="W33" s="63" t="s">
        <v>168</v>
      </c>
      <c r="X33" s="54">
        <v>1</v>
      </c>
      <c r="Y33" s="66">
        <v>4803</v>
      </c>
    </row>
    <row r="34" spans="20:25" x14ac:dyDescent="0.3">
      <c r="T34" s="54">
        <v>33</v>
      </c>
      <c r="U34" s="73">
        <v>44012</v>
      </c>
      <c r="V34" s="63" t="s">
        <v>217</v>
      </c>
      <c r="W34" s="63" t="s">
        <v>168</v>
      </c>
      <c r="X34" s="54">
        <v>1</v>
      </c>
      <c r="Y34" s="66">
        <v>7713</v>
      </c>
    </row>
    <row r="35" spans="20:25" x14ac:dyDescent="0.3">
      <c r="T35" s="54">
        <v>34</v>
      </c>
      <c r="U35" s="73">
        <v>44068</v>
      </c>
      <c r="V35" s="63" t="s">
        <v>217</v>
      </c>
      <c r="W35" s="63" t="s">
        <v>167</v>
      </c>
      <c r="X35" s="54">
        <v>3</v>
      </c>
      <c r="Y35" s="66">
        <v>123</v>
      </c>
    </row>
    <row r="36" spans="20:25" x14ac:dyDescent="0.3">
      <c r="T36" s="54">
        <v>35</v>
      </c>
      <c r="U36" s="73">
        <v>44026</v>
      </c>
      <c r="V36" s="63" t="s">
        <v>217</v>
      </c>
      <c r="W36" s="63" t="s">
        <v>168</v>
      </c>
      <c r="X36" s="54">
        <v>2</v>
      </c>
      <c r="Y36" s="66">
        <v>8487</v>
      </c>
    </row>
    <row r="37" spans="20:25" x14ac:dyDescent="0.3">
      <c r="T37" s="54">
        <v>36</v>
      </c>
      <c r="U37" s="73">
        <v>44024</v>
      </c>
      <c r="V37" s="63" t="s">
        <v>214</v>
      </c>
      <c r="W37" s="63" t="s">
        <v>168</v>
      </c>
      <c r="X37" s="54">
        <v>2</v>
      </c>
      <c r="Y37" s="66">
        <v>4643</v>
      </c>
    </row>
    <row r="38" spans="20:25" x14ac:dyDescent="0.3">
      <c r="T38" s="54">
        <v>37</v>
      </c>
      <c r="U38" s="73">
        <v>44072</v>
      </c>
      <c r="V38" s="63" t="s">
        <v>214</v>
      </c>
      <c r="W38" s="63" t="s">
        <v>168</v>
      </c>
      <c r="X38" s="54">
        <v>2</v>
      </c>
      <c r="Y38" s="66">
        <v>10939</v>
      </c>
    </row>
    <row r="39" spans="20:25" x14ac:dyDescent="0.3">
      <c r="T39" s="54">
        <v>38</v>
      </c>
      <c r="U39" s="73">
        <v>44075</v>
      </c>
      <c r="V39" s="63" t="s">
        <v>214</v>
      </c>
      <c r="W39" s="63" t="s">
        <v>167</v>
      </c>
      <c r="X39" s="54">
        <v>3</v>
      </c>
      <c r="Y39" s="66">
        <v>7820</v>
      </c>
    </row>
    <row r="40" spans="20:25" x14ac:dyDescent="0.3">
      <c r="T40" s="54">
        <v>39</v>
      </c>
      <c r="U40" s="73">
        <v>44012</v>
      </c>
      <c r="V40" s="63" t="s">
        <v>191</v>
      </c>
      <c r="W40" s="63" t="s">
        <v>167</v>
      </c>
      <c r="X40" s="54">
        <v>3</v>
      </c>
      <c r="Y40" s="66">
        <v>9521</v>
      </c>
    </row>
    <row r="41" spans="20:25" x14ac:dyDescent="0.3">
      <c r="T41" s="54">
        <v>40</v>
      </c>
      <c r="U41" s="73">
        <v>44032</v>
      </c>
      <c r="V41" s="63" t="s">
        <v>214</v>
      </c>
      <c r="W41" s="63" t="s">
        <v>168</v>
      </c>
      <c r="X41" s="54">
        <v>1</v>
      </c>
      <c r="Y41" s="66">
        <v>368</v>
      </c>
    </row>
    <row r="42" spans="20:25" x14ac:dyDescent="0.3">
      <c r="T42" s="54">
        <v>41</v>
      </c>
      <c r="U42" s="73">
        <v>44038</v>
      </c>
      <c r="V42" s="63" t="s">
        <v>214</v>
      </c>
      <c r="W42" s="63" t="s">
        <v>167</v>
      </c>
      <c r="X42" s="54">
        <v>3</v>
      </c>
      <c r="Y42" s="66">
        <v>11611</v>
      </c>
    </row>
    <row r="43" spans="20:25" x14ac:dyDescent="0.3">
      <c r="T43" s="54">
        <v>42</v>
      </c>
      <c r="U43" s="73">
        <v>44082</v>
      </c>
      <c r="V43" s="63" t="s">
        <v>214</v>
      </c>
      <c r="W43" s="63" t="s">
        <v>167</v>
      </c>
      <c r="X43" s="54">
        <v>3</v>
      </c>
      <c r="Y43" s="66">
        <v>1623</v>
      </c>
    </row>
    <row r="44" spans="20:25" x14ac:dyDescent="0.3">
      <c r="T44" s="54">
        <v>43</v>
      </c>
      <c r="U44" s="73">
        <v>44056</v>
      </c>
      <c r="V44" s="63" t="s">
        <v>214</v>
      </c>
      <c r="W44" s="63" t="s">
        <v>168</v>
      </c>
      <c r="X44" s="54">
        <v>2</v>
      </c>
      <c r="Y44" s="66">
        <v>11535</v>
      </c>
    </row>
    <row r="45" spans="20:25" x14ac:dyDescent="0.3">
      <c r="T45" s="54">
        <v>44</v>
      </c>
      <c r="U45" s="73">
        <v>44009</v>
      </c>
      <c r="V45" s="63" t="s">
        <v>214</v>
      </c>
      <c r="W45" s="63" t="s">
        <v>168</v>
      </c>
      <c r="X45" s="54">
        <v>1</v>
      </c>
      <c r="Y45" s="66">
        <v>11501</v>
      </c>
    </row>
    <row r="46" spans="20:25" x14ac:dyDescent="0.3">
      <c r="T46" s="54">
        <v>45</v>
      </c>
      <c r="U46" s="73">
        <v>44058</v>
      </c>
      <c r="V46" s="63" t="s">
        <v>214</v>
      </c>
      <c r="W46" s="63" t="s">
        <v>168</v>
      </c>
      <c r="X46" s="54">
        <v>2</v>
      </c>
      <c r="Y46" s="66">
        <v>3726</v>
      </c>
    </row>
    <row r="47" spans="20:25" x14ac:dyDescent="0.3">
      <c r="T47" s="54">
        <v>46</v>
      </c>
      <c r="U47" s="73">
        <v>44079</v>
      </c>
      <c r="V47" s="63" t="s">
        <v>214</v>
      </c>
      <c r="W47" s="63" t="s">
        <v>167</v>
      </c>
      <c r="X47" s="54">
        <v>3</v>
      </c>
      <c r="Y47" s="66">
        <v>2053</v>
      </c>
    </row>
    <row r="48" spans="20:25" x14ac:dyDescent="0.3">
      <c r="T48" s="54">
        <v>47</v>
      </c>
      <c r="U48" s="73">
        <v>44011</v>
      </c>
      <c r="V48" s="63" t="s">
        <v>214</v>
      </c>
      <c r="W48" s="63" t="s">
        <v>168</v>
      </c>
      <c r="X48" s="54">
        <v>1</v>
      </c>
      <c r="Y48" s="66">
        <v>6578</v>
      </c>
    </row>
    <row r="49" spans="20:25" x14ac:dyDescent="0.3">
      <c r="T49" s="54">
        <v>48</v>
      </c>
      <c r="U49" s="73">
        <v>44073</v>
      </c>
      <c r="V49" s="63" t="s">
        <v>214</v>
      </c>
      <c r="W49" s="63" t="s">
        <v>168</v>
      </c>
      <c r="X49" s="54">
        <v>3</v>
      </c>
      <c r="Y49" s="66">
        <v>5911</v>
      </c>
    </row>
    <row r="50" spans="20:25" x14ac:dyDescent="0.3">
      <c r="T50" s="54">
        <v>49</v>
      </c>
      <c r="U50" s="73">
        <v>44033</v>
      </c>
      <c r="V50" s="63" t="s">
        <v>214</v>
      </c>
      <c r="W50" s="63" t="s">
        <v>168</v>
      </c>
      <c r="X50" s="54">
        <v>2</v>
      </c>
      <c r="Y50" s="66">
        <v>10539</v>
      </c>
    </row>
    <row r="51" spans="20:25" x14ac:dyDescent="0.3">
      <c r="T51" s="54">
        <v>50</v>
      </c>
      <c r="U51" s="73">
        <v>44009</v>
      </c>
      <c r="V51" s="63" t="s">
        <v>191</v>
      </c>
      <c r="W51" s="63" t="s">
        <v>167</v>
      </c>
      <c r="X51" s="54">
        <v>3</v>
      </c>
      <c r="Y51" s="66">
        <v>2164</v>
      </c>
    </row>
    <row r="52" spans="20:25" x14ac:dyDescent="0.3">
      <c r="T52" s="54">
        <v>51</v>
      </c>
      <c r="U52" s="73">
        <v>44064</v>
      </c>
      <c r="V52" s="63" t="s">
        <v>211</v>
      </c>
      <c r="W52" s="63" t="s">
        <v>168</v>
      </c>
      <c r="X52" s="54">
        <v>2</v>
      </c>
      <c r="Y52" s="66">
        <v>3758</v>
      </c>
    </row>
    <row r="53" spans="20:25" x14ac:dyDescent="0.3">
      <c r="T53" s="54">
        <v>52</v>
      </c>
      <c r="U53" s="73">
        <v>44073</v>
      </c>
      <c r="V53" s="63" t="s">
        <v>211</v>
      </c>
      <c r="W53" s="63" t="s">
        <v>167</v>
      </c>
      <c r="X53" s="54">
        <v>3</v>
      </c>
      <c r="Y53" s="66">
        <v>9155</v>
      </c>
    </row>
    <row r="54" spans="20:25" x14ac:dyDescent="0.3">
      <c r="T54" s="54">
        <v>53</v>
      </c>
      <c r="U54" s="73">
        <v>44045</v>
      </c>
      <c r="V54" s="63" t="s">
        <v>211</v>
      </c>
      <c r="W54" s="63" t="s">
        <v>168</v>
      </c>
      <c r="X54" s="54">
        <v>1</v>
      </c>
      <c r="Y54" s="66">
        <v>8843</v>
      </c>
    </row>
    <row r="55" spans="20:25" x14ac:dyDescent="0.3">
      <c r="T55" s="54">
        <v>54</v>
      </c>
      <c r="U55" s="73">
        <v>44044</v>
      </c>
      <c r="V55" s="63" t="s">
        <v>211</v>
      </c>
      <c r="W55" s="63" t="s">
        <v>168</v>
      </c>
      <c r="X55" s="54">
        <v>2</v>
      </c>
      <c r="Y55" s="66">
        <v>1860</v>
      </c>
    </row>
    <row r="56" spans="20:25" x14ac:dyDescent="0.3">
      <c r="T56" s="54">
        <v>55</v>
      </c>
      <c r="U56" s="73">
        <v>44015</v>
      </c>
      <c r="V56" s="63" t="s">
        <v>211</v>
      </c>
      <c r="W56" s="63" t="s">
        <v>168</v>
      </c>
      <c r="X56" s="54">
        <v>2</v>
      </c>
      <c r="Y56" s="66">
        <v>2472</v>
      </c>
    </row>
    <row r="57" spans="20:25" x14ac:dyDescent="0.3">
      <c r="T57" s="54">
        <v>56</v>
      </c>
      <c r="U57" s="73">
        <v>44034</v>
      </c>
      <c r="V57" s="63" t="s">
        <v>211</v>
      </c>
      <c r="W57" s="63" t="s">
        <v>167</v>
      </c>
      <c r="X57" s="54">
        <v>4</v>
      </c>
      <c r="Y57" s="66">
        <v>1409</v>
      </c>
    </row>
    <row r="58" spans="20:25" x14ac:dyDescent="0.3">
      <c r="T58" s="54">
        <v>57</v>
      </c>
      <c r="U58" s="73">
        <v>44057</v>
      </c>
      <c r="V58" s="63" t="s">
        <v>211</v>
      </c>
      <c r="W58" s="63" t="s">
        <v>167</v>
      </c>
      <c r="X58" s="54">
        <v>4</v>
      </c>
      <c r="Y58" s="66">
        <v>112</v>
      </c>
    </row>
    <row r="59" spans="20:25" x14ac:dyDescent="0.3">
      <c r="T59" s="54">
        <v>58</v>
      </c>
      <c r="U59" s="73">
        <v>44046</v>
      </c>
      <c r="V59" s="63" t="s">
        <v>211</v>
      </c>
      <c r="W59" s="63" t="s">
        <v>167</v>
      </c>
      <c r="X59" s="54">
        <v>3</v>
      </c>
      <c r="Y59" s="66">
        <v>6997</v>
      </c>
    </row>
    <row r="60" spans="20:25" x14ac:dyDescent="0.3">
      <c r="T60" s="54">
        <v>59</v>
      </c>
      <c r="U60" s="73">
        <v>44055</v>
      </c>
      <c r="V60" s="63" t="s">
        <v>211</v>
      </c>
      <c r="W60" s="63" t="s">
        <v>167</v>
      </c>
      <c r="X60" s="54">
        <v>3</v>
      </c>
      <c r="Y60" s="66">
        <v>6028</v>
      </c>
    </row>
    <row r="61" spans="20:25" x14ac:dyDescent="0.3">
      <c r="T61" s="54">
        <v>60</v>
      </c>
      <c r="U61" s="73">
        <v>44014</v>
      </c>
      <c r="V61" s="63" t="s">
        <v>208</v>
      </c>
      <c r="W61" s="63" t="s">
        <v>168</v>
      </c>
      <c r="X61" s="54">
        <v>2</v>
      </c>
      <c r="Y61" s="66">
        <v>9685</v>
      </c>
    </row>
    <row r="62" spans="20:25" x14ac:dyDescent="0.3">
      <c r="T62" s="54">
        <v>61</v>
      </c>
      <c r="U62" s="73">
        <v>44029</v>
      </c>
      <c r="V62" s="63" t="s">
        <v>208</v>
      </c>
      <c r="W62" s="63" t="s">
        <v>168</v>
      </c>
      <c r="X62" s="54">
        <v>1</v>
      </c>
      <c r="Y62" s="66">
        <v>6830</v>
      </c>
    </row>
    <row r="63" spans="20:25" x14ac:dyDescent="0.3">
      <c r="T63" s="54">
        <v>62</v>
      </c>
      <c r="U63" s="73">
        <v>44055</v>
      </c>
      <c r="V63" s="63" t="s">
        <v>208</v>
      </c>
      <c r="W63" s="63" t="s">
        <v>168</v>
      </c>
      <c r="X63" s="54">
        <v>2</v>
      </c>
      <c r="Y63" s="66">
        <v>2362</v>
      </c>
    </row>
    <row r="64" spans="20:25" x14ac:dyDescent="0.3">
      <c r="T64" s="54">
        <v>63</v>
      </c>
      <c r="U64" s="73">
        <v>44091</v>
      </c>
      <c r="V64" s="63" t="s">
        <v>208</v>
      </c>
      <c r="W64" s="63" t="s">
        <v>167</v>
      </c>
      <c r="X64" s="54">
        <v>4</v>
      </c>
      <c r="Y64" s="66">
        <v>10916</v>
      </c>
    </row>
    <row r="65" spans="20:25" x14ac:dyDescent="0.3">
      <c r="T65" s="54">
        <v>64</v>
      </c>
      <c r="U65" s="73">
        <v>44036</v>
      </c>
      <c r="V65" s="63" t="s">
        <v>208</v>
      </c>
      <c r="W65" s="63" t="s">
        <v>167</v>
      </c>
      <c r="X65" s="54">
        <v>3</v>
      </c>
      <c r="Y65" s="66">
        <v>9564</v>
      </c>
    </row>
    <row r="66" spans="20:25" x14ac:dyDescent="0.3">
      <c r="T66" s="54">
        <v>65</v>
      </c>
      <c r="U66" s="73">
        <v>44071</v>
      </c>
      <c r="V66" s="63" t="s">
        <v>208</v>
      </c>
      <c r="W66" s="63" t="s">
        <v>167</v>
      </c>
      <c r="X66" s="54">
        <v>4</v>
      </c>
      <c r="Y66" s="66">
        <v>8968</v>
      </c>
    </row>
    <row r="67" spans="20:25" x14ac:dyDescent="0.3">
      <c r="T67" s="54">
        <v>66</v>
      </c>
      <c r="U67" s="73">
        <v>44070</v>
      </c>
      <c r="V67" s="63" t="s">
        <v>208</v>
      </c>
      <c r="W67" s="63" t="s">
        <v>167</v>
      </c>
      <c r="X67" s="54">
        <v>3</v>
      </c>
      <c r="Y67" s="66">
        <v>1647</v>
      </c>
    </row>
    <row r="68" spans="20:25" x14ac:dyDescent="0.3">
      <c r="T68" s="54">
        <v>67</v>
      </c>
      <c r="U68" s="73">
        <v>44038</v>
      </c>
      <c r="V68" s="63" t="s">
        <v>205</v>
      </c>
      <c r="W68" s="63" t="s">
        <v>168</v>
      </c>
      <c r="X68" s="54">
        <v>2</v>
      </c>
      <c r="Y68" s="66">
        <v>9294</v>
      </c>
    </row>
    <row r="69" spans="20:25" x14ac:dyDescent="0.3">
      <c r="T69" s="54">
        <v>68</v>
      </c>
      <c r="U69" s="73">
        <v>44021</v>
      </c>
      <c r="V69" s="63" t="s">
        <v>205</v>
      </c>
      <c r="W69" s="63" t="s">
        <v>168</v>
      </c>
      <c r="X69" s="54">
        <v>2</v>
      </c>
      <c r="Y69" s="66">
        <v>3681</v>
      </c>
    </row>
    <row r="70" spans="20:25" x14ac:dyDescent="0.3">
      <c r="T70" s="54">
        <v>69</v>
      </c>
      <c r="U70" s="73">
        <v>44015</v>
      </c>
      <c r="V70" s="63" t="s">
        <v>205</v>
      </c>
      <c r="W70" s="63" t="s">
        <v>167</v>
      </c>
      <c r="X70" s="54">
        <v>4</v>
      </c>
      <c r="Y70" s="66">
        <v>10772</v>
      </c>
    </row>
    <row r="71" spans="20:25" x14ac:dyDescent="0.3">
      <c r="T71" s="54">
        <v>70</v>
      </c>
      <c r="U71" s="73">
        <v>44065</v>
      </c>
      <c r="V71" s="63" t="s">
        <v>205</v>
      </c>
      <c r="W71" s="63" t="s">
        <v>167</v>
      </c>
      <c r="X71" s="54">
        <v>4</v>
      </c>
      <c r="Y71" s="66">
        <v>9542</v>
      </c>
    </row>
    <row r="72" spans="20:25" x14ac:dyDescent="0.3">
      <c r="T72" s="54">
        <v>71</v>
      </c>
      <c r="U72" s="73">
        <v>44055</v>
      </c>
      <c r="V72" s="63" t="s">
        <v>205</v>
      </c>
      <c r="W72" s="63" t="s">
        <v>167</v>
      </c>
      <c r="X72" s="54">
        <v>3</v>
      </c>
      <c r="Y72" s="66">
        <v>8008</v>
      </c>
    </row>
    <row r="73" spans="20:25" x14ac:dyDescent="0.3">
      <c r="T73" s="54">
        <v>72</v>
      </c>
      <c r="U73" s="73">
        <v>44018</v>
      </c>
      <c r="V73" s="63" t="s">
        <v>205</v>
      </c>
      <c r="W73" s="63" t="s">
        <v>168</v>
      </c>
      <c r="X73" s="54">
        <v>2</v>
      </c>
      <c r="Y73" s="66">
        <v>10658</v>
      </c>
    </row>
    <row r="74" spans="20:25" x14ac:dyDescent="0.3">
      <c r="T74" s="54">
        <v>73</v>
      </c>
      <c r="U74" s="73">
        <v>44008</v>
      </c>
      <c r="V74" s="63" t="s">
        <v>205</v>
      </c>
      <c r="W74" s="63" t="s">
        <v>168</v>
      </c>
      <c r="X74" s="54">
        <v>1</v>
      </c>
      <c r="Y74" s="66">
        <v>9436</v>
      </c>
    </row>
    <row r="75" spans="20:25" x14ac:dyDescent="0.3">
      <c r="T75" s="54">
        <v>74</v>
      </c>
      <c r="U75" s="73">
        <v>44085</v>
      </c>
      <c r="V75" s="63" t="s">
        <v>205</v>
      </c>
      <c r="W75" s="63" t="s">
        <v>167</v>
      </c>
      <c r="X75" s="54">
        <v>4</v>
      </c>
      <c r="Y75" s="66">
        <v>3926</v>
      </c>
    </row>
    <row r="76" spans="20:25" x14ac:dyDescent="0.3">
      <c r="T76" s="54">
        <v>75</v>
      </c>
      <c r="U76" s="73">
        <v>44086</v>
      </c>
      <c r="V76" s="63" t="s">
        <v>191</v>
      </c>
      <c r="W76" s="63" t="s">
        <v>167</v>
      </c>
      <c r="X76" s="54">
        <v>3</v>
      </c>
      <c r="Y76" s="66">
        <v>1787</v>
      </c>
    </row>
    <row r="77" spans="20:25" x14ac:dyDescent="0.3">
      <c r="T77" s="54">
        <v>76</v>
      </c>
      <c r="U77" s="73">
        <v>44013</v>
      </c>
      <c r="V77" s="63" t="s">
        <v>202</v>
      </c>
      <c r="W77" s="63" t="s">
        <v>168</v>
      </c>
      <c r="X77" s="54">
        <v>1</v>
      </c>
      <c r="Y77" s="66">
        <v>5710</v>
      </c>
    </row>
    <row r="78" spans="20:25" x14ac:dyDescent="0.3">
      <c r="T78" s="54">
        <v>77</v>
      </c>
      <c r="U78" s="73">
        <v>44081</v>
      </c>
      <c r="V78" s="63" t="s">
        <v>202</v>
      </c>
      <c r="W78" s="63" t="s">
        <v>168</v>
      </c>
      <c r="X78" s="54">
        <v>1</v>
      </c>
      <c r="Y78" s="66">
        <v>2489</v>
      </c>
    </row>
    <row r="79" spans="20:25" x14ac:dyDescent="0.3">
      <c r="T79" s="54">
        <v>78</v>
      </c>
      <c r="U79" s="73">
        <v>44025</v>
      </c>
      <c r="V79" s="63" t="s">
        <v>202</v>
      </c>
      <c r="W79" s="63" t="s">
        <v>167</v>
      </c>
      <c r="X79" s="54">
        <v>4</v>
      </c>
      <c r="Y79" s="66">
        <v>4483</v>
      </c>
    </row>
    <row r="80" spans="20:25" x14ac:dyDescent="0.3">
      <c r="T80" s="54">
        <v>79</v>
      </c>
      <c r="U80" s="73">
        <v>44080</v>
      </c>
      <c r="V80" s="63" t="s">
        <v>202</v>
      </c>
      <c r="W80" s="63" t="s">
        <v>167</v>
      </c>
      <c r="X80" s="54">
        <v>4</v>
      </c>
      <c r="Y80" s="66">
        <v>335</v>
      </c>
    </row>
    <row r="81" spans="20:25" x14ac:dyDescent="0.3">
      <c r="T81" s="54">
        <v>80</v>
      </c>
      <c r="U81" s="73">
        <v>44062</v>
      </c>
      <c r="V81" s="63" t="s">
        <v>202</v>
      </c>
      <c r="W81" s="63" t="s">
        <v>168</v>
      </c>
      <c r="X81" s="54">
        <v>2</v>
      </c>
      <c r="Y81" s="66">
        <v>5958</v>
      </c>
    </row>
    <row r="82" spans="20:25" x14ac:dyDescent="0.3">
      <c r="T82" s="54">
        <v>81</v>
      </c>
      <c r="U82" s="73">
        <v>44075</v>
      </c>
      <c r="V82" s="63" t="s">
        <v>202</v>
      </c>
      <c r="W82" s="63" t="s">
        <v>167</v>
      </c>
      <c r="X82" s="54">
        <v>3</v>
      </c>
      <c r="Y82" s="66">
        <v>4733</v>
      </c>
    </row>
    <row r="83" spans="20:25" x14ac:dyDescent="0.3">
      <c r="T83" s="54">
        <v>82</v>
      </c>
      <c r="U83" s="73">
        <v>44064</v>
      </c>
      <c r="V83" s="63" t="s">
        <v>202</v>
      </c>
      <c r="W83" s="63" t="s">
        <v>167</v>
      </c>
      <c r="X83" s="54">
        <v>3</v>
      </c>
      <c r="Y83" s="66">
        <v>4404</v>
      </c>
    </row>
    <row r="84" spans="20:25" x14ac:dyDescent="0.3">
      <c r="T84" s="54">
        <v>83</v>
      </c>
      <c r="U84" s="73">
        <v>44019</v>
      </c>
      <c r="V84" s="63" t="s">
        <v>200</v>
      </c>
      <c r="W84" s="63" t="s">
        <v>167</v>
      </c>
      <c r="X84" s="54">
        <v>4</v>
      </c>
      <c r="Y84" s="66">
        <v>6146</v>
      </c>
    </row>
    <row r="85" spans="20:25" x14ac:dyDescent="0.3">
      <c r="T85" s="54">
        <v>84</v>
      </c>
      <c r="U85" s="73">
        <v>44016</v>
      </c>
      <c r="V85" s="63" t="s">
        <v>200</v>
      </c>
      <c r="W85" s="63" t="s">
        <v>167</v>
      </c>
      <c r="X85" s="54">
        <v>4</v>
      </c>
      <c r="Y85" s="66">
        <v>2125</v>
      </c>
    </row>
    <row r="86" spans="20:25" x14ac:dyDescent="0.3">
      <c r="T86" s="54">
        <v>85</v>
      </c>
      <c r="U86" s="73">
        <v>44018</v>
      </c>
      <c r="V86" s="63" t="s">
        <v>200</v>
      </c>
      <c r="W86" s="63" t="s">
        <v>168</v>
      </c>
      <c r="X86" s="54">
        <v>2</v>
      </c>
      <c r="Y86" s="66">
        <v>1569</v>
      </c>
    </row>
    <row r="87" spans="20:25" x14ac:dyDescent="0.3">
      <c r="T87" s="54">
        <v>86</v>
      </c>
      <c r="U87" s="73">
        <v>44085</v>
      </c>
      <c r="V87" s="63" t="s">
        <v>200</v>
      </c>
      <c r="W87" s="63" t="s">
        <v>167</v>
      </c>
      <c r="X87" s="54">
        <v>4</v>
      </c>
      <c r="Y87" s="66">
        <v>8418</v>
      </c>
    </row>
    <row r="88" spans="20:25" x14ac:dyDescent="0.3">
      <c r="T88" s="54">
        <v>87</v>
      </c>
      <c r="U88" s="73">
        <v>44064</v>
      </c>
      <c r="V88" s="63" t="s">
        <v>200</v>
      </c>
      <c r="W88" s="63" t="s">
        <v>168</v>
      </c>
      <c r="X88" s="54">
        <v>2</v>
      </c>
      <c r="Y88" s="66">
        <v>9499</v>
      </c>
    </row>
    <row r="89" spans="20:25" x14ac:dyDescent="0.3">
      <c r="T89" s="54">
        <v>88</v>
      </c>
      <c r="U89" s="73">
        <v>44020</v>
      </c>
      <c r="V89" s="63" t="s">
        <v>200</v>
      </c>
      <c r="W89" s="63" t="s">
        <v>167</v>
      </c>
      <c r="X89" s="54">
        <v>4</v>
      </c>
      <c r="Y89" s="66">
        <v>9739</v>
      </c>
    </row>
    <row r="90" spans="20:25" x14ac:dyDescent="0.3">
      <c r="T90" s="54">
        <v>89</v>
      </c>
      <c r="U90" s="73">
        <v>44071</v>
      </c>
      <c r="V90" s="63" t="s">
        <v>200</v>
      </c>
      <c r="W90" s="63" t="s">
        <v>167</v>
      </c>
      <c r="X90" s="54">
        <v>4</v>
      </c>
      <c r="Y90" s="66">
        <v>8020</v>
      </c>
    </row>
    <row r="91" spans="20:25" x14ac:dyDescent="0.3">
      <c r="T91" s="54">
        <v>90</v>
      </c>
      <c r="U91" s="73">
        <v>44065</v>
      </c>
      <c r="V91" s="63" t="s">
        <v>200</v>
      </c>
      <c r="W91" s="63" t="s">
        <v>167</v>
      </c>
      <c r="X91" s="54">
        <v>4</v>
      </c>
      <c r="Y91" s="66">
        <v>4792</v>
      </c>
    </row>
    <row r="92" spans="20:25" x14ac:dyDescent="0.3">
      <c r="T92" s="54">
        <v>91</v>
      </c>
      <c r="U92" s="73">
        <v>44057</v>
      </c>
      <c r="V92" s="63" t="s">
        <v>200</v>
      </c>
      <c r="W92" s="63" t="s">
        <v>168</v>
      </c>
      <c r="X92" s="54">
        <v>2</v>
      </c>
      <c r="Y92" s="66">
        <v>7537</v>
      </c>
    </row>
    <row r="93" spans="20:25" x14ac:dyDescent="0.3">
      <c r="T93" s="54">
        <v>92</v>
      </c>
      <c r="U93" s="73">
        <v>44017</v>
      </c>
      <c r="V93" s="63" t="s">
        <v>197</v>
      </c>
      <c r="W93" s="63" t="s">
        <v>167</v>
      </c>
      <c r="X93" s="54">
        <v>3</v>
      </c>
      <c r="Y93" s="66">
        <v>11274</v>
      </c>
    </row>
    <row r="94" spans="20:25" x14ac:dyDescent="0.3">
      <c r="T94" s="54">
        <v>93</v>
      </c>
      <c r="U94" s="73">
        <v>44077</v>
      </c>
      <c r="V94" s="63" t="s">
        <v>197</v>
      </c>
      <c r="W94" s="63" t="s">
        <v>168</v>
      </c>
      <c r="X94" s="54">
        <v>1</v>
      </c>
      <c r="Y94" s="66">
        <v>11712</v>
      </c>
    </row>
    <row r="95" spans="20:25" x14ac:dyDescent="0.3">
      <c r="T95" s="54">
        <v>94</v>
      </c>
      <c r="U95" s="73">
        <v>44012</v>
      </c>
      <c r="V95" s="63" t="s">
        <v>197</v>
      </c>
      <c r="W95" s="63" t="s">
        <v>167</v>
      </c>
      <c r="X95" s="54">
        <v>3</v>
      </c>
      <c r="Y95" s="66">
        <v>10624</v>
      </c>
    </row>
    <row r="96" spans="20:25" x14ac:dyDescent="0.3">
      <c r="T96" s="54">
        <v>95</v>
      </c>
      <c r="U96" s="73">
        <v>44043</v>
      </c>
      <c r="V96" s="63" t="s">
        <v>197</v>
      </c>
      <c r="W96" s="63" t="s">
        <v>167</v>
      </c>
      <c r="X96" s="54">
        <v>3</v>
      </c>
      <c r="Y96" s="66">
        <v>10366</v>
      </c>
    </row>
    <row r="97" spans="20:25" x14ac:dyDescent="0.3">
      <c r="T97" s="54">
        <v>96</v>
      </c>
      <c r="U97" s="73">
        <v>44028</v>
      </c>
      <c r="V97" s="63" t="s">
        <v>194</v>
      </c>
      <c r="W97" s="63" t="s">
        <v>168</v>
      </c>
      <c r="X97" s="54">
        <v>1</v>
      </c>
      <c r="Y97" s="66">
        <v>6935</v>
      </c>
    </row>
    <row r="98" spans="20:25" x14ac:dyDescent="0.3">
      <c r="T98" s="54">
        <v>97</v>
      </c>
      <c r="U98" s="73">
        <v>44042</v>
      </c>
      <c r="V98" s="63" t="s">
        <v>194</v>
      </c>
      <c r="W98" s="63" t="s">
        <v>167</v>
      </c>
      <c r="X98" s="54">
        <v>4</v>
      </c>
      <c r="Y98" s="66">
        <v>11764</v>
      </c>
    </row>
    <row r="99" spans="20:25" x14ac:dyDescent="0.3">
      <c r="T99" s="54">
        <v>98</v>
      </c>
      <c r="U99" s="73">
        <v>44054</v>
      </c>
      <c r="V99" s="63" t="s">
        <v>194</v>
      </c>
      <c r="W99" s="63" t="s">
        <v>167</v>
      </c>
      <c r="X99" s="54">
        <v>3</v>
      </c>
      <c r="Y99" s="66">
        <v>6872</v>
      </c>
    </row>
    <row r="100" spans="20:25" x14ac:dyDescent="0.3">
      <c r="T100" s="54">
        <v>99</v>
      </c>
      <c r="U100" s="73">
        <v>44070</v>
      </c>
      <c r="V100" s="63" t="s">
        <v>191</v>
      </c>
      <c r="W100" s="63" t="s">
        <v>168</v>
      </c>
      <c r="X100" s="54">
        <v>1</v>
      </c>
      <c r="Y100" s="66">
        <v>2795</v>
      </c>
    </row>
  </sheetData>
  <pageMargins left="0.7" right="0.7" top="0.75" bottom="0.75" header="0.3" footer="0.3"/>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8C41-8903-4D30-853B-562761811FA7}">
  <dimension ref="A1:W158"/>
  <sheetViews>
    <sheetView workbookViewId="0">
      <selection activeCell="AC17" sqref="AC17"/>
    </sheetView>
  </sheetViews>
  <sheetFormatPr defaultRowHeight="14.4" x14ac:dyDescent="0.3"/>
  <cols>
    <col min="1" max="2" width="11.21875" bestFit="1" customWidth="1"/>
    <col min="5" max="5" width="11.21875" bestFit="1" customWidth="1"/>
    <col min="6" max="6" width="8.88671875" bestFit="1" customWidth="1"/>
    <col min="7" max="7" width="11.33203125" bestFit="1" customWidth="1"/>
    <col min="8" max="8" width="12" bestFit="1" customWidth="1"/>
    <col min="9" max="9" width="15.44140625" bestFit="1" customWidth="1"/>
    <col min="10" max="10" width="5.88671875" bestFit="1" customWidth="1"/>
    <col min="11" max="11" width="13.109375" bestFit="1" customWidth="1"/>
    <col min="14" max="14" width="12.6640625" bestFit="1" customWidth="1"/>
    <col min="15" max="15" width="11.21875" bestFit="1" customWidth="1"/>
    <col min="16" max="16" width="16.21875" bestFit="1" customWidth="1"/>
    <col min="19" max="19" width="10.6640625" bestFit="1" customWidth="1"/>
    <col min="20" max="20" width="14.33203125" bestFit="1" customWidth="1"/>
    <col min="21" max="21" width="17.5546875" bestFit="1" customWidth="1"/>
    <col min="22" max="22" width="13.44140625" bestFit="1" customWidth="1"/>
    <col min="23" max="23" width="11" bestFit="1" customWidth="1"/>
  </cols>
  <sheetData>
    <row r="1" spans="1:23" x14ac:dyDescent="0.3">
      <c r="A1" s="105" t="s">
        <v>240</v>
      </c>
      <c r="B1" s="105" t="s">
        <v>5</v>
      </c>
      <c r="E1" s="105" t="s">
        <v>240</v>
      </c>
      <c r="F1" s="105" t="s">
        <v>241</v>
      </c>
      <c r="G1" s="105" t="s">
        <v>3</v>
      </c>
      <c r="H1" s="105" t="s">
        <v>9</v>
      </c>
      <c r="I1" s="105" t="s">
        <v>8</v>
      </c>
      <c r="J1" s="105" t="s">
        <v>6</v>
      </c>
      <c r="K1" s="105" t="s">
        <v>242</v>
      </c>
      <c r="N1" s="105" t="s">
        <v>289</v>
      </c>
      <c r="O1" s="105" t="s">
        <v>240</v>
      </c>
      <c r="P1" s="105" t="s">
        <v>290</v>
      </c>
      <c r="S1" s="105" t="s">
        <v>295</v>
      </c>
      <c r="T1" s="105" t="s">
        <v>296</v>
      </c>
      <c r="U1" s="105" t="s">
        <v>297</v>
      </c>
      <c r="V1" s="105" t="s">
        <v>286</v>
      </c>
      <c r="W1" s="105" t="s">
        <v>298</v>
      </c>
    </row>
    <row r="2" spans="1:23" x14ac:dyDescent="0.3">
      <c r="A2" s="63" t="s">
        <v>243</v>
      </c>
      <c r="B2" s="66">
        <v>2279</v>
      </c>
      <c r="E2" s="63" t="s">
        <v>243</v>
      </c>
      <c r="F2" s="63" t="s">
        <v>244</v>
      </c>
      <c r="G2" s="63" t="s">
        <v>245</v>
      </c>
      <c r="H2" s="73">
        <v>32520</v>
      </c>
      <c r="I2" s="73">
        <v>40783</v>
      </c>
      <c r="J2" s="54">
        <v>33</v>
      </c>
      <c r="K2" s="54">
        <v>11</v>
      </c>
      <c r="N2" s="54">
        <v>1</v>
      </c>
      <c r="O2" s="63" t="s">
        <v>243</v>
      </c>
      <c r="P2" s="63" t="s">
        <v>291</v>
      </c>
      <c r="S2" s="73">
        <v>44037</v>
      </c>
      <c r="T2" s="63" t="s">
        <v>272</v>
      </c>
      <c r="U2" s="63" t="s">
        <v>167</v>
      </c>
      <c r="V2" s="54">
        <v>3</v>
      </c>
      <c r="W2" s="66">
        <v>8506</v>
      </c>
    </row>
    <row r="3" spans="1:23" x14ac:dyDescent="0.3">
      <c r="A3" s="63" t="s">
        <v>246</v>
      </c>
      <c r="B3" s="66">
        <v>1259</v>
      </c>
      <c r="E3" s="63" t="s">
        <v>246</v>
      </c>
      <c r="F3" s="63" t="s">
        <v>247</v>
      </c>
      <c r="G3" s="63" t="s">
        <v>248</v>
      </c>
      <c r="H3" s="73">
        <v>29933</v>
      </c>
      <c r="I3" s="73">
        <v>41075</v>
      </c>
      <c r="J3" s="54">
        <v>40</v>
      </c>
      <c r="K3" s="54">
        <v>10</v>
      </c>
      <c r="N3" s="54">
        <v>2</v>
      </c>
      <c r="O3" s="63" t="s">
        <v>246</v>
      </c>
      <c r="P3" s="63" t="s">
        <v>292</v>
      </c>
      <c r="S3" s="73">
        <v>44089</v>
      </c>
      <c r="T3" s="63" t="s">
        <v>264</v>
      </c>
      <c r="U3" s="63" t="s">
        <v>167</v>
      </c>
      <c r="V3" s="54">
        <v>4</v>
      </c>
      <c r="W3" s="66">
        <v>6523</v>
      </c>
    </row>
    <row r="4" spans="1:23" x14ac:dyDescent="0.3">
      <c r="A4" s="63" t="s">
        <v>249</v>
      </c>
      <c r="B4" s="66">
        <v>1980</v>
      </c>
      <c r="E4" s="63" t="s">
        <v>249</v>
      </c>
      <c r="F4" s="63" t="s">
        <v>250</v>
      </c>
      <c r="G4" s="63" t="s">
        <v>251</v>
      </c>
      <c r="H4" s="73">
        <v>27077</v>
      </c>
      <c r="I4" s="73">
        <v>43749</v>
      </c>
      <c r="J4" s="54">
        <v>48</v>
      </c>
      <c r="K4" s="54">
        <v>3</v>
      </c>
      <c r="N4" s="54">
        <v>3</v>
      </c>
      <c r="O4" s="63" t="s">
        <v>249</v>
      </c>
      <c r="P4" s="63" t="s">
        <v>293</v>
      </c>
      <c r="S4" s="73">
        <v>44063</v>
      </c>
      <c r="T4" s="63" t="s">
        <v>275</v>
      </c>
      <c r="U4" s="63" t="s">
        <v>168</v>
      </c>
      <c r="V4" s="54">
        <v>1</v>
      </c>
      <c r="W4" s="66">
        <v>6855</v>
      </c>
    </row>
    <row r="5" spans="1:23" x14ac:dyDescent="0.3">
      <c r="A5" s="63" t="s">
        <v>252</v>
      </c>
      <c r="B5" s="66">
        <v>1263</v>
      </c>
      <c r="E5" s="63" t="s">
        <v>252</v>
      </c>
      <c r="F5" s="63" t="s">
        <v>253</v>
      </c>
      <c r="G5" s="63" t="s">
        <v>254</v>
      </c>
      <c r="H5" s="73">
        <v>35100</v>
      </c>
      <c r="I5" s="73">
        <v>44125</v>
      </c>
      <c r="J5" s="54">
        <v>26</v>
      </c>
      <c r="K5" s="54">
        <v>2</v>
      </c>
      <c r="N5" s="54">
        <v>4</v>
      </c>
      <c r="O5" s="63" t="s">
        <v>252</v>
      </c>
      <c r="P5" s="63" t="s">
        <v>294</v>
      </c>
      <c r="S5" s="73">
        <v>44013</v>
      </c>
      <c r="T5" s="63" t="s">
        <v>272</v>
      </c>
      <c r="U5" s="63" t="s">
        <v>168</v>
      </c>
      <c r="V5" s="54">
        <v>2</v>
      </c>
      <c r="W5" s="66">
        <v>6184</v>
      </c>
    </row>
    <row r="6" spans="1:23" x14ac:dyDescent="0.3">
      <c r="A6" s="63" t="s">
        <v>255</v>
      </c>
      <c r="B6" s="66">
        <v>1592</v>
      </c>
      <c r="E6" s="63" t="s">
        <v>255</v>
      </c>
      <c r="F6" s="63" t="s">
        <v>256</v>
      </c>
      <c r="G6" s="63" t="s">
        <v>257</v>
      </c>
      <c r="H6" s="73">
        <v>22748</v>
      </c>
      <c r="I6" s="73">
        <v>37543</v>
      </c>
      <c r="J6" s="54">
        <v>60</v>
      </c>
      <c r="K6" s="54">
        <v>20</v>
      </c>
      <c r="N6" s="54">
        <v>5</v>
      </c>
      <c r="O6" s="63" t="s">
        <v>255</v>
      </c>
      <c r="P6" s="63" t="s">
        <v>291</v>
      </c>
      <c r="S6" s="73">
        <v>44049</v>
      </c>
      <c r="T6" s="63" t="s">
        <v>278</v>
      </c>
      <c r="U6" s="63" t="s">
        <v>168</v>
      </c>
      <c r="V6" s="54">
        <v>1</v>
      </c>
      <c r="W6" s="66">
        <v>5246</v>
      </c>
    </row>
    <row r="7" spans="1:23" x14ac:dyDescent="0.3">
      <c r="A7" s="63" t="s">
        <v>258</v>
      </c>
      <c r="B7" s="66">
        <v>1796</v>
      </c>
      <c r="E7" s="63" t="s">
        <v>258</v>
      </c>
      <c r="F7" s="63" t="s">
        <v>259</v>
      </c>
      <c r="G7" s="63" t="s">
        <v>260</v>
      </c>
      <c r="H7" s="73">
        <v>24596</v>
      </c>
      <c r="I7" s="73">
        <v>41116</v>
      </c>
      <c r="J7" s="54">
        <v>55</v>
      </c>
      <c r="K7" s="54">
        <v>10</v>
      </c>
      <c r="N7" s="54">
        <v>6</v>
      </c>
      <c r="O7" s="63" t="s">
        <v>258</v>
      </c>
      <c r="P7" s="63" t="s">
        <v>292</v>
      </c>
      <c r="S7" s="73">
        <v>44061</v>
      </c>
      <c r="T7" s="63" t="s">
        <v>258</v>
      </c>
      <c r="U7" s="63" t="s">
        <v>167</v>
      </c>
      <c r="V7" s="54">
        <v>5</v>
      </c>
      <c r="W7" s="66">
        <v>10469</v>
      </c>
    </row>
    <row r="8" spans="1:23" x14ac:dyDescent="0.3">
      <c r="A8" s="63" t="s">
        <v>261</v>
      </c>
      <c r="B8" s="66">
        <v>1217</v>
      </c>
      <c r="E8" s="63" t="s">
        <v>261</v>
      </c>
      <c r="F8" s="63" t="s">
        <v>262</v>
      </c>
      <c r="G8" s="63" t="s">
        <v>263</v>
      </c>
      <c r="H8" s="73">
        <v>30196</v>
      </c>
      <c r="I8" s="73">
        <v>43262</v>
      </c>
      <c r="J8" s="54">
        <v>40</v>
      </c>
      <c r="K8" s="54">
        <v>4</v>
      </c>
      <c r="N8" s="54">
        <v>7</v>
      </c>
      <c r="O8" s="63" t="s">
        <v>261</v>
      </c>
      <c r="P8" s="63" t="s">
        <v>293</v>
      </c>
      <c r="S8" s="73">
        <v>44071</v>
      </c>
      <c r="T8" s="63" t="s">
        <v>252</v>
      </c>
      <c r="U8" s="63" t="s">
        <v>167</v>
      </c>
      <c r="V8" s="54">
        <v>4</v>
      </c>
      <c r="W8" s="66">
        <v>4779</v>
      </c>
    </row>
    <row r="9" spans="1:23" x14ac:dyDescent="0.3">
      <c r="A9" s="63" t="s">
        <v>264</v>
      </c>
      <c r="B9" s="66">
        <v>1820</v>
      </c>
      <c r="E9" s="63" t="s">
        <v>264</v>
      </c>
      <c r="F9" s="63" t="s">
        <v>265</v>
      </c>
      <c r="G9" s="63" t="s">
        <v>266</v>
      </c>
      <c r="H9" s="73">
        <v>25962</v>
      </c>
      <c r="I9" s="73">
        <v>44092</v>
      </c>
      <c r="J9" s="54">
        <v>51</v>
      </c>
      <c r="K9" s="54">
        <v>2</v>
      </c>
      <c r="N9" s="54">
        <v>8</v>
      </c>
      <c r="O9" s="63" t="s">
        <v>264</v>
      </c>
      <c r="P9" s="63" t="s">
        <v>294</v>
      </c>
      <c r="S9" s="73">
        <v>44042</v>
      </c>
      <c r="T9" s="63" t="s">
        <v>264</v>
      </c>
      <c r="U9" s="63" t="s">
        <v>168</v>
      </c>
      <c r="V9" s="54">
        <v>1</v>
      </c>
      <c r="W9" s="66">
        <v>11384</v>
      </c>
    </row>
    <row r="10" spans="1:23" x14ac:dyDescent="0.3">
      <c r="A10" s="63" t="s">
        <v>267</v>
      </c>
      <c r="B10" s="66">
        <v>1682</v>
      </c>
      <c r="E10" s="63" t="s">
        <v>267</v>
      </c>
      <c r="F10" s="63" t="s">
        <v>268</v>
      </c>
      <c r="G10" s="63" t="s">
        <v>269</v>
      </c>
      <c r="H10" s="73">
        <v>31718</v>
      </c>
      <c r="I10" s="73">
        <v>39028</v>
      </c>
      <c r="J10" s="54">
        <v>35</v>
      </c>
      <c r="K10" s="54">
        <v>15</v>
      </c>
      <c r="N10" s="54">
        <v>9</v>
      </c>
      <c r="O10" s="63" t="s">
        <v>267</v>
      </c>
      <c r="P10" s="63" t="s">
        <v>291</v>
      </c>
      <c r="S10" s="73">
        <v>44041</v>
      </c>
      <c r="T10" s="63" t="s">
        <v>281</v>
      </c>
      <c r="U10" s="63" t="s">
        <v>168</v>
      </c>
      <c r="V10" s="54">
        <v>2</v>
      </c>
      <c r="W10" s="66">
        <v>8192</v>
      </c>
    </row>
    <row r="11" spans="1:23" x14ac:dyDescent="0.3">
      <c r="A11" s="63" t="s">
        <v>270</v>
      </c>
      <c r="B11" s="66">
        <v>1504</v>
      </c>
      <c r="E11" s="63" t="s">
        <v>270</v>
      </c>
      <c r="F11" s="63" t="s">
        <v>226</v>
      </c>
      <c r="G11" s="63" t="s">
        <v>271</v>
      </c>
      <c r="H11" s="73">
        <v>34779</v>
      </c>
      <c r="I11" s="73">
        <v>41288</v>
      </c>
      <c r="J11" s="54">
        <v>27</v>
      </c>
      <c r="K11" s="54">
        <v>9</v>
      </c>
      <c r="N11" s="54">
        <v>10</v>
      </c>
      <c r="O11" s="63" t="s">
        <v>270</v>
      </c>
      <c r="P11" s="63" t="s">
        <v>292</v>
      </c>
      <c r="S11" s="73">
        <v>44093</v>
      </c>
      <c r="T11" s="63" t="s">
        <v>275</v>
      </c>
      <c r="U11" s="63" t="s">
        <v>168</v>
      </c>
      <c r="V11" s="54">
        <v>2</v>
      </c>
      <c r="W11" s="66">
        <v>3146</v>
      </c>
    </row>
    <row r="12" spans="1:23" x14ac:dyDescent="0.3">
      <c r="A12" s="63" t="s">
        <v>272</v>
      </c>
      <c r="B12" s="66">
        <v>2270</v>
      </c>
      <c r="E12" s="63" t="s">
        <v>272</v>
      </c>
      <c r="F12" s="63" t="s">
        <v>273</v>
      </c>
      <c r="G12" s="63" t="s">
        <v>274</v>
      </c>
      <c r="H12" s="73">
        <v>34401</v>
      </c>
      <c r="I12" s="73">
        <v>43740</v>
      </c>
      <c r="J12" s="54">
        <v>28</v>
      </c>
      <c r="K12" s="54">
        <v>3</v>
      </c>
      <c r="N12" s="54">
        <v>11</v>
      </c>
      <c r="O12" s="63" t="s">
        <v>272</v>
      </c>
      <c r="P12" s="63" t="s">
        <v>293</v>
      </c>
      <c r="S12" s="73">
        <v>44090</v>
      </c>
      <c r="T12" s="63" t="s">
        <v>272</v>
      </c>
      <c r="U12" s="63" t="s">
        <v>167</v>
      </c>
      <c r="V12" s="54">
        <v>3</v>
      </c>
      <c r="W12" s="66">
        <v>9272</v>
      </c>
    </row>
    <row r="13" spans="1:23" x14ac:dyDescent="0.3">
      <c r="A13" s="63" t="s">
        <v>275</v>
      </c>
      <c r="B13" s="66">
        <v>1441</v>
      </c>
      <c r="E13" s="63" t="s">
        <v>275</v>
      </c>
      <c r="F13" s="63" t="s">
        <v>276</v>
      </c>
      <c r="G13" s="63" t="s">
        <v>277</v>
      </c>
      <c r="H13" s="73">
        <v>27231</v>
      </c>
      <c r="I13" s="73">
        <v>38468</v>
      </c>
      <c r="J13" s="54">
        <v>48</v>
      </c>
      <c r="K13" s="54">
        <v>17</v>
      </c>
      <c r="N13" s="54">
        <v>12</v>
      </c>
      <c r="O13" s="63" t="s">
        <v>275</v>
      </c>
      <c r="P13" s="63" t="s">
        <v>294</v>
      </c>
      <c r="S13" s="73">
        <v>44041</v>
      </c>
      <c r="T13" s="63" t="s">
        <v>270</v>
      </c>
      <c r="U13" s="63" t="s">
        <v>167</v>
      </c>
      <c r="V13" s="54">
        <v>4</v>
      </c>
      <c r="W13" s="66">
        <v>2994</v>
      </c>
    </row>
    <row r="14" spans="1:23" x14ac:dyDescent="0.3">
      <c r="A14" s="63" t="s">
        <v>278</v>
      </c>
      <c r="B14" s="66">
        <v>1653</v>
      </c>
      <c r="E14" s="63" t="s">
        <v>278</v>
      </c>
      <c r="F14" s="63" t="s">
        <v>279</v>
      </c>
      <c r="G14" s="63" t="s">
        <v>280</v>
      </c>
      <c r="H14" s="73">
        <v>31686</v>
      </c>
      <c r="I14" s="73">
        <v>37785</v>
      </c>
      <c r="J14" s="54">
        <v>36</v>
      </c>
      <c r="K14" s="54">
        <v>19</v>
      </c>
      <c r="N14" s="54">
        <v>13</v>
      </c>
      <c r="O14" s="63" t="s">
        <v>278</v>
      </c>
      <c r="P14" s="63" t="s">
        <v>291</v>
      </c>
      <c r="S14" s="73">
        <v>44009</v>
      </c>
      <c r="T14" s="63" t="s">
        <v>267</v>
      </c>
      <c r="U14" s="63" t="s">
        <v>167</v>
      </c>
      <c r="V14" s="54">
        <v>5</v>
      </c>
      <c r="W14" s="66">
        <v>8318</v>
      </c>
    </row>
    <row r="15" spans="1:23" x14ac:dyDescent="0.3">
      <c r="A15" s="63" t="s">
        <v>281</v>
      </c>
      <c r="B15" s="66">
        <v>1593</v>
      </c>
      <c r="E15" s="63" t="s">
        <v>281</v>
      </c>
      <c r="F15" s="63" t="s">
        <v>282</v>
      </c>
      <c r="G15" s="63" t="s">
        <v>283</v>
      </c>
      <c r="H15" s="73">
        <v>22699</v>
      </c>
      <c r="I15" s="73">
        <v>29649</v>
      </c>
      <c r="J15" s="54">
        <v>60</v>
      </c>
      <c r="K15" s="54">
        <v>41</v>
      </c>
      <c r="N15" s="54">
        <v>14</v>
      </c>
      <c r="O15" s="63" t="s">
        <v>281</v>
      </c>
      <c r="P15" s="63" t="s">
        <v>292</v>
      </c>
      <c r="S15" s="73">
        <v>44051</v>
      </c>
      <c r="T15" s="63" t="s">
        <v>281</v>
      </c>
      <c r="U15" s="63" t="s">
        <v>167</v>
      </c>
      <c r="V15" s="54">
        <v>3</v>
      </c>
      <c r="W15" s="66">
        <v>8353</v>
      </c>
    </row>
    <row r="16" spans="1:23" x14ac:dyDescent="0.3">
      <c r="A16" s="63" t="s">
        <v>284</v>
      </c>
      <c r="B16" s="66">
        <v>1363</v>
      </c>
      <c r="E16" s="63" t="s">
        <v>284</v>
      </c>
      <c r="F16" s="63" t="s">
        <v>128</v>
      </c>
      <c r="G16" s="63" t="s">
        <v>285</v>
      </c>
      <c r="H16" s="73">
        <v>27321</v>
      </c>
      <c r="I16" s="73">
        <v>38465</v>
      </c>
      <c r="J16" s="54">
        <v>48</v>
      </c>
      <c r="K16" s="54">
        <v>17</v>
      </c>
      <c r="N16" s="54">
        <v>15</v>
      </c>
      <c r="O16" s="63" t="s">
        <v>284</v>
      </c>
      <c r="P16" s="63" t="s">
        <v>293</v>
      </c>
      <c r="S16" s="73">
        <v>44082</v>
      </c>
      <c r="T16" s="63" t="s">
        <v>278</v>
      </c>
      <c r="U16" s="63" t="s">
        <v>168</v>
      </c>
      <c r="V16" s="54">
        <v>2</v>
      </c>
      <c r="W16" s="66">
        <v>5438</v>
      </c>
    </row>
    <row r="17" spans="1:23" x14ac:dyDescent="0.3">
      <c r="A17" s="54"/>
      <c r="B17" s="54"/>
      <c r="C17" s="54"/>
      <c r="S17" s="73">
        <v>44022</v>
      </c>
      <c r="T17" s="63" t="s">
        <v>252</v>
      </c>
      <c r="U17" s="63" t="s">
        <v>167</v>
      </c>
      <c r="V17" s="54">
        <v>4</v>
      </c>
      <c r="W17" s="66">
        <v>6672</v>
      </c>
    </row>
    <row r="18" spans="1:23" x14ac:dyDescent="0.3">
      <c r="A18" s="54"/>
      <c r="B18" s="54"/>
      <c r="C18" s="54"/>
      <c r="S18" s="73">
        <v>44015</v>
      </c>
      <c r="T18" s="63" t="s">
        <v>267</v>
      </c>
      <c r="U18" s="63" t="s">
        <v>167</v>
      </c>
      <c r="V18" s="54">
        <v>5</v>
      </c>
      <c r="W18" s="66">
        <v>10130</v>
      </c>
    </row>
    <row r="19" spans="1:23" x14ac:dyDescent="0.3">
      <c r="A19" s="54"/>
      <c r="B19" s="54"/>
      <c r="C19" s="54"/>
      <c r="N19" s="105" t="s">
        <v>286</v>
      </c>
      <c r="O19" s="105" t="s">
        <v>287</v>
      </c>
      <c r="P19" s="105" t="s">
        <v>288</v>
      </c>
      <c r="S19" s="73">
        <v>44018</v>
      </c>
      <c r="T19" s="63" t="s">
        <v>243</v>
      </c>
      <c r="U19" s="63" t="s">
        <v>167</v>
      </c>
      <c r="V19" s="54">
        <v>3</v>
      </c>
      <c r="W19" s="66">
        <v>8957</v>
      </c>
    </row>
    <row r="20" spans="1:23" x14ac:dyDescent="0.3">
      <c r="A20" s="54"/>
      <c r="B20" s="54"/>
      <c r="C20" s="54"/>
      <c r="N20" s="54">
        <v>1</v>
      </c>
      <c r="O20" s="63" t="s">
        <v>174</v>
      </c>
      <c r="P20" s="63" t="s">
        <v>175</v>
      </c>
      <c r="S20" s="73">
        <v>44084</v>
      </c>
      <c r="T20" s="63" t="s">
        <v>255</v>
      </c>
      <c r="U20" s="63" t="s">
        <v>168</v>
      </c>
      <c r="V20" s="54">
        <v>1</v>
      </c>
      <c r="W20" s="66">
        <v>5462</v>
      </c>
    </row>
    <row r="21" spans="1:23" x14ac:dyDescent="0.3">
      <c r="N21" s="54">
        <v>2</v>
      </c>
      <c r="O21" s="63" t="s">
        <v>178</v>
      </c>
      <c r="P21" s="63" t="s">
        <v>175</v>
      </c>
      <c r="S21" s="73">
        <v>44035</v>
      </c>
      <c r="T21" s="63" t="s">
        <v>243</v>
      </c>
      <c r="U21" s="63" t="s">
        <v>168</v>
      </c>
      <c r="V21" s="54">
        <v>2</v>
      </c>
      <c r="W21" s="66">
        <v>6756</v>
      </c>
    </row>
    <row r="22" spans="1:23" x14ac:dyDescent="0.3">
      <c r="N22" s="54">
        <v>3</v>
      </c>
      <c r="O22" s="63" t="s">
        <v>181</v>
      </c>
      <c r="P22" s="63" t="s">
        <v>176</v>
      </c>
      <c r="S22" s="73">
        <v>44067</v>
      </c>
      <c r="T22" s="63" t="s">
        <v>258</v>
      </c>
      <c r="U22" s="63" t="s">
        <v>167</v>
      </c>
      <c r="V22" s="54">
        <v>4</v>
      </c>
      <c r="W22" s="66">
        <v>213</v>
      </c>
    </row>
    <row r="23" spans="1:23" x14ac:dyDescent="0.3">
      <c r="N23" s="54">
        <v>4</v>
      </c>
      <c r="O23" s="63" t="s">
        <v>182</v>
      </c>
      <c r="P23" s="63" t="s">
        <v>177</v>
      </c>
      <c r="S23" s="73">
        <v>44041</v>
      </c>
      <c r="T23" s="63" t="s">
        <v>275</v>
      </c>
      <c r="U23" s="63" t="s">
        <v>168</v>
      </c>
      <c r="V23" s="54">
        <v>2</v>
      </c>
      <c r="W23" s="66">
        <v>5847</v>
      </c>
    </row>
    <row r="24" spans="1:23" x14ac:dyDescent="0.3">
      <c r="N24" s="54">
        <v>5</v>
      </c>
      <c r="O24" s="63" t="s">
        <v>180</v>
      </c>
      <c r="P24" s="63" t="s">
        <v>179</v>
      </c>
      <c r="S24" s="73">
        <v>44083</v>
      </c>
      <c r="T24" s="63" t="s">
        <v>252</v>
      </c>
      <c r="U24" s="63" t="s">
        <v>168</v>
      </c>
      <c r="V24" s="54">
        <v>1</v>
      </c>
      <c r="W24" s="66">
        <v>10888</v>
      </c>
    </row>
    <row r="25" spans="1:23" x14ac:dyDescent="0.3">
      <c r="S25" s="73">
        <v>44073</v>
      </c>
      <c r="T25" s="63" t="s">
        <v>281</v>
      </c>
      <c r="U25" s="63" t="s">
        <v>167</v>
      </c>
      <c r="V25" s="54">
        <v>5</v>
      </c>
      <c r="W25" s="66">
        <v>7867</v>
      </c>
    </row>
    <row r="26" spans="1:23" x14ac:dyDescent="0.3">
      <c r="S26" s="73">
        <v>44025</v>
      </c>
      <c r="T26" s="63" t="s">
        <v>284</v>
      </c>
      <c r="U26" s="63" t="s">
        <v>167</v>
      </c>
      <c r="V26" s="54">
        <v>3</v>
      </c>
      <c r="W26" s="66">
        <v>762</v>
      </c>
    </row>
    <row r="27" spans="1:23" x14ac:dyDescent="0.3">
      <c r="S27" s="73">
        <v>44095</v>
      </c>
      <c r="T27" s="63" t="s">
        <v>284</v>
      </c>
      <c r="U27" s="63" t="s">
        <v>167</v>
      </c>
      <c r="V27" s="54">
        <v>4</v>
      </c>
      <c r="W27" s="66">
        <v>4460</v>
      </c>
    </row>
    <row r="28" spans="1:23" x14ac:dyDescent="0.3">
      <c r="S28" s="73">
        <v>44028</v>
      </c>
      <c r="T28" s="63" t="s">
        <v>261</v>
      </c>
      <c r="U28" s="63" t="s">
        <v>168</v>
      </c>
      <c r="V28" s="54">
        <v>1</v>
      </c>
      <c r="W28" s="66">
        <v>10353</v>
      </c>
    </row>
    <row r="29" spans="1:23" x14ac:dyDescent="0.3">
      <c r="S29" s="73">
        <v>44031</v>
      </c>
      <c r="T29" s="63" t="s">
        <v>252</v>
      </c>
      <c r="U29" s="63" t="s">
        <v>167</v>
      </c>
      <c r="V29" s="54">
        <v>5</v>
      </c>
      <c r="W29" s="66">
        <v>2678</v>
      </c>
    </row>
    <row r="30" spans="1:23" x14ac:dyDescent="0.3">
      <c r="S30" s="73">
        <v>44076</v>
      </c>
      <c r="T30" s="63" t="s">
        <v>270</v>
      </c>
      <c r="U30" s="63" t="s">
        <v>167</v>
      </c>
      <c r="V30" s="54">
        <v>4</v>
      </c>
      <c r="W30" s="66">
        <v>7557</v>
      </c>
    </row>
    <row r="31" spans="1:23" x14ac:dyDescent="0.3">
      <c r="S31" s="73">
        <v>44018</v>
      </c>
      <c r="T31" s="63" t="s">
        <v>249</v>
      </c>
      <c r="U31" s="63" t="s">
        <v>168</v>
      </c>
      <c r="V31" s="54">
        <v>2</v>
      </c>
      <c r="W31" s="66">
        <v>3188</v>
      </c>
    </row>
    <row r="32" spans="1:23" x14ac:dyDescent="0.3">
      <c r="S32" s="73">
        <v>44082</v>
      </c>
      <c r="T32" s="63" t="s">
        <v>246</v>
      </c>
      <c r="U32" s="63" t="s">
        <v>168</v>
      </c>
      <c r="V32" s="54">
        <v>2</v>
      </c>
      <c r="W32" s="66">
        <v>5685</v>
      </c>
    </row>
    <row r="33" spans="19:23" x14ac:dyDescent="0.3">
      <c r="S33" s="73">
        <v>44012</v>
      </c>
      <c r="T33" s="63" t="s">
        <v>281</v>
      </c>
      <c r="U33" s="63" t="s">
        <v>167</v>
      </c>
      <c r="V33" s="54">
        <v>4</v>
      </c>
      <c r="W33" s="66">
        <v>9041</v>
      </c>
    </row>
    <row r="34" spans="19:23" x14ac:dyDescent="0.3">
      <c r="S34" s="73">
        <v>44093</v>
      </c>
      <c r="T34" s="63" t="s">
        <v>258</v>
      </c>
      <c r="U34" s="63" t="s">
        <v>167</v>
      </c>
      <c r="V34" s="54">
        <v>5</v>
      </c>
      <c r="W34" s="66">
        <v>5380</v>
      </c>
    </row>
    <row r="35" spans="19:23" x14ac:dyDescent="0.3">
      <c r="S35" s="73">
        <v>44093</v>
      </c>
      <c r="T35" s="63" t="s">
        <v>284</v>
      </c>
      <c r="U35" s="63" t="s">
        <v>168</v>
      </c>
      <c r="V35" s="54">
        <v>2</v>
      </c>
      <c r="W35" s="66">
        <v>9681</v>
      </c>
    </row>
    <row r="36" spans="19:23" x14ac:dyDescent="0.3">
      <c r="S36" s="73">
        <v>44074</v>
      </c>
      <c r="T36" s="63" t="s">
        <v>284</v>
      </c>
      <c r="U36" s="63" t="s">
        <v>167</v>
      </c>
      <c r="V36" s="54">
        <v>3</v>
      </c>
      <c r="W36" s="66">
        <v>7531</v>
      </c>
    </row>
    <row r="37" spans="19:23" x14ac:dyDescent="0.3">
      <c r="S37" s="73">
        <v>44070</v>
      </c>
      <c r="T37" s="63" t="s">
        <v>275</v>
      </c>
      <c r="U37" s="63" t="s">
        <v>168</v>
      </c>
      <c r="V37" s="54">
        <v>1</v>
      </c>
      <c r="W37" s="66">
        <v>4621</v>
      </c>
    </row>
    <row r="38" spans="19:23" x14ac:dyDescent="0.3">
      <c r="S38" s="73">
        <v>44027</v>
      </c>
      <c r="T38" s="63" t="s">
        <v>243</v>
      </c>
      <c r="U38" s="63" t="s">
        <v>167</v>
      </c>
      <c r="V38" s="54">
        <v>3</v>
      </c>
      <c r="W38" s="66">
        <v>1456</v>
      </c>
    </row>
    <row r="39" spans="19:23" x14ac:dyDescent="0.3">
      <c r="S39" s="73">
        <v>44076</v>
      </c>
      <c r="T39" s="63" t="s">
        <v>243</v>
      </c>
      <c r="U39" s="63" t="s">
        <v>167</v>
      </c>
      <c r="V39" s="54">
        <v>3</v>
      </c>
      <c r="W39" s="66">
        <v>712</v>
      </c>
    </row>
    <row r="40" spans="19:23" x14ac:dyDescent="0.3">
      <c r="S40" s="73">
        <v>44040</v>
      </c>
      <c r="T40" s="63" t="s">
        <v>249</v>
      </c>
      <c r="U40" s="63" t="s">
        <v>167</v>
      </c>
      <c r="V40" s="54">
        <v>4</v>
      </c>
      <c r="W40" s="66">
        <v>11775</v>
      </c>
    </row>
    <row r="41" spans="19:23" x14ac:dyDescent="0.3">
      <c r="S41" s="73">
        <v>44028</v>
      </c>
      <c r="T41" s="63" t="s">
        <v>270</v>
      </c>
      <c r="U41" s="63" t="s">
        <v>168</v>
      </c>
      <c r="V41" s="54">
        <v>2</v>
      </c>
      <c r="W41" s="66">
        <v>8934</v>
      </c>
    </row>
    <row r="42" spans="19:23" x14ac:dyDescent="0.3">
      <c r="S42" s="73">
        <v>44090</v>
      </c>
      <c r="T42" s="63" t="s">
        <v>264</v>
      </c>
      <c r="U42" s="63" t="s">
        <v>167</v>
      </c>
      <c r="V42" s="54">
        <v>5</v>
      </c>
      <c r="W42" s="66">
        <v>654</v>
      </c>
    </row>
    <row r="43" spans="19:23" x14ac:dyDescent="0.3">
      <c r="S43" s="73">
        <v>44009</v>
      </c>
      <c r="T43" s="63" t="s">
        <v>275</v>
      </c>
      <c r="U43" s="63" t="s">
        <v>167</v>
      </c>
      <c r="V43" s="54">
        <v>4</v>
      </c>
      <c r="W43" s="66">
        <v>4808</v>
      </c>
    </row>
    <row r="44" spans="19:23" x14ac:dyDescent="0.3">
      <c r="S44" s="73">
        <v>44020</v>
      </c>
      <c r="T44" s="63" t="s">
        <v>267</v>
      </c>
      <c r="U44" s="63" t="s">
        <v>168</v>
      </c>
      <c r="V44" s="54">
        <v>2</v>
      </c>
      <c r="W44" s="66">
        <v>7606</v>
      </c>
    </row>
    <row r="45" spans="19:23" x14ac:dyDescent="0.3">
      <c r="S45" s="73">
        <v>44050</v>
      </c>
      <c r="T45" s="63" t="s">
        <v>284</v>
      </c>
      <c r="U45" s="63" t="s">
        <v>167</v>
      </c>
      <c r="V45" s="54">
        <v>4</v>
      </c>
      <c r="W45" s="66">
        <v>9355</v>
      </c>
    </row>
    <row r="46" spans="19:23" x14ac:dyDescent="0.3">
      <c r="S46" s="73">
        <v>44088</v>
      </c>
      <c r="T46" s="63" t="s">
        <v>275</v>
      </c>
      <c r="U46" s="63" t="s">
        <v>167</v>
      </c>
      <c r="V46" s="54">
        <v>5</v>
      </c>
      <c r="W46" s="66">
        <v>2381</v>
      </c>
    </row>
    <row r="47" spans="19:23" x14ac:dyDescent="0.3">
      <c r="S47" s="73">
        <v>44030</v>
      </c>
      <c r="T47" s="63" t="s">
        <v>258</v>
      </c>
      <c r="U47" s="63" t="s">
        <v>168</v>
      </c>
      <c r="V47" s="54">
        <v>1</v>
      </c>
      <c r="W47" s="66">
        <v>3738</v>
      </c>
    </row>
    <row r="48" spans="19:23" x14ac:dyDescent="0.3">
      <c r="S48" s="73">
        <v>44024</v>
      </c>
      <c r="T48" s="63" t="s">
        <v>272</v>
      </c>
      <c r="U48" s="63" t="s">
        <v>167</v>
      </c>
      <c r="V48" s="54">
        <v>4</v>
      </c>
      <c r="W48" s="66">
        <v>5790</v>
      </c>
    </row>
    <row r="49" spans="19:23" x14ac:dyDescent="0.3">
      <c r="S49" s="73">
        <v>44066</v>
      </c>
      <c r="T49" s="63" t="s">
        <v>272</v>
      </c>
      <c r="U49" s="63" t="s">
        <v>167</v>
      </c>
      <c r="V49" s="54">
        <v>4</v>
      </c>
      <c r="W49" s="66">
        <v>6351</v>
      </c>
    </row>
    <row r="50" spans="19:23" x14ac:dyDescent="0.3">
      <c r="S50" s="73">
        <v>44079</v>
      </c>
      <c r="T50" s="63" t="s">
        <v>252</v>
      </c>
      <c r="U50" s="63" t="s">
        <v>167</v>
      </c>
      <c r="V50" s="54">
        <v>5</v>
      </c>
      <c r="W50" s="66">
        <v>8110</v>
      </c>
    </row>
    <row r="51" spans="19:23" x14ac:dyDescent="0.3">
      <c r="S51" s="73">
        <v>44042</v>
      </c>
      <c r="T51" s="63" t="s">
        <v>267</v>
      </c>
      <c r="U51" s="63" t="s">
        <v>168</v>
      </c>
      <c r="V51" s="54">
        <v>2</v>
      </c>
      <c r="W51" s="66">
        <v>22</v>
      </c>
    </row>
    <row r="52" spans="19:23" x14ac:dyDescent="0.3">
      <c r="S52" s="73">
        <v>44070</v>
      </c>
      <c r="T52" s="63" t="s">
        <v>270</v>
      </c>
      <c r="U52" s="63" t="s">
        <v>168</v>
      </c>
      <c r="V52" s="54">
        <v>2</v>
      </c>
      <c r="W52" s="66">
        <v>1633</v>
      </c>
    </row>
    <row r="53" spans="19:23" x14ac:dyDescent="0.3">
      <c r="S53" s="73">
        <v>44091</v>
      </c>
      <c r="T53" s="63" t="s">
        <v>270</v>
      </c>
      <c r="U53" s="63" t="s">
        <v>168</v>
      </c>
      <c r="V53" s="54">
        <v>1</v>
      </c>
      <c r="W53" s="66">
        <v>2715</v>
      </c>
    </row>
    <row r="54" spans="19:23" x14ac:dyDescent="0.3">
      <c r="S54" s="73">
        <v>44076</v>
      </c>
      <c r="T54" s="63" t="s">
        <v>243</v>
      </c>
      <c r="U54" s="63" t="s">
        <v>168</v>
      </c>
      <c r="V54" s="54">
        <v>1</v>
      </c>
      <c r="W54" s="66">
        <v>5186</v>
      </c>
    </row>
    <row r="55" spans="19:23" x14ac:dyDescent="0.3">
      <c r="S55" s="73">
        <v>44096</v>
      </c>
      <c r="T55" s="63" t="s">
        <v>258</v>
      </c>
      <c r="U55" s="63" t="s">
        <v>168</v>
      </c>
      <c r="V55" s="54">
        <v>1</v>
      </c>
      <c r="W55" s="66">
        <v>9411</v>
      </c>
    </row>
    <row r="56" spans="19:23" x14ac:dyDescent="0.3">
      <c r="S56" s="73">
        <v>44017</v>
      </c>
      <c r="T56" s="63" t="s">
        <v>264</v>
      </c>
      <c r="U56" s="63" t="s">
        <v>168</v>
      </c>
      <c r="V56" s="54">
        <v>2</v>
      </c>
      <c r="W56" s="66">
        <v>3483</v>
      </c>
    </row>
    <row r="57" spans="19:23" x14ac:dyDescent="0.3">
      <c r="S57" s="73">
        <v>44036</v>
      </c>
      <c r="T57" s="63" t="s">
        <v>278</v>
      </c>
      <c r="U57" s="63" t="s">
        <v>167</v>
      </c>
      <c r="V57" s="54">
        <v>3</v>
      </c>
      <c r="W57" s="66">
        <v>6998</v>
      </c>
    </row>
    <row r="58" spans="19:23" x14ac:dyDescent="0.3">
      <c r="S58" s="73">
        <v>44058</v>
      </c>
      <c r="T58" s="63" t="s">
        <v>258</v>
      </c>
      <c r="U58" s="63" t="s">
        <v>167</v>
      </c>
      <c r="V58" s="54">
        <v>3</v>
      </c>
      <c r="W58" s="66">
        <v>7181</v>
      </c>
    </row>
    <row r="59" spans="19:23" x14ac:dyDescent="0.3">
      <c r="S59" s="73">
        <v>44100</v>
      </c>
      <c r="T59" s="63" t="s">
        <v>278</v>
      </c>
      <c r="U59" s="63" t="s">
        <v>168</v>
      </c>
      <c r="V59" s="54">
        <v>2</v>
      </c>
      <c r="W59" s="66">
        <v>6738</v>
      </c>
    </row>
    <row r="60" spans="19:23" x14ac:dyDescent="0.3">
      <c r="S60" s="73">
        <v>44016</v>
      </c>
      <c r="T60" s="63" t="s">
        <v>264</v>
      </c>
      <c r="U60" s="63" t="s">
        <v>167</v>
      </c>
      <c r="V60" s="54">
        <v>3</v>
      </c>
      <c r="W60" s="66">
        <v>6336</v>
      </c>
    </row>
    <row r="61" spans="19:23" x14ac:dyDescent="0.3">
      <c r="S61" s="73">
        <v>44012</v>
      </c>
      <c r="T61" s="63" t="s">
        <v>272</v>
      </c>
      <c r="U61" s="63" t="s">
        <v>167</v>
      </c>
      <c r="V61" s="54">
        <v>3</v>
      </c>
      <c r="W61" s="66">
        <v>7051</v>
      </c>
    </row>
    <row r="62" spans="19:23" x14ac:dyDescent="0.3">
      <c r="S62" s="73">
        <v>44035</v>
      </c>
      <c r="T62" s="63" t="s">
        <v>275</v>
      </c>
      <c r="U62" s="63" t="s">
        <v>167</v>
      </c>
      <c r="V62" s="54">
        <v>4</v>
      </c>
      <c r="W62" s="66">
        <v>4601</v>
      </c>
    </row>
    <row r="63" spans="19:23" x14ac:dyDescent="0.3">
      <c r="S63" s="73">
        <v>44053</v>
      </c>
      <c r="T63" s="63" t="s">
        <v>267</v>
      </c>
      <c r="U63" s="63" t="s">
        <v>168</v>
      </c>
      <c r="V63" s="54">
        <v>2</v>
      </c>
      <c r="W63" s="66">
        <v>11234</v>
      </c>
    </row>
    <row r="64" spans="19:23" x14ac:dyDescent="0.3">
      <c r="S64" s="73">
        <v>44015</v>
      </c>
      <c r="T64" s="63" t="s">
        <v>275</v>
      </c>
      <c r="U64" s="63" t="s">
        <v>167</v>
      </c>
      <c r="V64" s="54">
        <v>5</v>
      </c>
      <c r="W64" s="66">
        <v>1042</v>
      </c>
    </row>
    <row r="65" spans="19:23" x14ac:dyDescent="0.3">
      <c r="S65" s="73">
        <v>44015</v>
      </c>
      <c r="T65" s="63" t="s">
        <v>258</v>
      </c>
      <c r="U65" s="63" t="s">
        <v>168</v>
      </c>
      <c r="V65" s="54">
        <v>2</v>
      </c>
      <c r="W65" s="66">
        <v>5300</v>
      </c>
    </row>
    <row r="66" spans="19:23" x14ac:dyDescent="0.3">
      <c r="S66" s="73">
        <v>44074</v>
      </c>
      <c r="T66" s="63" t="s">
        <v>275</v>
      </c>
      <c r="U66" s="63" t="s">
        <v>168</v>
      </c>
      <c r="V66" s="54">
        <v>2</v>
      </c>
      <c r="W66" s="66">
        <v>7897</v>
      </c>
    </row>
    <row r="67" spans="19:23" x14ac:dyDescent="0.3">
      <c r="S67" s="73">
        <v>44010</v>
      </c>
      <c r="T67" s="63" t="s">
        <v>275</v>
      </c>
      <c r="U67" s="63" t="s">
        <v>168</v>
      </c>
      <c r="V67" s="54">
        <v>2</v>
      </c>
      <c r="W67" s="66">
        <v>7178</v>
      </c>
    </row>
    <row r="68" spans="19:23" x14ac:dyDescent="0.3">
      <c r="S68" s="73">
        <v>44051</v>
      </c>
      <c r="T68" s="63" t="s">
        <v>270</v>
      </c>
      <c r="U68" s="63" t="s">
        <v>168</v>
      </c>
      <c r="V68" s="54">
        <v>2</v>
      </c>
      <c r="W68" s="66">
        <v>1121</v>
      </c>
    </row>
    <row r="69" spans="19:23" x14ac:dyDescent="0.3">
      <c r="S69" s="73">
        <v>44072</v>
      </c>
      <c r="T69" s="63" t="s">
        <v>284</v>
      </c>
      <c r="U69" s="63" t="s">
        <v>168</v>
      </c>
      <c r="V69" s="54">
        <v>1</v>
      </c>
      <c r="W69" s="66">
        <v>5793</v>
      </c>
    </row>
    <row r="70" spans="19:23" x14ac:dyDescent="0.3">
      <c r="S70" s="73">
        <v>44069</v>
      </c>
      <c r="T70" s="63" t="s">
        <v>284</v>
      </c>
      <c r="U70" s="63" t="s">
        <v>167</v>
      </c>
      <c r="V70" s="54">
        <v>4</v>
      </c>
      <c r="W70" s="66">
        <v>6332</v>
      </c>
    </row>
    <row r="71" spans="19:23" x14ac:dyDescent="0.3">
      <c r="S71" s="73">
        <v>44092</v>
      </c>
      <c r="T71" s="63" t="s">
        <v>284</v>
      </c>
      <c r="U71" s="63" t="s">
        <v>168</v>
      </c>
      <c r="V71" s="54">
        <v>1</v>
      </c>
      <c r="W71" s="66">
        <v>9555</v>
      </c>
    </row>
    <row r="72" spans="19:23" x14ac:dyDescent="0.3">
      <c r="S72" s="73">
        <v>44070</v>
      </c>
      <c r="T72" s="63" t="s">
        <v>278</v>
      </c>
      <c r="U72" s="63" t="s">
        <v>168</v>
      </c>
      <c r="V72" s="54">
        <v>2</v>
      </c>
      <c r="W72" s="66">
        <v>9093</v>
      </c>
    </row>
    <row r="73" spans="19:23" x14ac:dyDescent="0.3">
      <c r="S73" s="73">
        <v>44095</v>
      </c>
      <c r="T73" s="63" t="s">
        <v>272</v>
      </c>
      <c r="U73" s="63" t="s">
        <v>168</v>
      </c>
      <c r="V73" s="54">
        <v>2</v>
      </c>
      <c r="W73" s="66">
        <v>4790</v>
      </c>
    </row>
    <row r="74" spans="19:23" x14ac:dyDescent="0.3">
      <c r="S74" s="73">
        <v>44089</v>
      </c>
      <c r="T74" s="63" t="s">
        <v>284</v>
      </c>
      <c r="U74" s="63" t="s">
        <v>168</v>
      </c>
      <c r="V74" s="54">
        <v>2</v>
      </c>
      <c r="W74" s="66">
        <v>2199</v>
      </c>
    </row>
    <row r="75" spans="19:23" x14ac:dyDescent="0.3">
      <c r="S75" s="73">
        <v>44039</v>
      </c>
      <c r="T75" s="63" t="s">
        <v>284</v>
      </c>
      <c r="U75" s="63" t="s">
        <v>168</v>
      </c>
      <c r="V75" s="54">
        <v>2</v>
      </c>
      <c r="W75" s="66">
        <v>428</v>
      </c>
    </row>
    <row r="76" spans="19:23" x14ac:dyDescent="0.3">
      <c r="S76" s="73">
        <v>44039</v>
      </c>
      <c r="T76" s="63" t="s">
        <v>272</v>
      </c>
      <c r="U76" s="63" t="s">
        <v>167</v>
      </c>
      <c r="V76" s="54">
        <v>5</v>
      </c>
      <c r="W76" s="66">
        <v>4206</v>
      </c>
    </row>
    <row r="77" spans="19:23" x14ac:dyDescent="0.3">
      <c r="S77" s="73">
        <v>44016</v>
      </c>
      <c r="T77" s="63" t="s">
        <v>258</v>
      </c>
      <c r="U77" s="63" t="s">
        <v>168</v>
      </c>
      <c r="V77" s="54">
        <v>1</v>
      </c>
      <c r="W77" s="66">
        <v>729</v>
      </c>
    </row>
    <row r="78" spans="19:23" x14ac:dyDescent="0.3">
      <c r="S78" s="73">
        <v>44021</v>
      </c>
      <c r="T78" s="63" t="s">
        <v>261</v>
      </c>
      <c r="U78" s="63" t="s">
        <v>167</v>
      </c>
      <c r="V78" s="54">
        <v>5</v>
      </c>
      <c r="W78" s="66">
        <v>77</v>
      </c>
    </row>
    <row r="79" spans="19:23" x14ac:dyDescent="0.3">
      <c r="S79" s="73">
        <v>44057</v>
      </c>
      <c r="T79" s="63" t="s">
        <v>272</v>
      </c>
      <c r="U79" s="63" t="s">
        <v>167</v>
      </c>
      <c r="V79" s="54">
        <v>5</v>
      </c>
      <c r="W79" s="66">
        <v>3829</v>
      </c>
    </row>
    <row r="80" spans="19:23" x14ac:dyDescent="0.3">
      <c r="S80" s="73">
        <v>44015</v>
      </c>
      <c r="T80" s="63" t="s">
        <v>272</v>
      </c>
      <c r="U80" s="63" t="s">
        <v>167</v>
      </c>
      <c r="V80" s="54">
        <v>5</v>
      </c>
      <c r="W80" s="66">
        <v>10920</v>
      </c>
    </row>
    <row r="81" spans="19:23" x14ac:dyDescent="0.3">
      <c r="S81" s="73">
        <v>44022</v>
      </c>
      <c r="T81" s="63" t="s">
        <v>278</v>
      </c>
      <c r="U81" s="63" t="s">
        <v>167</v>
      </c>
      <c r="V81" s="54">
        <v>5</v>
      </c>
      <c r="W81" s="66">
        <v>96</v>
      </c>
    </row>
    <row r="82" spans="19:23" x14ac:dyDescent="0.3">
      <c r="S82" s="73">
        <v>44028</v>
      </c>
      <c r="T82" s="63" t="s">
        <v>270</v>
      </c>
      <c r="U82" s="63" t="s">
        <v>168</v>
      </c>
      <c r="V82" s="54">
        <v>1</v>
      </c>
      <c r="W82" s="66">
        <v>2292</v>
      </c>
    </row>
    <row r="83" spans="19:23" x14ac:dyDescent="0.3">
      <c r="S83" s="73">
        <v>44045</v>
      </c>
      <c r="T83" s="63" t="s">
        <v>249</v>
      </c>
      <c r="U83" s="63" t="s">
        <v>168</v>
      </c>
      <c r="V83" s="54">
        <v>1</v>
      </c>
      <c r="W83" s="66">
        <v>7994</v>
      </c>
    </row>
    <row r="84" spans="19:23" x14ac:dyDescent="0.3">
      <c r="S84" s="73">
        <v>44049</v>
      </c>
      <c r="T84" s="63" t="s">
        <v>252</v>
      </c>
      <c r="U84" s="63" t="s">
        <v>168</v>
      </c>
      <c r="V84" s="54">
        <v>2</v>
      </c>
      <c r="W84" s="66">
        <v>10333</v>
      </c>
    </row>
    <row r="85" spans="19:23" x14ac:dyDescent="0.3">
      <c r="S85" s="73">
        <v>44031</v>
      </c>
      <c r="T85" s="63" t="s">
        <v>281</v>
      </c>
      <c r="U85" s="63" t="s">
        <v>168</v>
      </c>
      <c r="V85" s="54">
        <v>2</v>
      </c>
      <c r="W85" s="66">
        <v>3993</v>
      </c>
    </row>
    <row r="86" spans="19:23" x14ac:dyDescent="0.3">
      <c r="S86" s="73">
        <v>44015</v>
      </c>
      <c r="T86" s="63" t="s">
        <v>284</v>
      </c>
      <c r="U86" s="63" t="s">
        <v>168</v>
      </c>
      <c r="V86" s="54">
        <v>2</v>
      </c>
      <c r="W86" s="66">
        <v>3292</v>
      </c>
    </row>
    <row r="87" spans="19:23" x14ac:dyDescent="0.3">
      <c r="S87" s="73">
        <v>44018</v>
      </c>
      <c r="T87" s="63" t="s">
        <v>272</v>
      </c>
      <c r="U87" s="63" t="s">
        <v>168</v>
      </c>
      <c r="V87" s="54">
        <v>2</v>
      </c>
      <c r="W87" s="66">
        <v>3155</v>
      </c>
    </row>
    <row r="88" spans="19:23" x14ac:dyDescent="0.3">
      <c r="S88" s="73">
        <v>44054</v>
      </c>
      <c r="T88" s="63" t="s">
        <v>249</v>
      </c>
      <c r="U88" s="63" t="s">
        <v>167</v>
      </c>
      <c r="V88" s="54">
        <v>3</v>
      </c>
      <c r="W88" s="66">
        <v>289</v>
      </c>
    </row>
    <row r="89" spans="19:23" x14ac:dyDescent="0.3">
      <c r="S89" s="73">
        <v>44056</v>
      </c>
      <c r="T89" s="63" t="s">
        <v>255</v>
      </c>
      <c r="U89" s="63" t="s">
        <v>167</v>
      </c>
      <c r="V89" s="54">
        <v>3</v>
      </c>
      <c r="W89" s="66">
        <v>1762</v>
      </c>
    </row>
    <row r="90" spans="19:23" x14ac:dyDescent="0.3">
      <c r="S90" s="73">
        <v>44056</v>
      </c>
      <c r="T90" s="63" t="s">
        <v>258</v>
      </c>
      <c r="U90" s="63" t="s">
        <v>167</v>
      </c>
      <c r="V90" s="54">
        <v>3</v>
      </c>
      <c r="W90" s="66">
        <v>151</v>
      </c>
    </row>
    <row r="91" spans="19:23" x14ac:dyDescent="0.3">
      <c r="S91" s="73">
        <v>44030</v>
      </c>
      <c r="T91" s="63" t="s">
        <v>249</v>
      </c>
      <c r="U91" s="63" t="s">
        <v>167</v>
      </c>
      <c r="V91" s="54">
        <v>4</v>
      </c>
      <c r="W91" s="66">
        <v>9320</v>
      </c>
    </row>
    <row r="92" spans="19:23" x14ac:dyDescent="0.3">
      <c r="S92" s="73">
        <v>44019</v>
      </c>
      <c r="T92" s="63" t="s">
        <v>255</v>
      </c>
      <c r="U92" s="63" t="s">
        <v>167</v>
      </c>
      <c r="V92" s="54">
        <v>3</v>
      </c>
      <c r="W92" s="66">
        <v>1617</v>
      </c>
    </row>
    <row r="93" spans="19:23" x14ac:dyDescent="0.3">
      <c r="S93" s="73">
        <v>44084</v>
      </c>
      <c r="T93" s="63" t="s">
        <v>249</v>
      </c>
      <c r="U93" s="63" t="s">
        <v>168</v>
      </c>
      <c r="V93" s="54">
        <v>2</v>
      </c>
      <c r="W93" s="66">
        <v>6152</v>
      </c>
    </row>
    <row r="94" spans="19:23" x14ac:dyDescent="0.3">
      <c r="S94" s="73">
        <v>44040</v>
      </c>
      <c r="T94" s="63" t="s">
        <v>264</v>
      </c>
      <c r="U94" s="63" t="s">
        <v>167</v>
      </c>
      <c r="V94" s="54">
        <v>3</v>
      </c>
      <c r="W94" s="66">
        <v>5651</v>
      </c>
    </row>
    <row r="95" spans="19:23" x14ac:dyDescent="0.3">
      <c r="S95" s="73">
        <v>44048</v>
      </c>
      <c r="T95" s="63" t="s">
        <v>249</v>
      </c>
      <c r="U95" s="63" t="s">
        <v>167</v>
      </c>
      <c r="V95" s="54">
        <v>4</v>
      </c>
      <c r="W95" s="66">
        <v>6298</v>
      </c>
    </row>
    <row r="96" spans="19:23" x14ac:dyDescent="0.3">
      <c r="S96" s="73">
        <v>44097</v>
      </c>
      <c r="T96" s="63" t="s">
        <v>267</v>
      </c>
      <c r="U96" s="63" t="s">
        <v>168</v>
      </c>
      <c r="V96" s="54">
        <v>2</v>
      </c>
      <c r="W96" s="66">
        <v>9639</v>
      </c>
    </row>
    <row r="97" spans="19:23" x14ac:dyDescent="0.3">
      <c r="S97" s="73">
        <v>44032</v>
      </c>
      <c r="T97" s="63" t="s">
        <v>261</v>
      </c>
      <c r="U97" s="63" t="s">
        <v>168</v>
      </c>
      <c r="V97" s="54">
        <v>2</v>
      </c>
      <c r="W97" s="66">
        <v>11122</v>
      </c>
    </row>
    <row r="98" spans="19:23" x14ac:dyDescent="0.3">
      <c r="S98" s="73">
        <v>44044</v>
      </c>
      <c r="T98" s="63" t="s">
        <v>243</v>
      </c>
      <c r="U98" s="63" t="s">
        <v>168</v>
      </c>
      <c r="V98" s="54">
        <v>2</v>
      </c>
      <c r="W98" s="66">
        <v>11099</v>
      </c>
    </row>
    <row r="99" spans="19:23" x14ac:dyDescent="0.3">
      <c r="S99" s="73">
        <v>44034</v>
      </c>
      <c r="T99" s="63" t="s">
        <v>284</v>
      </c>
      <c r="U99" s="63" t="s">
        <v>167</v>
      </c>
      <c r="V99" s="54">
        <v>4</v>
      </c>
      <c r="W99" s="66">
        <v>3146</v>
      </c>
    </row>
    <row r="100" spans="19:23" x14ac:dyDescent="0.3">
      <c r="S100" s="73">
        <v>44088</v>
      </c>
      <c r="T100" s="63" t="s">
        <v>272</v>
      </c>
      <c r="U100" s="63" t="s">
        <v>168</v>
      </c>
      <c r="V100" s="54">
        <v>1</v>
      </c>
      <c r="W100" s="66">
        <v>3873</v>
      </c>
    </row>
    <row r="101" spans="19:23" x14ac:dyDescent="0.3">
      <c r="S101" s="73">
        <v>44011</v>
      </c>
      <c r="T101" s="63" t="s">
        <v>258</v>
      </c>
      <c r="U101" s="63" t="s">
        <v>167</v>
      </c>
      <c r="V101" s="54">
        <v>3</v>
      </c>
      <c r="W101" s="66">
        <v>4610</v>
      </c>
    </row>
    <row r="102" spans="19:23" x14ac:dyDescent="0.3">
      <c r="S102" s="73">
        <v>44069</v>
      </c>
      <c r="T102" s="63" t="s">
        <v>264</v>
      </c>
      <c r="U102" s="63" t="s">
        <v>168</v>
      </c>
      <c r="V102" s="54">
        <v>1</v>
      </c>
      <c r="W102" s="66">
        <v>3244</v>
      </c>
    </row>
    <row r="103" spans="19:23" x14ac:dyDescent="0.3">
      <c r="S103" s="73">
        <v>44051</v>
      </c>
      <c r="T103" s="63" t="s">
        <v>270</v>
      </c>
      <c r="U103" s="63" t="s">
        <v>167</v>
      </c>
      <c r="V103" s="54">
        <v>5</v>
      </c>
      <c r="W103" s="66">
        <v>8825</v>
      </c>
    </row>
    <row r="104" spans="19:23" x14ac:dyDescent="0.3">
      <c r="S104" s="73">
        <v>44060</v>
      </c>
      <c r="T104" s="63" t="s">
        <v>264</v>
      </c>
      <c r="U104" s="63" t="s">
        <v>167</v>
      </c>
      <c r="V104" s="54">
        <v>4</v>
      </c>
      <c r="W104" s="66">
        <v>1896</v>
      </c>
    </row>
    <row r="105" spans="19:23" x14ac:dyDescent="0.3">
      <c r="S105" s="73">
        <v>44032</v>
      </c>
      <c r="T105" s="63" t="s">
        <v>249</v>
      </c>
      <c r="U105" s="63" t="s">
        <v>167</v>
      </c>
      <c r="V105" s="54">
        <v>3</v>
      </c>
      <c r="W105" s="66">
        <v>6611</v>
      </c>
    </row>
    <row r="106" spans="19:23" x14ac:dyDescent="0.3">
      <c r="S106" s="73">
        <v>44081</v>
      </c>
      <c r="T106" s="63" t="s">
        <v>281</v>
      </c>
      <c r="U106" s="63" t="s">
        <v>167</v>
      </c>
      <c r="V106" s="54">
        <v>5</v>
      </c>
      <c r="W106" s="66">
        <v>8862</v>
      </c>
    </row>
    <row r="107" spans="19:23" x14ac:dyDescent="0.3">
      <c r="S107" s="73">
        <v>44052</v>
      </c>
      <c r="T107" s="63" t="s">
        <v>252</v>
      </c>
      <c r="U107" s="63" t="s">
        <v>168</v>
      </c>
      <c r="V107" s="54">
        <v>1</v>
      </c>
      <c r="W107" s="66">
        <v>8415</v>
      </c>
    </row>
    <row r="108" spans="19:23" x14ac:dyDescent="0.3">
      <c r="S108" s="73">
        <v>44076</v>
      </c>
      <c r="T108" s="63" t="s">
        <v>243</v>
      </c>
      <c r="U108" s="63" t="s">
        <v>167</v>
      </c>
      <c r="V108" s="54">
        <v>4</v>
      </c>
      <c r="W108" s="66">
        <v>5317</v>
      </c>
    </row>
    <row r="109" spans="19:23" x14ac:dyDescent="0.3">
      <c r="S109" s="73">
        <v>44091</v>
      </c>
      <c r="T109" s="63" t="s">
        <v>275</v>
      </c>
      <c r="U109" s="63" t="s">
        <v>168</v>
      </c>
      <c r="V109" s="54">
        <v>2</v>
      </c>
      <c r="W109" s="66">
        <v>9237</v>
      </c>
    </row>
    <row r="110" spans="19:23" x14ac:dyDescent="0.3">
      <c r="S110" s="73">
        <v>44047</v>
      </c>
      <c r="T110" s="63" t="s">
        <v>281</v>
      </c>
      <c r="U110" s="63" t="s">
        <v>168</v>
      </c>
      <c r="V110" s="54">
        <v>2</v>
      </c>
      <c r="W110" s="66">
        <v>2868</v>
      </c>
    </row>
    <row r="111" spans="19:23" x14ac:dyDescent="0.3">
      <c r="S111" s="73">
        <v>44023</v>
      </c>
      <c r="T111" s="63" t="s">
        <v>252</v>
      </c>
      <c r="U111" s="63" t="s">
        <v>167</v>
      </c>
      <c r="V111" s="54">
        <v>3</v>
      </c>
      <c r="W111" s="66">
        <v>1707</v>
      </c>
    </row>
    <row r="112" spans="19:23" x14ac:dyDescent="0.3">
      <c r="S112" s="73">
        <v>44012</v>
      </c>
      <c r="T112" s="63" t="s">
        <v>258</v>
      </c>
      <c r="U112" s="63" t="s">
        <v>167</v>
      </c>
      <c r="V112" s="54">
        <v>4</v>
      </c>
      <c r="W112" s="66">
        <v>10020</v>
      </c>
    </row>
    <row r="113" spans="19:23" x14ac:dyDescent="0.3">
      <c r="S113" s="73">
        <v>44044</v>
      </c>
      <c r="T113" s="63" t="s">
        <v>246</v>
      </c>
      <c r="U113" s="63" t="s">
        <v>167</v>
      </c>
      <c r="V113" s="54">
        <v>5</v>
      </c>
      <c r="W113" s="66">
        <v>7245</v>
      </c>
    </row>
    <row r="114" spans="19:23" x14ac:dyDescent="0.3">
      <c r="S114" s="73">
        <v>44063</v>
      </c>
      <c r="T114" s="63" t="s">
        <v>243</v>
      </c>
      <c r="U114" s="63" t="s">
        <v>168</v>
      </c>
      <c r="V114" s="54">
        <v>2</v>
      </c>
      <c r="W114" s="66">
        <v>8239</v>
      </c>
    </row>
    <row r="115" spans="19:23" x14ac:dyDescent="0.3">
      <c r="S115" s="73">
        <v>44025</v>
      </c>
      <c r="T115" s="63" t="s">
        <v>267</v>
      </c>
      <c r="U115" s="63" t="s">
        <v>168</v>
      </c>
      <c r="V115" s="54">
        <v>2</v>
      </c>
      <c r="W115" s="66">
        <v>6963</v>
      </c>
    </row>
    <row r="116" spans="19:23" x14ac:dyDescent="0.3">
      <c r="S116" s="73">
        <v>44051</v>
      </c>
      <c r="T116" s="63" t="s">
        <v>249</v>
      </c>
      <c r="U116" s="63" t="s">
        <v>168</v>
      </c>
      <c r="V116" s="54">
        <v>2</v>
      </c>
      <c r="W116" s="66">
        <v>10394</v>
      </c>
    </row>
    <row r="117" spans="19:23" x14ac:dyDescent="0.3">
      <c r="S117" s="73">
        <v>44042</v>
      </c>
      <c r="T117" s="63" t="s">
        <v>252</v>
      </c>
      <c r="U117" s="63" t="s">
        <v>167</v>
      </c>
      <c r="V117" s="54">
        <v>5</v>
      </c>
      <c r="W117" s="66">
        <v>4662</v>
      </c>
    </row>
    <row r="118" spans="19:23" x14ac:dyDescent="0.3">
      <c r="S118" s="73">
        <v>44054</v>
      </c>
      <c r="T118" s="63" t="s">
        <v>284</v>
      </c>
      <c r="U118" s="63" t="s">
        <v>167</v>
      </c>
      <c r="V118" s="54">
        <v>4</v>
      </c>
      <c r="W118" s="66">
        <v>565</v>
      </c>
    </row>
    <row r="119" spans="19:23" x14ac:dyDescent="0.3">
      <c r="S119" s="73">
        <v>44009</v>
      </c>
      <c r="T119" s="63" t="s">
        <v>243</v>
      </c>
      <c r="U119" s="63" t="s">
        <v>167</v>
      </c>
      <c r="V119" s="54">
        <v>4</v>
      </c>
      <c r="W119" s="66">
        <v>1550</v>
      </c>
    </row>
    <row r="120" spans="19:23" x14ac:dyDescent="0.3">
      <c r="S120" s="73">
        <v>44065</v>
      </c>
      <c r="T120" s="63" t="s">
        <v>249</v>
      </c>
      <c r="U120" s="63" t="s">
        <v>168</v>
      </c>
      <c r="V120" s="54">
        <v>2</v>
      </c>
      <c r="W120" s="66">
        <v>5037</v>
      </c>
    </row>
    <row r="121" spans="19:23" x14ac:dyDescent="0.3">
      <c r="S121" s="73">
        <v>44078</v>
      </c>
      <c r="T121" s="63" t="s">
        <v>267</v>
      </c>
      <c r="U121" s="63" t="s">
        <v>167</v>
      </c>
      <c r="V121" s="54">
        <v>5</v>
      </c>
      <c r="W121" s="66">
        <v>2382</v>
      </c>
    </row>
    <row r="122" spans="19:23" x14ac:dyDescent="0.3">
      <c r="S122" s="73">
        <v>44061</v>
      </c>
      <c r="T122" s="63" t="s">
        <v>258</v>
      </c>
      <c r="U122" s="63" t="s">
        <v>168</v>
      </c>
      <c r="V122" s="54">
        <v>1</v>
      </c>
      <c r="W122" s="66">
        <v>1095</v>
      </c>
    </row>
    <row r="123" spans="19:23" x14ac:dyDescent="0.3">
      <c r="S123" s="73">
        <v>44065</v>
      </c>
      <c r="T123" s="63" t="s">
        <v>278</v>
      </c>
      <c r="U123" s="63" t="s">
        <v>167</v>
      </c>
      <c r="V123" s="54">
        <v>4</v>
      </c>
      <c r="W123" s="66">
        <v>3920</v>
      </c>
    </row>
    <row r="124" spans="19:23" x14ac:dyDescent="0.3">
      <c r="S124" s="73">
        <v>44080</v>
      </c>
      <c r="T124" s="63" t="s">
        <v>272</v>
      </c>
      <c r="U124" s="63" t="s">
        <v>168</v>
      </c>
      <c r="V124" s="54">
        <v>1</v>
      </c>
      <c r="W124" s="66">
        <v>6949</v>
      </c>
    </row>
    <row r="125" spans="19:23" x14ac:dyDescent="0.3">
      <c r="S125" s="73">
        <v>44032</v>
      </c>
      <c r="T125" s="63" t="s">
        <v>267</v>
      </c>
      <c r="U125" s="63" t="s">
        <v>168</v>
      </c>
      <c r="V125" s="54">
        <v>1</v>
      </c>
      <c r="W125" s="66">
        <v>3468</v>
      </c>
    </row>
    <row r="126" spans="19:23" x14ac:dyDescent="0.3">
      <c r="S126" s="73">
        <v>44042</v>
      </c>
      <c r="T126" s="63" t="s">
        <v>261</v>
      </c>
      <c r="U126" s="63" t="s">
        <v>167</v>
      </c>
      <c r="V126" s="54">
        <v>5</v>
      </c>
      <c r="W126" s="66">
        <v>546</v>
      </c>
    </row>
    <row r="127" spans="19:23" x14ac:dyDescent="0.3">
      <c r="S127" s="73">
        <v>44041</v>
      </c>
      <c r="T127" s="63" t="s">
        <v>278</v>
      </c>
      <c r="U127" s="63" t="s">
        <v>167</v>
      </c>
      <c r="V127" s="54">
        <v>4</v>
      </c>
      <c r="W127" s="66">
        <v>1241</v>
      </c>
    </row>
    <row r="128" spans="19:23" x14ac:dyDescent="0.3">
      <c r="S128" s="73">
        <v>44093</v>
      </c>
      <c r="T128" s="63" t="s">
        <v>284</v>
      </c>
      <c r="U128" s="63" t="s">
        <v>167</v>
      </c>
      <c r="V128" s="54">
        <v>3</v>
      </c>
      <c r="W128" s="66">
        <v>5477</v>
      </c>
    </row>
    <row r="129" spans="19:23" x14ac:dyDescent="0.3">
      <c r="S129" s="73">
        <v>44086</v>
      </c>
      <c r="T129" s="63" t="s">
        <v>249</v>
      </c>
      <c r="U129" s="63" t="s">
        <v>167</v>
      </c>
      <c r="V129" s="54">
        <v>3</v>
      </c>
      <c r="W129" s="66">
        <v>9593</v>
      </c>
    </row>
    <row r="130" spans="19:23" x14ac:dyDescent="0.3">
      <c r="S130" s="73">
        <v>44075</v>
      </c>
      <c r="T130" s="63" t="s">
        <v>267</v>
      </c>
      <c r="U130" s="63" t="s">
        <v>168</v>
      </c>
      <c r="V130" s="54">
        <v>1</v>
      </c>
      <c r="W130" s="66">
        <v>1666</v>
      </c>
    </row>
    <row r="131" spans="19:23" x14ac:dyDescent="0.3">
      <c r="S131" s="73">
        <v>44030</v>
      </c>
      <c r="T131" s="63" t="s">
        <v>278</v>
      </c>
      <c r="U131" s="63" t="s">
        <v>168</v>
      </c>
      <c r="V131" s="54">
        <v>2</v>
      </c>
      <c r="W131" s="66">
        <v>3371</v>
      </c>
    </row>
    <row r="132" spans="19:23" x14ac:dyDescent="0.3">
      <c r="S132" s="73">
        <v>44089</v>
      </c>
      <c r="T132" s="63" t="s">
        <v>278</v>
      </c>
      <c r="U132" s="63" t="s">
        <v>168</v>
      </c>
      <c r="V132" s="54">
        <v>2</v>
      </c>
      <c r="W132" s="66">
        <v>8096</v>
      </c>
    </row>
    <row r="133" spans="19:23" x14ac:dyDescent="0.3">
      <c r="S133" s="73">
        <v>44081</v>
      </c>
      <c r="T133" s="63" t="s">
        <v>261</v>
      </c>
      <c r="U133" s="63" t="s">
        <v>167</v>
      </c>
      <c r="V133" s="54">
        <v>3</v>
      </c>
      <c r="W133" s="66">
        <v>2508</v>
      </c>
    </row>
    <row r="134" spans="19:23" x14ac:dyDescent="0.3">
      <c r="S134" s="73">
        <v>44030</v>
      </c>
      <c r="T134" s="63" t="s">
        <v>246</v>
      </c>
      <c r="U134" s="63" t="s">
        <v>168</v>
      </c>
      <c r="V134" s="54">
        <v>2</v>
      </c>
      <c r="W134" s="66">
        <v>11022</v>
      </c>
    </row>
    <row r="135" spans="19:23" x14ac:dyDescent="0.3">
      <c r="S135" s="73">
        <v>44026</v>
      </c>
      <c r="T135" s="63" t="s">
        <v>246</v>
      </c>
      <c r="U135" s="63" t="s">
        <v>168</v>
      </c>
      <c r="V135" s="54">
        <v>1</v>
      </c>
      <c r="W135" s="66">
        <v>1403</v>
      </c>
    </row>
    <row r="136" spans="19:23" x14ac:dyDescent="0.3">
      <c r="S136" s="73">
        <v>44085</v>
      </c>
      <c r="T136" s="63" t="s">
        <v>255</v>
      </c>
      <c r="U136" s="63" t="s">
        <v>168</v>
      </c>
      <c r="V136" s="54">
        <v>1</v>
      </c>
      <c r="W136" s="66">
        <v>4496</v>
      </c>
    </row>
    <row r="137" spans="19:23" x14ac:dyDescent="0.3">
      <c r="S137" s="73">
        <v>44047</v>
      </c>
      <c r="T137" s="63" t="s">
        <v>264</v>
      </c>
      <c r="U137" s="63" t="s">
        <v>168</v>
      </c>
      <c r="V137" s="54">
        <v>1</v>
      </c>
      <c r="W137" s="66">
        <v>2823</v>
      </c>
    </row>
    <row r="138" spans="19:23" x14ac:dyDescent="0.3">
      <c r="S138" s="73">
        <v>44028</v>
      </c>
      <c r="T138" s="63" t="s">
        <v>249</v>
      </c>
      <c r="U138" s="63" t="s">
        <v>168</v>
      </c>
      <c r="V138" s="54">
        <v>1</v>
      </c>
      <c r="W138" s="66">
        <v>6148</v>
      </c>
    </row>
    <row r="139" spans="19:23" x14ac:dyDescent="0.3">
      <c r="S139" s="73">
        <v>44011</v>
      </c>
      <c r="T139" s="63" t="s">
        <v>281</v>
      </c>
      <c r="U139" s="63" t="s">
        <v>168</v>
      </c>
      <c r="V139" s="54">
        <v>2</v>
      </c>
      <c r="W139" s="66">
        <v>9254</v>
      </c>
    </row>
    <row r="140" spans="19:23" x14ac:dyDescent="0.3">
      <c r="S140" s="73">
        <v>44050</v>
      </c>
      <c r="T140" s="63" t="s">
        <v>246</v>
      </c>
      <c r="U140" s="63" t="s">
        <v>167</v>
      </c>
      <c r="V140" s="54">
        <v>3</v>
      </c>
      <c r="W140" s="66">
        <v>5637</v>
      </c>
    </row>
    <row r="141" spans="19:23" x14ac:dyDescent="0.3">
      <c r="S141" s="73">
        <v>44045</v>
      </c>
      <c r="T141" s="63" t="s">
        <v>243</v>
      </c>
      <c r="U141" s="63" t="s">
        <v>168</v>
      </c>
      <c r="V141" s="54">
        <v>2</v>
      </c>
      <c r="W141" s="66">
        <v>10970</v>
      </c>
    </row>
    <row r="142" spans="19:23" x14ac:dyDescent="0.3">
      <c r="S142" s="73">
        <v>44066</v>
      </c>
      <c r="T142" s="63" t="s">
        <v>284</v>
      </c>
      <c r="U142" s="63" t="s">
        <v>167</v>
      </c>
      <c r="V142" s="54">
        <v>3</v>
      </c>
      <c r="W142" s="66">
        <v>11979</v>
      </c>
    </row>
    <row r="143" spans="19:23" x14ac:dyDescent="0.3">
      <c r="S143" s="73">
        <v>44010</v>
      </c>
      <c r="T143" s="63" t="s">
        <v>281</v>
      </c>
      <c r="U143" s="63" t="s">
        <v>167</v>
      </c>
      <c r="V143" s="54">
        <v>4</v>
      </c>
      <c r="W143" s="66">
        <v>7743</v>
      </c>
    </row>
    <row r="144" spans="19:23" x14ac:dyDescent="0.3">
      <c r="S144" s="73">
        <v>44074</v>
      </c>
      <c r="T144" s="63" t="s">
        <v>275</v>
      </c>
      <c r="U144" s="63" t="s">
        <v>167</v>
      </c>
      <c r="V144" s="54">
        <v>5</v>
      </c>
      <c r="W144" s="66">
        <v>111</v>
      </c>
    </row>
    <row r="145" spans="19:23" x14ac:dyDescent="0.3">
      <c r="S145" s="73">
        <v>44060</v>
      </c>
      <c r="T145" s="63" t="s">
        <v>267</v>
      </c>
      <c r="U145" s="63" t="s">
        <v>168</v>
      </c>
      <c r="V145" s="54">
        <v>1</v>
      </c>
      <c r="W145" s="66">
        <v>8960</v>
      </c>
    </row>
    <row r="146" spans="19:23" x14ac:dyDescent="0.3">
      <c r="S146" s="73">
        <v>44033</v>
      </c>
      <c r="T146" s="63" t="s">
        <v>249</v>
      </c>
      <c r="U146" s="63" t="s">
        <v>167</v>
      </c>
      <c r="V146" s="54">
        <v>3</v>
      </c>
      <c r="W146" s="66">
        <v>6030</v>
      </c>
    </row>
    <row r="147" spans="19:23" x14ac:dyDescent="0.3">
      <c r="S147" s="73">
        <v>44091</v>
      </c>
      <c r="T147" s="63" t="s">
        <v>278</v>
      </c>
      <c r="U147" s="63" t="s">
        <v>168</v>
      </c>
      <c r="V147" s="54">
        <v>2</v>
      </c>
      <c r="W147" s="66">
        <v>3769</v>
      </c>
    </row>
    <row r="148" spans="19:23" x14ac:dyDescent="0.3">
      <c r="S148" s="73">
        <v>44028</v>
      </c>
      <c r="T148" s="63" t="s">
        <v>246</v>
      </c>
      <c r="U148" s="63" t="s">
        <v>167</v>
      </c>
      <c r="V148" s="54">
        <v>4</v>
      </c>
      <c r="W148" s="66">
        <v>4575</v>
      </c>
    </row>
    <row r="149" spans="19:23" x14ac:dyDescent="0.3">
      <c r="S149" s="73">
        <v>44047</v>
      </c>
      <c r="T149" s="63" t="s">
        <v>275</v>
      </c>
      <c r="U149" s="63" t="s">
        <v>168</v>
      </c>
      <c r="V149" s="54">
        <v>1</v>
      </c>
      <c r="W149" s="66">
        <v>5731</v>
      </c>
    </row>
    <row r="150" spans="19:23" x14ac:dyDescent="0.3">
      <c r="S150" s="73">
        <v>44027</v>
      </c>
      <c r="T150" s="63" t="s">
        <v>243</v>
      </c>
      <c r="U150" s="63" t="s">
        <v>168</v>
      </c>
      <c r="V150" s="54">
        <v>1</v>
      </c>
      <c r="W150" s="66">
        <v>6562</v>
      </c>
    </row>
    <row r="151" spans="19:23" x14ac:dyDescent="0.3">
      <c r="S151" s="73">
        <v>44052</v>
      </c>
      <c r="T151" s="63" t="s">
        <v>267</v>
      </c>
      <c r="U151" s="63" t="s">
        <v>167</v>
      </c>
      <c r="V151" s="54">
        <v>5</v>
      </c>
      <c r="W151" s="66">
        <v>6131</v>
      </c>
    </row>
    <row r="152" spans="19:23" x14ac:dyDescent="0.3">
      <c r="S152" s="73">
        <v>44063</v>
      </c>
      <c r="T152" s="63" t="s">
        <v>258</v>
      </c>
      <c r="U152" s="63" t="s">
        <v>168</v>
      </c>
      <c r="V152" s="54">
        <v>2</v>
      </c>
      <c r="W152" s="66">
        <v>360</v>
      </c>
    </row>
    <row r="153" spans="19:23" x14ac:dyDescent="0.3">
      <c r="S153" s="73">
        <v>44023</v>
      </c>
      <c r="T153" s="63" t="s">
        <v>284</v>
      </c>
      <c r="U153" s="63" t="s">
        <v>167</v>
      </c>
      <c r="V153" s="54">
        <v>3</v>
      </c>
      <c r="W153" s="66">
        <v>1000</v>
      </c>
    </row>
    <row r="154" spans="19:23" x14ac:dyDescent="0.3">
      <c r="S154" s="73">
        <v>44048</v>
      </c>
      <c r="T154" s="63" t="s">
        <v>249</v>
      </c>
      <c r="U154" s="63" t="s">
        <v>167</v>
      </c>
      <c r="V154" s="54">
        <v>4</v>
      </c>
      <c r="W154" s="66">
        <v>8949</v>
      </c>
    </row>
    <row r="155" spans="19:23" x14ac:dyDescent="0.3">
      <c r="S155" s="73">
        <v>44016</v>
      </c>
      <c r="T155" s="63" t="s">
        <v>281</v>
      </c>
      <c r="U155" s="63" t="s">
        <v>168</v>
      </c>
      <c r="V155" s="54">
        <v>2</v>
      </c>
      <c r="W155" s="66">
        <v>6710</v>
      </c>
    </row>
    <row r="156" spans="19:23" x14ac:dyDescent="0.3">
      <c r="S156" s="73">
        <v>44094</v>
      </c>
      <c r="T156" s="63" t="s">
        <v>267</v>
      </c>
      <c r="U156" s="63" t="s">
        <v>168</v>
      </c>
      <c r="V156" s="54">
        <v>2</v>
      </c>
      <c r="W156" s="66">
        <v>2308</v>
      </c>
    </row>
    <row r="157" spans="19:23" x14ac:dyDescent="0.3">
      <c r="S157" s="73">
        <v>44033</v>
      </c>
      <c r="T157" s="63" t="s">
        <v>275</v>
      </c>
      <c r="U157" s="63" t="s">
        <v>168</v>
      </c>
      <c r="V157" s="54">
        <v>1</v>
      </c>
      <c r="W157" s="66">
        <v>4954</v>
      </c>
    </row>
    <row r="158" spans="19:23" x14ac:dyDescent="0.3">
      <c r="S158" s="73">
        <v>44031</v>
      </c>
      <c r="T158" s="63" t="s">
        <v>261</v>
      </c>
      <c r="U158" s="63" t="s">
        <v>167</v>
      </c>
      <c r="V158" s="54">
        <v>5</v>
      </c>
      <c r="W158" s="66">
        <v>8835</v>
      </c>
    </row>
  </sheetData>
  <phoneticPr fontId="4" type="noConversion"/>
  <pageMargins left="0.7" right="0.7" top="0.75" bottom="0.75" header="0.3" footer="0.3"/>
  <tableParts count="5">
    <tablePart r:id="rId1"/>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1941-8A7A-48AD-ACBB-555379044757}">
  <dimension ref="B3:E108"/>
  <sheetViews>
    <sheetView zoomScaleNormal="100" workbookViewId="0">
      <selection activeCell="B4" sqref="B4"/>
    </sheetView>
  </sheetViews>
  <sheetFormatPr defaultRowHeight="14.4" x14ac:dyDescent="0.3"/>
  <cols>
    <col min="2" max="2" width="13.77734375" bestFit="1" customWidth="1"/>
    <col min="3" max="3" width="11.33203125" bestFit="1" customWidth="1"/>
    <col min="4" max="5" width="11.109375" bestFit="1" customWidth="1"/>
    <col min="6" max="6" width="10.5546875" bestFit="1" customWidth="1"/>
    <col min="7" max="7" width="12.88671875" bestFit="1" customWidth="1"/>
    <col min="8" max="8" width="10.5546875" bestFit="1" customWidth="1"/>
    <col min="9" max="9" width="11.5546875" bestFit="1" customWidth="1"/>
    <col min="10" max="10" width="10.5546875" bestFit="1" customWidth="1"/>
    <col min="11" max="11" width="11.5546875" bestFit="1" customWidth="1"/>
    <col min="12" max="57" width="10.77734375" bestFit="1" customWidth="1"/>
    <col min="58" max="58" width="12.77734375" bestFit="1" customWidth="1"/>
    <col min="59" max="110" width="10.77734375" bestFit="1" customWidth="1"/>
  </cols>
  <sheetData>
    <row r="3" spans="2:5" x14ac:dyDescent="0.3">
      <c r="B3" s="61" t="s">
        <v>235</v>
      </c>
      <c r="C3" s="54" t="s">
        <v>299</v>
      </c>
      <c r="D3" s="54" t="s">
        <v>300</v>
      </c>
      <c r="E3" s="54" t="s">
        <v>301</v>
      </c>
    </row>
    <row r="4" spans="2:5" x14ac:dyDescent="0.3">
      <c r="B4" s="62" t="s">
        <v>175</v>
      </c>
      <c r="C4" s="66">
        <v>279426</v>
      </c>
      <c r="D4" s="66">
        <v>280771</v>
      </c>
      <c r="E4" s="66">
        <v>461165</v>
      </c>
    </row>
    <row r="5" spans="2:5" x14ac:dyDescent="0.3">
      <c r="B5" s="62" t="s">
        <v>179</v>
      </c>
      <c r="C5" s="66">
        <v>65002</v>
      </c>
      <c r="D5" s="66"/>
      <c r="E5" s="66">
        <v>123756</v>
      </c>
    </row>
    <row r="6" spans="2:5" x14ac:dyDescent="0.3">
      <c r="B6" s="62" t="s">
        <v>177</v>
      </c>
      <c r="C6" s="109">
        <v>65528</v>
      </c>
      <c r="D6" s="109">
        <v>142895</v>
      </c>
      <c r="E6" s="109">
        <v>155791</v>
      </c>
    </row>
    <row r="7" spans="2:5" x14ac:dyDescent="0.3">
      <c r="B7" s="62" t="s">
        <v>176</v>
      </c>
      <c r="C7" s="109">
        <v>77713</v>
      </c>
      <c r="D7" s="109">
        <v>186751</v>
      </c>
      <c r="E7" s="109">
        <v>137737</v>
      </c>
    </row>
    <row r="8" spans="2:5" x14ac:dyDescent="0.3">
      <c r="B8" s="62" t="s">
        <v>237</v>
      </c>
      <c r="C8" s="109">
        <v>487669</v>
      </c>
      <c r="D8" s="109">
        <v>610417</v>
      </c>
      <c r="E8" s="109">
        <v>878449</v>
      </c>
    </row>
    <row r="17" spans="2:5" x14ac:dyDescent="0.3">
      <c r="B17" s="61" t="s">
        <v>239</v>
      </c>
      <c r="C17" s="61" t="s">
        <v>236</v>
      </c>
    </row>
    <row r="18" spans="2:5" x14ac:dyDescent="0.3">
      <c r="B18" s="61" t="s">
        <v>235</v>
      </c>
      <c r="C18" s="54" t="s">
        <v>167</v>
      </c>
      <c r="D18" s="54" t="s">
        <v>168</v>
      </c>
      <c r="E18" s="54" t="s">
        <v>237</v>
      </c>
    </row>
    <row r="19" spans="2:5" x14ac:dyDescent="0.3">
      <c r="B19" s="62" t="s">
        <v>153</v>
      </c>
      <c r="C19" s="63"/>
      <c r="D19" s="63"/>
      <c r="E19" s="63"/>
    </row>
    <row r="20" spans="2:5" x14ac:dyDescent="0.3">
      <c r="B20" s="64" t="s">
        <v>71</v>
      </c>
      <c r="C20" s="66">
        <v>19366</v>
      </c>
      <c r="D20" s="66">
        <v>13830</v>
      </c>
      <c r="E20" s="66">
        <v>33196</v>
      </c>
    </row>
    <row r="21" spans="2:5" x14ac:dyDescent="0.3">
      <c r="B21" s="64" t="s">
        <v>79</v>
      </c>
      <c r="C21" s="66">
        <v>2850</v>
      </c>
      <c r="D21" s="66">
        <v>5100</v>
      </c>
      <c r="E21" s="66">
        <v>7950</v>
      </c>
    </row>
    <row r="22" spans="2:5" x14ac:dyDescent="0.3">
      <c r="B22" s="64" t="s">
        <v>85</v>
      </c>
      <c r="C22" s="66">
        <v>4490</v>
      </c>
      <c r="D22" s="66">
        <v>13660</v>
      </c>
      <c r="E22" s="66">
        <v>18150</v>
      </c>
    </row>
    <row r="23" spans="2:5" x14ac:dyDescent="0.3">
      <c r="B23" s="64" t="s">
        <v>90</v>
      </c>
      <c r="C23" s="66">
        <v>5260</v>
      </c>
      <c r="D23" s="66">
        <v>8000</v>
      </c>
      <c r="E23" s="66">
        <v>13260</v>
      </c>
    </row>
    <row r="24" spans="2:5" x14ac:dyDescent="0.3">
      <c r="B24" s="64" t="s">
        <v>97</v>
      </c>
      <c r="C24" s="66">
        <v>7034</v>
      </c>
      <c r="D24" s="66">
        <v>13400</v>
      </c>
      <c r="E24" s="66">
        <v>20434</v>
      </c>
    </row>
    <row r="25" spans="2:5" x14ac:dyDescent="0.3">
      <c r="B25" s="62" t="s">
        <v>155</v>
      </c>
      <c r="C25" s="63"/>
      <c r="D25" s="63"/>
      <c r="E25" s="63"/>
    </row>
    <row r="26" spans="2:5" x14ac:dyDescent="0.3">
      <c r="B26" s="64" t="s">
        <v>72</v>
      </c>
      <c r="C26" s="66">
        <v>14822</v>
      </c>
      <c r="D26" s="66">
        <v>4800</v>
      </c>
      <c r="E26" s="66">
        <v>19622</v>
      </c>
    </row>
    <row r="27" spans="2:5" x14ac:dyDescent="0.3">
      <c r="B27" s="64" t="s">
        <v>80</v>
      </c>
      <c r="C27" s="66">
        <v>8090</v>
      </c>
      <c r="D27" s="66">
        <v>19040</v>
      </c>
      <c r="E27" s="66">
        <v>27130</v>
      </c>
    </row>
    <row r="28" spans="2:5" x14ac:dyDescent="0.3">
      <c r="B28" s="64" t="s">
        <v>87</v>
      </c>
      <c r="C28" s="66">
        <v>18500</v>
      </c>
      <c r="D28" s="66">
        <v>25180</v>
      </c>
      <c r="E28" s="66">
        <v>43680</v>
      </c>
    </row>
    <row r="29" spans="2:5" x14ac:dyDescent="0.3">
      <c r="B29" s="64" t="s">
        <v>91</v>
      </c>
      <c r="C29" s="66">
        <v>7810</v>
      </c>
      <c r="D29" s="66">
        <v>18160</v>
      </c>
      <c r="E29" s="66">
        <v>25970</v>
      </c>
    </row>
    <row r="30" spans="2:5" x14ac:dyDescent="0.3">
      <c r="B30" s="64" t="s">
        <v>98</v>
      </c>
      <c r="C30" s="66">
        <v>22725</v>
      </c>
      <c r="D30" s="66">
        <v>10810</v>
      </c>
      <c r="E30" s="66">
        <v>33535</v>
      </c>
    </row>
    <row r="31" spans="2:5" x14ac:dyDescent="0.3">
      <c r="B31" s="62" t="s">
        <v>156</v>
      </c>
      <c r="C31" s="63"/>
      <c r="D31" s="63"/>
      <c r="E31" s="63"/>
    </row>
    <row r="32" spans="2:5" x14ac:dyDescent="0.3">
      <c r="B32" s="64" t="s">
        <v>76</v>
      </c>
      <c r="C32" s="66">
        <v>16290</v>
      </c>
      <c r="D32" s="66">
        <v>5080</v>
      </c>
      <c r="E32" s="66">
        <v>21370</v>
      </c>
    </row>
    <row r="33" spans="2:5" x14ac:dyDescent="0.3">
      <c r="B33" s="64" t="s">
        <v>83</v>
      </c>
      <c r="C33" s="66">
        <v>12570</v>
      </c>
      <c r="D33" s="66">
        <v>27190</v>
      </c>
      <c r="E33" s="66">
        <v>39760</v>
      </c>
    </row>
    <row r="34" spans="2:5" x14ac:dyDescent="0.3">
      <c r="B34" s="64" t="s">
        <v>89</v>
      </c>
      <c r="C34" s="66">
        <v>6500</v>
      </c>
      <c r="D34" s="66">
        <v>9300</v>
      </c>
      <c r="E34" s="66">
        <v>15800</v>
      </c>
    </row>
    <row r="35" spans="2:5" x14ac:dyDescent="0.3">
      <c r="B35" s="64" t="s">
        <v>96</v>
      </c>
      <c r="C35" s="66">
        <v>6930</v>
      </c>
      <c r="D35" s="66">
        <v>9920</v>
      </c>
      <c r="E35" s="66">
        <v>16850</v>
      </c>
    </row>
    <row r="36" spans="2:5" x14ac:dyDescent="0.3">
      <c r="B36" s="62" t="s">
        <v>154</v>
      </c>
      <c r="C36" s="63"/>
      <c r="D36" s="63"/>
      <c r="E36" s="63"/>
    </row>
    <row r="37" spans="2:5" x14ac:dyDescent="0.3">
      <c r="B37" s="64" t="s">
        <v>74</v>
      </c>
      <c r="C37" s="66">
        <v>18090</v>
      </c>
      <c r="D37" s="66">
        <v>37752</v>
      </c>
      <c r="E37" s="66">
        <v>55842</v>
      </c>
    </row>
    <row r="38" spans="2:5" x14ac:dyDescent="0.3">
      <c r="B38" s="64" t="s">
        <v>82</v>
      </c>
      <c r="C38" s="66">
        <v>17350</v>
      </c>
      <c r="D38" s="66">
        <v>33924</v>
      </c>
      <c r="E38" s="66">
        <v>51274</v>
      </c>
    </row>
    <row r="39" spans="2:5" x14ac:dyDescent="0.3">
      <c r="B39" s="64" t="s">
        <v>88</v>
      </c>
      <c r="C39" s="66">
        <v>11956</v>
      </c>
      <c r="D39" s="66">
        <v>5120</v>
      </c>
      <c r="E39" s="66">
        <v>17076</v>
      </c>
    </row>
    <row r="40" spans="2:5" x14ac:dyDescent="0.3">
      <c r="B40" s="64" t="s">
        <v>95</v>
      </c>
      <c r="C40" s="66">
        <v>7610</v>
      </c>
      <c r="D40" s="66">
        <v>19160</v>
      </c>
      <c r="E40" s="66">
        <v>26770</v>
      </c>
    </row>
    <row r="41" spans="2:5" x14ac:dyDescent="0.3">
      <c r="B41" s="62" t="s">
        <v>237</v>
      </c>
      <c r="C41" s="66">
        <v>208243</v>
      </c>
      <c r="D41" s="66">
        <v>279426</v>
      </c>
      <c r="E41" s="66">
        <v>487669</v>
      </c>
    </row>
    <row r="46" spans="2:5" x14ac:dyDescent="0.3">
      <c r="B46" s="61" t="s">
        <v>238</v>
      </c>
      <c r="C46" s="61" t="s">
        <v>236</v>
      </c>
    </row>
    <row r="47" spans="2:5" x14ac:dyDescent="0.3">
      <c r="B47" s="61" t="s">
        <v>235</v>
      </c>
      <c r="C47" s="54" t="s">
        <v>167</v>
      </c>
      <c r="D47" s="54" t="s">
        <v>168</v>
      </c>
      <c r="E47" s="54" t="s">
        <v>237</v>
      </c>
    </row>
    <row r="48" spans="2:5" x14ac:dyDescent="0.3">
      <c r="B48" s="62" t="s">
        <v>232</v>
      </c>
      <c r="C48" s="66"/>
      <c r="D48" s="66"/>
      <c r="E48" s="66"/>
    </row>
    <row r="49" spans="2:5" x14ac:dyDescent="0.3">
      <c r="B49" s="64" t="s">
        <v>191</v>
      </c>
      <c r="C49" s="66">
        <v>34861</v>
      </c>
      <c r="D49" s="66">
        <v>7598</v>
      </c>
      <c r="E49" s="66">
        <v>42459</v>
      </c>
    </row>
    <row r="50" spans="2:5" x14ac:dyDescent="0.3">
      <c r="B50" s="64" t="s">
        <v>202</v>
      </c>
      <c r="C50" s="66">
        <v>13955</v>
      </c>
      <c r="D50" s="66">
        <v>17248</v>
      </c>
      <c r="E50" s="66">
        <v>31203</v>
      </c>
    </row>
    <row r="51" spans="2:5" x14ac:dyDescent="0.3">
      <c r="B51" s="64" t="s">
        <v>214</v>
      </c>
      <c r="C51" s="66">
        <v>23107</v>
      </c>
      <c r="D51" s="66">
        <v>65740</v>
      </c>
      <c r="E51" s="66">
        <v>88847</v>
      </c>
    </row>
    <row r="52" spans="2:5" x14ac:dyDescent="0.3">
      <c r="B52" s="64" t="s">
        <v>225</v>
      </c>
      <c r="C52" s="66">
        <v>9919</v>
      </c>
      <c r="D52" s="66">
        <v>12951</v>
      </c>
      <c r="E52" s="66">
        <v>22870</v>
      </c>
    </row>
    <row r="53" spans="2:5" x14ac:dyDescent="0.3">
      <c r="B53" s="62" t="s">
        <v>234</v>
      </c>
      <c r="C53" s="66"/>
      <c r="D53" s="66"/>
      <c r="E53" s="66"/>
    </row>
    <row r="54" spans="2:5" x14ac:dyDescent="0.3">
      <c r="B54" s="64" t="s">
        <v>197</v>
      </c>
      <c r="C54" s="66">
        <v>32264</v>
      </c>
      <c r="D54" s="66">
        <v>11712</v>
      </c>
      <c r="E54" s="66">
        <v>43976</v>
      </c>
    </row>
    <row r="55" spans="2:5" x14ac:dyDescent="0.3">
      <c r="B55" s="64" t="s">
        <v>208</v>
      </c>
      <c r="C55" s="66">
        <v>31095</v>
      </c>
      <c r="D55" s="66">
        <v>18877</v>
      </c>
      <c r="E55" s="66">
        <v>49972</v>
      </c>
    </row>
    <row r="56" spans="2:5" x14ac:dyDescent="0.3">
      <c r="B56" s="64" t="s">
        <v>219</v>
      </c>
      <c r="C56" s="66">
        <v>11934</v>
      </c>
      <c r="D56" s="66">
        <v>15360</v>
      </c>
      <c r="E56" s="66">
        <v>27294</v>
      </c>
    </row>
    <row r="57" spans="2:5" x14ac:dyDescent="0.3">
      <c r="B57" s="62" t="s">
        <v>152</v>
      </c>
      <c r="C57" s="66"/>
      <c r="D57" s="66"/>
      <c r="E57" s="66"/>
    </row>
    <row r="58" spans="2:5" x14ac:dyDescent="0.3">
      <c r="B58" s="64" t="s">
        <v>189</v>
      </c>
      <c r="C58" s="66">
        <v>18116</v>
      </c>
      <c r="D58" s="66"/>
      <c r="E58" s="66">
        <v>18116</v>
      </c>
    </row>
    <row r="59" spans="2:5" x14ac:dyDescent="0.3">
      <c r="B59" s="64" t="s">
        <v>200</v>
      </c>
      <c r="C59" s="66">
        <v>39240</v>
      </c>
      <c r="D59" s="66">
        <v>18605</v>
      </c>
      <c r="E59" s="66">
        <v>57845</v>
      </c>
    </row>
    <row r="60" spans="2:5" x14ac:dyDescent="0.3">
      <c r="B60" s="64" t="s">
        <v>211</v>
      </c>
      <c r="C60" s="66">
        <v>24218</v>
      </c>
      <c r="D60" s="66">
        <v>16933</v>
      </c>
      <c r="E60" s="66">
        <v>41151</v>
      </c>
    </row>
    <row r="61" spans="2:5" x14ac:dyDescent="0.3">
      <c r="B61" s="64" t="s">
        <v>222</v>
      </c>
      <c r="C61" s="66">
        <v>11764</v>
      </c>
      <c r="D61" s="66">
        <v>26669</v>
      </c>
      <c r="E61" s="66">
        <v>38433</v>
      </c>
    </row>
    <row r="62" spans="2:5" x14ac:dyDescent="0.3">
      <c r="B62" s="62" t="s">
        <v>233</v>
      </c>
      <c r="C62" s="66"/>
      <c r="D62" s="66"/>
      <c r="E62" s="66"/>
    </row>
    <row r="63" spans="2:5" x14ac:dyDescent="0.3">
      <c r="B63" s="64" t="s">
        <v>194</v>
      </c>
      <c r="C63" s="66">
        <v>18636</v>
      </c>
      <c r="D63" s="66">
        <v>6935</v>
      </c>
      <c r="E63" s="66">
        <v>25571</v>
      </c>
    </row>
    <row r="64" spans="2:5" x14ac:dyDescent="0.3">
      <c r="B64" s="64" t="s">
        <v>205</v>
      </c>
      <c r="C64" s="66">
        <v>32248</v>
      </c>
      <c r="D64" s="66">
        <v>33069</v>
      </c>
      <c r="E64" s="66">
        <v>65317</v>
      </c>
    </row>
    <row r="65" spans="2:5" x14ac:dyDescent="0.3">
      <c r="B65" s="64" t="s">
        <v>217</v>
      </c>
      <c r="C65" s="66">
        <v>13200</v>
      </c>
      <c r="D65" s="66">
        <v>31384</v>
      </c>
      <c r="E65" s="66">
        <v>44584</v>
      </c>
    </row>
    <row r="66" spans="2:5" x14ac:dyDescent="0.3">
      <c r="B66" s="64" t="s">
        <v>228</v>
      </c>
      <c r="C66" s="66">
        <v>9178</v>
      </c>
      <c r="D66" s="66">
        <v>3601</v>
      </c>
      <c r="E66" s="66">
        <v>12779</v>
      </c>
    </row>
    <row r="67" spans="2:5" x14ac:dyDescent="0.3">
      <c r="B67" s="62" t="s">
        <v>237</v>
      </c>
      <c r="C67" s="66">
        <v>323735</v>
      </c>
      <c r="D67" s="66">
        <v>286682</v>
      </c>
      <c r="E67" s="66">
        <v>610417</v>
      </c>
    </row>
    <row r="72" spans="2:5" x14ac:dyDescent="0.3">
      <c r="B72" s="61" t="s">
        <v>302</v>
      </c>
      <c r="C72" s="61" t="s">
        <v>236</v>
      </c>
    </row>
    <row r="73" spans="2:5" x14ac:dyDescent="0.3">
      <c r="B73" s="61" t="s">
        <v>235</v>
      </c>
      <c r="C73" s="54" t="s">
        <v>167</v>
      </c>
      <c r="D73" s="54" t="s">
        <v>168</v>
      </c>
      <c r="E73" s="54" t="s">
        <v>237</v>
      </c>
    </row>
    <row r="74" spans="2:5" x14ac:dyDescent="0.3">
      <c r="B74" s="62" t="s">
        <v>292</v>
      </c>
      <c r="C74" s="63"/>
      <c r="D74" s="63"/>
      <c r="E74" s="63"/>
    </row>
    <row r="75" spans="2:5" x14ac:dyDescent="0.3">
      <c r="B75" s="64" t="s">
        <v>246</v>
      </c>
      <c r="C75" s="66">
        <v>17457</v>
      </c>
      <c r="D75" s="66">
        <v>18110</v>
      </c>
      <c r="E75" s="66">
        <v>35567</v>
      </c>
    </row>
    <row r="76" spans="2:5" x14ac:dyDescent="0.3">
      <c r="B76" s="64" t="s">
        <v>258</v>
      </c>
      <c r="C76" s="66">
        <v>38024</v>
      </c>
      <c r="D76" s="66">
        <v>20633</v>
      </c>
      <c r="E76" s="66">
        <v>58657</v>
      </c>
    </row>
    <row r="77" spans="2:5" x14ac:dyDescent="0.3">
      <c r="B77" s="64" t="s">
        <v>270</v>
      </c>
      <c r="C77" s="66">
        <v>19376</v>
      </c>
      <c r="D77" s="66">
        <v>16695</v>
      </c>
      <c r="E77" s="66">
        <v>36071</v>
      </c>
    </row>
    <row r="78" spans="2:5" x14ac:dyDescent="0.3">
      <c r="B78" s="64" t="s">
        <v>281</v>
      </c>
      <c r="C78" s="66">
        <v>41866</v>
      </c>
      <c r="D78" s="66">
        <v>31017</v>
      </c>
      <c r="E78" s="66">
        <v>72883</v>
      </c>
    </row>
    <row r="79" spans="2:5" x14ac:dyDescent="0.3">
      <c r="B79" s="62" t="s">
        <v>293</v>
      </c>
      <c r="C79" s="63"/>
      <c r="D79" s="63"/>
      <c r="E79" s="63"/>
    </row>
    <row r="80" spans="2:5" x14ac:dyDescent="0.3">
      <c r="B80" s="64" t="s">
        <v>249</v>
      </c>
      <c r="C80" s="66">
        <v>58865</v>
      </c>
      <c r="D80" s="66">
        <v>38913</v>
      </c>
      <c r="E80" s="66">
        <v>97778</v>
      </c>
    </row>
    <row r="81" spans="2:5" x14ac:dyDescent="0.3">
      <c r="B81" s="64" t="s">
        <v>261</v>
      </c>
      <c r="C81" s="66">
        <v>11966</v>
      </c>
      <c r="D81" s="66">
        <v>21475</v>
      </c>
      <c r="E81" s="66">
        <v>33441</v>
      </c>
    </row>
    <row r="82" spans="2:5" x14ac:dyDescent="0.3">
      <c r="B82" s="64" t="s">
        <v>272</v>
      </c>
      <c r="C82" s="66">
        <v>55925</v>
      </c>
      <c r="D82" s="66">
        <v>24951</v>
      </c>
      <c r="E82" s="66">
        <v>80876</v>
      </c>
    </row>
    <row r="83" spans="2:5" x14ac:dyDescent="0.3">
      <c r="B83" s="64" t="s">
        <v>284</v>
      </c>
      <c r="C83" s="66">
        <v>50607</v>
      </c>
      <c r="D83" s="66">
        <v>30948</v>
      </c>
      <c r="E83" s="66">
        <v>81555</v>
      </c>
    </row>
    <row r="84" spans="2:5" x14ac:dyDescent="0.3">
      <c r="B84" s="62" t="s">
        <v>291</v>
      </c>
      <c r="C84" s="63"/>
      <c r="D84" s="63"/>
      <c r="E84" s="63"/>
    </row>
    <row r="85" spans="2:5" x14ac:dyDescent="0.3">
      <c r="B85" s="64" t="s">
        <v>243</v>
      </c>
      <c r="C85" s="66">
        <v>17992</v>
      </c>
      <c r="D85" s="66">
        <v>48812</v>
      </c>
      <c r="E85" s="66">
        <v>66804</v>
      </c>
    </row>
    <row r="86" spans="2:5" x14ac:dyDescent="0.3">
      <c r="B86" s="64" t="s">
        <v>255</v>
      </c>
      <c r="C86" s="66">
        <v>3379</v>
      </c>
      <c r="D86" s="66">
        <v>9958</v>
      </c>
      <c r="E86" s="66">
        <v>13337</v>
      </c>
    </row>
    <row r="87" spans="2:5" x14ac:dyDescent="0.3">
      <c r="B87" s="64" t="s">
        <v>267</v>
      </c>
      <c r="C87" s="66">
        <v>26961</v>
      </c>
      <c r="D87" s="66">
        <v>51866</v>
      </c>
      <c r="E87" s="66">
        <v>78827</v>
      </c>
    </row>
    <row r="88" spans="2:5" x14ac:dyDescent="0.3">
      <c r="B88" s="64" t="s">
        <v>278</v>
      </c>
      <c r="C88" s="66">
        <v>12255</v>
      </c>
      <c r="D88" s="66">
        <v>41751</v>
      </c>
      <c r="E88" s="66">
        <v>54006</v>
      </c>
    </row>
    <row r="89" spans="2:5" x14ac:dyDescent="0.3">
      <c r="B89" s="62" t="s">
        <v>294</v>
      </c>
      <c r="C89" s="63"/>
      <c r="D89" s="63"/>
      <c r="E89" s="63"/>
    </row>
    <row r="90" spans="2:5" x14ac:dyDescent="0.3">
      <c r="B90" s="64" t="s">
        <v>252</v>
      </c>
      <c r="C90" s="66">
        <v>28608</v>
      </c>
      <c r="D90" s="66">
        <v>29636</v>
      </c>
      <c r="E90" s="66">
        <v>58244</v>
      </c>
    </row>
    <row r="91" spans="2:5" x14ac:dyDescent="0.3">
      <c r="B91" s="64" t="s">
        <v>264</v>
      </c>
      <c r="C91" s="66">
        <v>21060</v>
      </c>
      <c r="D91" s="66">
        <v>20934</v>
      </c>
      <c r="E91" s="66">
        <v>41994</v>
      </c>
    </row>
    <row r="92" spans="2:5" x14ac:dyDescent="0.3">
      <c r="B92" s="64" t="s">
        <v>275</v>
      </c>
      <c r="C92" s="66">
        <v>12943</v>
      </c>
      <c r="D92" s="66">
        <v>55466</v>
      </c>
      <c r="E92" s="66">
        <v>68409</v>
      </c>
    </row>
    <row r="93" spans="2:5" x14ac:dyDescent="0.3">
      <c r="B93" s="62" t="s">
        <v>237</v>
      </c>
      <c r="C93" s="66">
        <v>417284</v>
      </c>
      <c r="D93" s="66">
        <v>461165</v>
      </c>
      <c r="E93" s="66">
        <v>878449</v>
      </c>
    </row>
    <row r="96" spans="2:5" x14ac:dyDescent="0.3">
      <c r="B96" s="106" t="s">
        <v>304</v>
      </c>
      <c r="C96" s="106" t="s">
        <v>298</v>
      </c>
    </row>
    <row r="97" spans="2:3" x14ac:dyDescent="0.3">
      <c r="B97" s="60" t="s">
        <v>305</v>
      </c>
      <c r="C97" s="108">
        <v>92990</v>
      </c>
    </row>
    <row r="98" spans="2:3" x14ac:dyDescent="0.3">
      <c r="B98" s="60" t="s">
        <v>155</v>
      </c>
      <c r="C98" s="108">
        <v>149937</v>
      </c>
    </row>
    <row r="99" spans="2:3" x14ac:dyDescent="0.3">
      <c r="B99" s="60" t="s">
        <v>306</v>
      </c>
      <c r="C99" s="108">
        <v>93780</v>
      </c>
    </row>
    <row r="100" spans="2:3" x14ac:dyDescent="0.3">
      <c r="B100" s="60" t="s">
        <v>154</v>
      </c>
      <c r="C100" s="108">
        <v>150962</v>
      </c>
    </row>
    <row r="101" spans="2:3" x14ac:dyDescent="0.3">
      <c r="B101" s="107" t="s">
        <v>232</v>
      </c>
      <c r="C101" s="108">
        <v>185379</v>
      </c>
    </row>
    <row r="102" spans="2:3" x14ac:dyDescent="0.3">
      <c r="B102" s="107" t="s">
        <v>234</v>
      </c>
      <c r="C102" s="108">
        <v>121242</v>
      </c>
    </row>
    <row r="103" spans="2:3" x14ac:dyDescent="0.3">
      <c r="B103" s="107" t="s">
        <v>152</v>
      </c>
      <c r="C103" s="108">
        <v>155545</v>
      </c>
    </row>
    <row r="104" spans="2:3" x14ac:dyDescent="0.3">
      <c r="B104" s="107" t="s">
        <v>233</v>
      </c>
      <c r="C104" s="108">
        <v>148251</v>
      </c>
    </row>
    <row r="105" spans="2:3" x14ac:dyDescent="0.3">
      <c r="B105" s="107" t="s">
        <v>292</v>
      </c>
      <c r="C105" s="108">
        <v>203178</v>
      </c>
    </row>
    <row r="106" spans="2:3" x14ac:dyDescent="0.3">
      <c r="B106" s="107" t="s">
        <v>293</v>
      </c>
      <c r="C106" s="108">
        <v>293650</v>
      </c>
    </row>
    <row r="107" spans="2:3" x14ac:dyDescent="0.3">
      <c r="B107" s="107" t="s">
        <v>291</v>
      </c>
      <c r="C107" s="108">
        <v>212974</v>
      </c>
    </row>
    <row r="108" spans="2:3" x14ac:dyDescent="0.3">
      <c r="B108" s="107" t="s">
        <v>294</v>
      </c>
      <c r="C108" s="108">
        <v>168647</v>
      </c>
    </row>
  </sheetData>
  <pageMargins left="0.7" right="0.7" top="0.75" bottom="0.75" header="0.3" footer="0.3"/>
  <pageSetup paperSize="9" orientation="portrait" r:id="rId5"/>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1E48F-7C47-454C-B07F-6B23F99C766E}">
  <dimension ref="A1:Z86"/>
  <sheetViews>
    <sheetView showGridLines="0" tabSelected="1" zoomScale="70" zoomScaleNormal="70" workbookViewId="0">
      <selection activeCell="X87" sqref="X87"/>
    </sheetView>
  </sheetViews>
  <sheetFormatPr defaultRowHeight="14.4" x14ac:dyDescent="0.3"/>
  <sheetData>
    <row r="1" spans="1:26" ht="14.4" customHeight="1" x14ac:dyDescent="0.3">
      <c r="A1" s="120" t="s">
        <v>303</v>
      </c>
      <c r="B1" s="121"/>
      <c r="C1" s="121"/>
      <c r="D1" s="121"/>
      <c r="E1" s="121"/>
      <c r="F1" s="121"/>
      <c r="G1" s="121"/>
      <c r="H1" s="121"/>
      <c r="I1" s="121"/>
      <c r="J1" s="121"/>
      <c r="K1" s="121"/>
      <c r="L1" s="121"/>
      <c r="M1" s="121"/>
      <c r="N1" s="121"/>
      <c r="O1" s="121"/>
      <c r="P1" s="121"/>
      <c r="Q1" s="121"/>
      <c r="R1" s="121"/>
      <c r="S1" s="121"/>
      <c r="T1" s="121"/>
      <c r="U1" s="121"/>
      <c r="V1" s="121"/>
      <c r="W1" s="121"/>
      <c r="X1" s="121"/>
      <c r="Y1" s="121"/>
      <c r="Z1" s="122"/>
    </row>
    <row r="2" spans="1:26" ht="14.4" customHeight="1" x14ac:dyDescent="0.3">
      <c r="A2" s="123"/>
      <c r="B2" s="124"/>
      <c r="C2" s="124"/>
      <c r="D2" s="124"/>
      <c r="E2" s="124"/>
      <c r="F2" s="124"/>
      <c r="G2" s="124"/>
      <c r="H2" s="124"/>
      <c r="I2" s="124"/>
      <c r="J2" s="124"/>
      <c r="K2" s="124"/>
      <c r="L2" s="124"/>
      <c r="M2" s="124"/>
      <c r="N2" s="124"/>
      <c r="O2" s="124"/>
      <c r="P2" s="124"/>
      <c r="Q2" s="124"/>
      <c r="R2" s="124"/>
      <c r="S2" s="124"/>
      <c r="T2" s="124"/>
      <c r="U2" s="124"/>
      <c r="V2" s="124"/>
      <c r="W2" s="124"/>
      <c r="X2" s="124"/>
      <c r="Y2" s="124"/>
      <c r="Z2" s="125"/>
    </row>
    <row r="3" spans="1:26" ht="14.4" customHeight="1" x14ac:dyDescent="0.3">
      <c r="A3" s="123"/>
      <c r="B3" s="124"/>
      <c r="C3" s="124"/>
      <c r="D3" s="124"/>
      <c r="E3" s="124"/>
      <c r="F3" s="124"/>
      <c r="G3" s="124"/>
      <c r="H3" s="124"/>
      <c r="I3" s="124"/>
      <c r="J3" s="124"/>
      <c r="K3" s="124"/>
      <c r="L3" s="124"/>
      <c r="M3" s="124"/>
      <c r="N3" s="124"/>
      <c r="O3" s="124"/>
      <c r="P3" s="124"/>
      <c r="Q3" s="124"/>
      <c r="R3" s="124"/>
      <c r="S3" s="124"/>
      <c r="T3" s="124"/>
      <c r="U3" s="124"/>
      <c r="V3" s="124"/>
      <c r="W3" s="124"/>
      <c r="X3" s="124"/>
      <c r="Y3" s="124"/>
      <c r="Z3" s="125"/>
    </row>
    <row r="4" spans="1:26" ht="14.4" customHeight="1" x14ac:dyDescent="0.3">
      <c r="A4" s="123"/>
      <c r="B4" s="124"/>
      <c r="C4" s="124"/>
      <c r="D4" s="124"/>
      <c r="E4" s="124"/>
      <c r="F4" s="124"/>
      <c r="G4" s="124"/>
      <c r="H4" s="124"/>
      <c r="I4" s="124"/>
      <c r="J4" s="124"/>
      <c r="K4" s="124"/>
      <c r="L4" s="124"/>
      <c r="M4" s="124"/>
      <c r="N4" s="124"/>
      <c r="O4" s="124"/>
      <c r="P4" s="124"/>
      <c r="Q4" s="124"/>
      <c r="R4" s="124"/>
      <c r="S4" s="124"/>
      <c r="T4" s="124"/>
      <c r="U4" s="124"/>
      <c r="V4" s="124"/>
      <c r="W4" s="124"/>
      <c r="X4" s="124"/>
      <c r="Y4" s="124"/>
      <c r="Z4" s="125"/>
    </row>
    <row r="5" spans="1:26" ht="14.4" customHeight="1" x14ac:dyDescent="0.3">
      <c r="A5" s="123"/>
      <c r="B5" s="124"/>
      <c r="C5" s="124"/>
      <c r="D5" s="124"/>
      <c r="E5" s="124"/>
      <c r="F5" s="124"/>
      <c r="G5" s="124"/>
      <c r="H5" s="124"/>
      <c r="I5" s="124"/>
      <c r="J5" s="124"/>
      <c r="K5" s="124"/>
      <c r="L5" s="124"/>
      <c r="M5" s="124"/>
      <c r="N5" s="124"/>
      <c r="O5" s="124"/>
      <c r="P5" s="124"/>
      <c r="Q5" s="124"/>
      <c r="R5" s="124"/>
      <c r="S5" s="124"/>
      <c r="T5" s="124"/>
      <c r="U5" s="124"/>
      <c r="V5" s="124"/>
      <c r="W5" s="124"/>
      <c r="X5" s="124"/>
      <c r="Y5" s="124"/>
      <c r="Z5" s="125"/>
    </row>
    <row r="6" spans="1:26" ht="14.4" customHeight="1" x14ac:dyDescent="0.3">
      <c r="A6" s="123"/>
      <c r="B6" s="124"/>
      <c r="C6" s="124"/>
      <c r="D6" s="124"/>
      <c r="E6" s="124"/>
      <c r="F6" s="124"/>
      <c r="G6" s="124"/>
      <c r="H6" s="124"/>
      <c r="I6" s="124"/>
      <c r="J6" s="124"/>
      <c r="K6" s="124"/>
      <c r="L6" s="124"/>
      <c r="M6" s="124"/>
      <c r="N6" s="124"/>
      <c r="O6" s="124"/>
      <c r="P6" s="124"/>
      <c r="Q6" s="124"/>
      <c r="R6" s="124"/>
      <c r="S6" s="124"/>
      <c r="T6" s="124"/>
      <c r="U6" s="124"/>
      <c r="V6" s="124"/>
      <c r="W6" s="124"/>
      <c r="X6" s="124"/>
      <c r="Y6" s="124"/>
      <c r="Z6" s="125"/>
    </row>
    <row r="7" spans="1:26" ht="14.4" customHeight="1" x14ac:dyDescent="0.3">
      <c r="A7" s="123"/>
      <c r="B7" s="124"/>
      <c r="C7" s="124"/>
      <c r="D7" s="124"/>
      <c r="E7" s="124"/>
      <c r="F7" s="124"/>
      <c r="G7" s="124"/>
      <c r="H7" s="124"/>
      <c r="I7" s="124"/>
      <c r="J7" s="124"/>
      <c r="K7" s="124"/>
      <c r="L7" s="124"/>
      <c r="M7" s="124"/>
      <c r="N7" s="124"/>
      <c r="O7" s="124"/>
      <c r="P7" s="124"/>
      <c r="Q7" s="124"/>
      <c r="R7" s="124"/>
      <c r="S7" s="124"/>
      <c r="T7" s="124"/>
      <c r="U7" s="124"/>
      <c r="V7" s="124"/>
      <c r="W7" s="124"/>
      <c r="X7" s="124"/>
      <c r="Y7" s="124"/>
      <c r="Z7" s="125"/>
    </row>
    <row r="8" spans="1:26" ht="14.4" customHeight="1" x14ac:dyDescent="0.3">
      <c r="A8" s="123"/>
      <c r="B8" s="124"/>
      <c r="C8" s="124"/>
      <c r="D8" s="124"/>
      <c r="E8" s="124"/>
      <c r="F8" s="124"/>
      <c r="G8" s="124"/>
      <c r="H8" s="124"/>
      <c r="I8" s="124"/>
      <c r="J8" s="124"/>
      <c r="K8" s="124"/>
      <c r="L8" s="124"/>
      <c r="M8" s="124"/>
      <c r="N8" s="124"/>
      <c r="O8" s="124"/>
      <c r="P8" s="124"/>
      <c r="Q8" s="124"/>
      <c r="R8" s="124"/>
      <c r="S8" s="124"/>
      <c r="T8" s="124"/>
      <c r="U8" s="124"/>
      <c r="V8" s="124"/>
      <c r="W8" s="124"/>
      <c r="X8" s="124"/>
      <c r="Y8" s="124"/>
      <c r="Z8" s="125"/>
    </row>
    <row r="9" spans="1:26" x14ac:dyDescent="0.3">
      <c r="A9" s="110"/>
      <c r="B9" s="111"/>
      <c r="C9" s="111"/>
      <c r="D9" s="111"/>
      <c r="E9" s="111"/>
      <c r="F9" s="111"/>
      <c r="G9" s="111"/>
      <c r="H9" s="111"/>
      <c r="I9" s="111"/>
      <c r="J9" s="111"/>
      <c r="K9" s="111"/>
      <c r="L9" s="111"/>
      <c r="M9" s="111"/>
      <c r="N9" s="111"/>
      <c r="O9" s="111"/>
      <c r="P9" s="111"/>
      <c r="Q9" s="111"/>
      <c r="R9" s="111"/>
      <c r="S9" s="111"/>
      <c r="T9" s="111"/>
      <c r="U9" s="111"/>
      <c r="V9" s="111"/>
      <c r="W9" s="111"/>
      <c r="X9" s="111"/>
      <c r="Y9" s="111"/>
      <c r="Z9" s="112"/>
    </row>
    <row r="10" spans="1:26" x14ac:dyDescent="0.3">
      <c r="A10" s="110"/>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2"/>
    </row>
    <row r="11" spans="1:26" x14ac:dyDescent="0.3">
      <c r="A11" s="110"/>
      <c r="B11" s="111"/>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2"/>
    </row>
    <row r="12" spans="1:26" x14ac:dyDescent="0.3">
      <c r="A12" s="110"/>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2"/>
    </row>
    <row r="13" spans="1:26" x14ac:dyDescent="0.3">
      <c r="A13" s="110"/>
      <c r="B13" s="111"/>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2"/>
    </row>
    <row r="14" spans="1:26" x14ac:dyDescent="0.3">
      <c r="A14" s="110"/>
      <c r="B14" s="111"/>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2"/>
    </row>
    <row r="15" spans="1:26" x14ac:dyDescent="0.3">
      <c r="A15" s="110"/>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2"/>
    </row>
    <row r="16" spans="1:26" x14ac:dyDescent="0.3">
      <c r="A16" s="110"/>
      <c r="B16" s="111"/>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2"/>
    </row>
    <row r="17" spans="1:26" x14ac:dyDescent="0.3">
      <c r="A17" s="110"/>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2"/>
    </row>
    <row r="18" spans="1:26" x14ac:dyDescent="0.3">
      <c r="A18" s="110"/>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2"/>
    </row>
    <row r="19" spans="1:26" x14ac:dyDescent="0.3">
      <c r="A19" s="110"/>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2"/>
    </row>
    <row r="20" spans="1:26" x14ac:dyDescent="0.3">
      <c r="A20" s="110"/>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2"/>
    </row>
    <row r="21" spans="1:26" x14ac:dyDescent="0.3">
      <c r="A21" s="110"/>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2"/>
    </row>
    <row r="22" spans="1:26" x14ac:dyDescent="0.3">
      <c r="A22" s="110"/>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2"/>
    </row>
    <row r="23" spans="1:26" x14ac:dyDescent="0.3">
      <c r="A23" s="110"/>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2"/>
    </row>
    <row r="24" spans="1:26" x14ac:dyDescent="0.3">
      <c r="A24" s="110"/>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2"/>
    </row>
    <row r="25" spans="1:26" x14ac:dyDescent="0.3">
      <c r="A25" s="110"/>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2"/>
    </row>
    <row r="26" spans="1:26" x14ac:dyDescent="0.3">
      <c r="A26" s="110"/>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2"/>
    </row>
    <row r="27" spans="1:26" x14ac:dyDescent="0.3">
      <c r="A27" s="110"/>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2"/>
    </row>
    <row r="28" spans="1:26" x14ac:dyDescent="0.3">
      <c r="A28" s="110"/>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2"/>
    </row>
    <row r="29" spans="1:26" x14ac:dyDescent="0.3">
      <c r="A29" s="110"/>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2"/>
    </row>
    <row r="30" spans="1:26" x14ac:dyDescent="0.3">
      <c r="A30" s="110"/>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2"/>
    </row>
    <row r="31" spans="1:26" x14ac:dyDescent="0.3">
      <c r="A31" s="110"/>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2"/>
    </row>
    <row r="32" spans="1:26" x14ac:dyDescent="0.3">
      <c r="A32" s="110"/>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2"/>
    </row>
    <row r="33" spans="1:26" x14ac:dyDescent="0.3">
      <c r="A33" s="110"/>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2"/>
    </row>
    <row r="34" spans="1:26" x14ac:dyDescent="0.3">
      <c r="A34" s="110"/>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2"/>
    </row>
    <row r="35" spans="1:26" x14ac:dyDescent="0.3">
      <c r="A35" s="110"/>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2"/>
    </row>
    <row r="36" spans="1:26" x14ac:dyDescent="0.3">
      <c r="A36" s="110"/>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2"/>
    </row>
    <row r="37" spans="1:26" x14ac:dyDescent="0.3">
      <c r="A37" s="110"/>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2"/>
    </row>
    <row r="38" spans="1:26" x14ac:dyDescent="0.3">
      <c r="A38" s="110"/>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2"/>
    </row>
    <row r="39" spans="1:26" x14ac:dyDescent="0.3">
      <c r="A39" s="110"/>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2"/>
    </row>
    <row r="40" spans="1:26" x14ac:dyDescent="0.3">
      <c r="A40" s="110"/>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2"/>
    </row>
    <row r="41" spans="1:26" x14ac:dyDescent="0.3">
      <c r="A41" s="110"/>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2"/>
    </row>
    <row r="42" spans="1:26" x14ac:dyDescent="0.3">
      <c r="A42" s="110"/>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2"/>
    </row>
    <row r="43" spans="1:26" x14ac:dyDescent="0.3">
      <c r="A43" s="110"/>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2"/>
    </row>
    <row r="44" spans="1:26" x14ac:dyDescent="0.3">
      <c r="A44" s="110"/>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2"/>
    </row>
    <row r="45" spans="1:26" x14ac:dyDescent="0.3">
      <c r="A45" s="110"/>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2"/>
    </row>
    <row r="46" spans="1:26" x14ac:dyDescent="0.3">
      <c r="A46" s="110"/>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2"/>
    </row>
    <row r="47" spans="1:26" x14ac:dyDescent="0.3">
      <c r="A47" s="110"/>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2"/>
    </row>
    <row r="48" spans="1:26" x14ac:dyDescent="0.3">
      <c r="A48" s="110"/>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2"/>
    </row>
    <row r="49" spans="1:26" x14ac:dyDescent="0.3">
      <c r="A49" s="110"/>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2"/>
    </row>
    <row r="50" spans="1:26" x14ac:dyDescent="0.3">
      <c r="A50" s="110"/>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2"/>
    </row>
    <row r="51" spans="1:26" x14ac:dyDescent="0.3">
      <c r="A51" s="11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2"/>
    </row>
    <row r="52" spans="1:26" x14ac:dyDescent="0.3">
      <c r="A52" s="110"/>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2"/>
    </row>
    <row r="53" spans="1:26" x14ac:dyDescent="0.3">
      <c r="A53" s="110"/>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2"/>
    </row>
    <row r="54" spans="1:26" x14ac:dyDescent="0.3">
      <c r="A54" s="110"/>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2"/>
    </row>
    <row r="55" spans="1:26" x14ac:dyDescent="0.3">
      <c r="A55" s="110"/>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2"/>
    </row>
    <row r="56" spans="1:26" x14ac:dyDescent="0.3">
      <c r="A56" s="110"/>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2"/>
    </row>
    <row r="57" spans="1:26" x14ac:dyDescent="0.3">
      <c r="A57" s="110"/>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2"/>
    </row>
    <row r="58" spans="1:26" x14ac:dyDescent="0.3">
      <c r="A58" s="110"/>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2"/>
    </row>
    <row r="59" spans="1:26" x14ac:dyDescent="0.3">
      <c r="A59" s="110"/>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2"/>
    </row>
    <row r="60" spans="1:26" x14ac:dyDescent="0.3">
      <c r="A60" s="110"/>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2"/>
    </row>
    <row r="61" spans="1:26" x14ac:dyDescent="0.3">
      <c r="A61" s="110"/>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2"/>
    </row>
    <row r="62" spans="1:26" x14ac:dyDescent="0.3">
      <c r="A62" s="110"/>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2"/>
    </row>
    <row r="63" spans="1:26" x14ac:dyDescent="0.3">
      <c r="A63" s="110"/>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2"/>
    </row>
    <row r="64" spans="1:26" x14ac:dyDescent="0.3">
      <c r="A64" s="110"/>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2"/>
    </row>
    <row r="65" spans="1:26" x14ac:dyDescent="0.3">
      <c r="A65" s="110"/>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2"/>
    </row>
    <row r="66" spans="1:26" x14ac:dyDescent="0.3">
      <c r="A66" s="110"/>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2"/>
    </row>
    <row r="67" spans="1:26" x14ac:dyDescent="0.3">
      <c r="A67" s="110"/>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2"/>
    </row>
    <row r="68" spans="1:26" x14ac:dyDescent="0.3">
      <c r="A68" s="110"/>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2"/>
    </row>
    <row r="69" spans="1:26" x14ac:dyDescent="0.3">
      <c r="A69" s="110"/>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2"/>
    </row>
    <row r="70" spans="1:26" x14ac:dyDescent="0.3">
      <c r="A70" s="110"/>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2"/>
    </row>
    <row r="71" spans="1:26" x14ac:dyDescent="0.3">
      <c r="A71" s="110"/>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2"/>
    </row>
    <row r="72" spans="1:26" x14ac:dyDescent="0.3">
      <c r="A72" s="110"/>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2"/>
    </row>
    <row r="73" spans="1:26" x14ac:dyDescent="0.3">
      <c r="A73" s="110"/>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2"/>
    </row>
    <row r="74" spans="1:26" x14ac:dyDescent="0.3">
      <c r="A74" s="110"/>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2"/>
    </row>
    <row r="75" spans="1:26" x14ac:dyDescent="0.3">
      <c r="A75" s="110"/>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2"/>
    </row>
    <row r="76" spans="1:26" x14ac:dyDescent="0.3">
      <c r="A76" s="110"/>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2"/>
    </row>
    <row r="77" spans="1:26" x14ac:dyDescent="0.3">
      <c r="A77" s="110"/>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2"/>
    </row>
    <row r="78" spans="1:26" x14ac:dyDescent="0.3">
      <c r="A78" s="110"/>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2"/>
    </row>
    <row r="79" spans="1:26" x14ac:dyDescent="0.3">
      <c r="A79" s="110"/>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2"/>
    </row>
    <row r="80" spans="1:26" x14ac:dyDescent="0.3">
      <c r="A80" s="110"/>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2"/>
    </row>
    <row r="81" spans="1:26" x14ac:dyDescent="0.3">
      <c r="A81" s="110"/>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2"/>
    </row>
    <row r="82" spans="1:26" x14ac:dyDescent="0.3">
      <c r="A82" s="110"/>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2"/>
    </row>
    <row r="83" spans="1:26" x14ac:dyDescent="0.3">
      <c r="A83" s="110"/>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2"/>
    </row>
    <row r="84" spans="1:26" x14ac:dyDescent="0.3">
      <c r="A84" s="110"/>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2"/>
    </row>
    <row r="85" spans="1:26" x14ac:dyDescent="0.3">
      <c r="A85" s="110"/>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2"/>
    </row>
    <row r="86" spans="1:26" ht="15" thickBot="1" x14ac:dyDescent="0.35">
      <c r="A86" s="113"/>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5"/>
    </row>
  </sheetData>
  <mergeCells count="1">
    <mergeCell ref="A1:Z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t r a _ F i l i a l e 2 _ F a t t u r a t o " > < C u s t o m C o n t e n t > < ! [ C D A T A [ < T a b l e W i d g e t G r i d S e r i a l i z a t i o n   x m l n s : x s d = " h t t p : / / w w w . w 3 . o r g / 2 0 0 1 / X M L S c h e m a "   x m l n s : x s i = " h t t p : / / w w w . w 3 . o r g / 2 0 0 1 / X M L S c h e m a - i n s t a n c e " > < C o l u m n S u g g e s t e d T y p e   / > < C o l u m n F o r m a t   / > < C o l u m n A c c u r a c y   / > < C o l u m n C u r r e n c y S y m b o l   / > < C o l u m n P o s i t i v e P a t t e r n   / > < C o l u m n N e g a t i v e P a t t e r n   / > < C o l u m n W i d t h s > < i t e m > < k e y > < s t r i n g > D a t a < / s t r i n g > < / k e y > < v a l u e > < i n t > 7 9 < / i n t > < / v a l u e > < / i t e m > < i t e m > < k e y > < s t r i n g > M _ V e n d i t o r e < / s t r i n g > < / k e y > < v a l u e > < i n t > 1 4 3 < / i n t > < / v a l u e > < / i t e m > < i t e m > < k e y > < s t r i n g > C a t e g o r i a _ m e r c e < / s t r i n g > < / k e y > < v a l u e > < i n t > 1 7 3 < / i n t > < / v a l u e > < / i t e m > < i t e m > < k e y > < s t r i n g > I d _ P r o d o t t o < / s t r i n g > < / k e y > < v a l u e > < i n t > 1 3 7 < / i n t > < / v a l u e > < / i t e m > < i t e m > < k e y > < s t r i n g > F a t t u r a t o < / s t r i n g > < / k e y > < v a l u e > < i n t > 1 1 4 < / i n t > < / v a l u e > < / i t e m > < i t e m > < k e y > < s t r i n g > D a t a   ( M o n t h   I n d e x ) < / s t r i n g > < / k e y > < v a l u e > < i n t > 1 9 4 < / i n t > < / v a l u e > < / i t e m > < i t e m > < k e y > < s t r i n g > D a t a   ( M o n t h ) < / s t r i n g > < / k e y > < v a l u e > < i n t > 1 4 7 < / i n t > < / v a l u e > < / i t e m > < / C o l u m n W i d t h s > < C o l u m n D i s p l a y I n d e x > < i t e m > < k e y > < s t r i n g > D a t a < / s t r i n g > < / k e y > < v a l u e > < i n t > 0 < / i n t > < / v a l u e > < / i t e m > < i t e m > < k e y > < s t r i n g > M _ V e n d i t o r e < / s t r i n g > < / k e y > < v a l u e > < i n t > 1 < / i n t > < / v a l u e > < / i t e m > < i t e m > < k e y > < s t r i n g > C a t e g o r i a _ m e r c e < / s t r i n g > < / k e y > < v a l u e > < i n t > 2 < / i n t > < / v a l u e > < / i t e m > < i t e m > < k e y > < s t r i n g > I d _ P r o d o t t o < / s t r i n g > < / k e y > < v a l u e > < i n t > 3 < / i n t > < / v a l u e > < / i t e m > < i t e m > < k e y > < s t r i n g > F a t t u r a t o < / s t r i n g > < / k e y > < v a l u e > < i n t > 4 < / i n t > < / v a l u e > < / i t e m > < i t e m > < k e y > < s t r i n g > D a t a   ( M o n t h   I n d e x ) < / s t r i n g > < / k e y > < v a l u e > < i n t > 5 < / i n t > < / v a l u e > < / i t e m > < i t e m > < k e y > < s t r i n g > D a t a   ( M o n t h ) 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s t r i n g > < / k e y > < v a l u e > < i n t > 8 7 < / i n t > < / v a l u e > < / i t e m > < i t e m > < k e y > < s t r i n g > c o g n o m e < / s t r i n g > < / k e y > < v a l u e > < i n t > 1 1 4 < / i n t > < / v a l u e > < / i t e m > < i t e m > < k e y > < s t r i n g > d t _ n a s c i t a < / s t r i n g > < / k e y > < v a l u e > < i n t > 1 2 2 < / i n t > < / v a l u e > < / i t e m > < i t e m > < k e y > < s t r i n g > d t _ a s s u n z i o n e < / s t r i n g > < / k e y > < v a l u e > < i n t > 1 5 4 < / i n t > < / v a l u e > < / i t e m > < i t e m > < k e y > < s t r i n g > e t a < / s t r i n g > < / k e y > < v a l u e > < i n t > 6 7 < / i n t > < / v a l u e > < / i t e m > < i t e m > < k e y > < s t r i n g > a n z _ l a v o r o < / s t r i n g > < / k e y > < v a l u e > < i n t > 1 2 8 < / 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 e t a < / s t r i n g > < / k e y > < v a l u e > < i n t > 5 < / i n t > < / v a l u e > < / i t e m > < i t e m > < k e y > < s t r i n g > a n z _ l a v o r o < / 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f i l i a l e 1 _ p r o d o t t o " > < 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 1 3 5 < / i n t > < / v a l u e > < / i t e m > < i t e m > < k e y > < s t r i n g > n o m e _ p r o d o t t o < / s t r i n g > < / k e y > < v a l u e > < i n t > 1 6 5 < / i n t > < / v a l u e > < / i t e m > < i t e m > < k e y > < s t r i n g > c a t e g o r i a _ p r o d o t t o < / s t r i n g > < / k e y > < v a l u e > < i n t > 1 9 2 < / 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 i d _ s e t t o r e < / s t r i n g > < / k e y > < v a l u e > < i n t > 1 2 1 < / i n t > < / v a l u e > < / i t e m > < i t e m > < k e y > < s t r i n g > s t i p e n d i o < / s t r i n g > < / k e y > < v a l u e > < i n t > 1 1 5 < / i n t > < / v a l u e > < / i t e m > < / C o l u m n W i d t h s > < C o l u m n D i s p l a y I n d e x > < i t e m > < k e y > < s t r i n g > m a t r i c o l a < / s t r i n g > < / k e y > < v a l u e > < i n t > 0 < / i n t > < / v a l u e > < / i t e m > < i t e m > < k e y > < s t r i n g > i d _ s e t t o r e < / s t r i n g > < / k e y > < v a l u e > < i n t > 1 < / i n t > < / v a l u e > < / i t e m > < i t e m > < k e y > < s t r i n g > s t i p e n d i o < / 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i l i a l e 1 _ d i p e n d e n t e " > < 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s t r i n g > < / k e y > < v a l u e > < i n t > 8 7 < / i n t > < / v a l u e > < / i t e m > < i t e m > < k e y > < s t r i n g > c o g n o m e < / s t r i n g > < / k e y > < v a l u e > < i n t > 1 1 4 < / i n t > < / v a l u e > < / i t e m > < i t e m > < k e y > < s t r i n g > d t _ n a s c i t a < / s t r i n g > < / k e y > < v a l u e > < i n t > 1 2 2 < / i n t > < / v a l u e > < / i t e m > < i t e m > < k e y > < s t r i n g > d t _ a s s u n z i o n e < / s t r i n g > < / k e y > < v a l u e > < i n t > 1 5 4 < / i n t > < / v a l u e > < / i t e m > < i t e m > < k e y > < s t r i n g > e t a < / s t r i n g > < / k e y > < v a l u e > < i n t > 6 7 < / i n t > < / v a l u e > < / i t e m > < i t e m > < k e y > < s t r i n g > a n z _ l a v o r o < / s t r i n g > < / k e y > < v a l u e > < i n t > 1 2 8 < / i n t > < / v a l u e > < / i t e m > < i t e m > < k e y > < s t r i n g > i d _ r e g i o n e < / s t r i n g > < / k e y > < v a l u e > < i n t > 1 2 4 < / 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 e t a < / s t r i n g > < / k e y > < v a l u e > < i n t > 5 < / i n t > < / v a l u e > < / i t e m > < i t e m > < k e y > < s t r i n g > a n z _ l a v o r o < / s t r i n g > < / k e y > < v a l u e > < i n t > 6 < / i n t > < / v a l u e > < / i t e m > < i t e m > < k e y > < s t r i n g > i d _ r e g i o n e < / 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 d a t a < / s t r i n g > < / k e y > < v a l u e > < i n t > 7 7 < / i n t > < / v a l u e > < / i t e m > < i t e m > < k e y > < s t r i n g > m e s e < / s t r i n g > < / k e y > < v a l u e > < i n t > 8 4 < / i n t > < / v a l u e > < / i t e m > < i t e m > < k e y > < s t r i n g > m _ v e n d i t o r e < / s t r i n g > < / k e y > < v a l u e > < i n t > 1 4 1 < / i n t > < / v a l u e > < / i t e m > < i t e m > < k e y > < s t r i n g > c a t e g o r i a _ m e r c e < / s t r i n g > < / k e y > < v a l u e > < i n t > 1 7 1 < / i n t > < / v a l u e > < / i t e m > < i t e m > < k e y > < s t r i n g > i d _ p r o d o t t o < / s t r i n g > < / k e y > < v a l u e > < i n t > 1 3 5 < / i n t > < / v a l u e > < / i t e m > < i t e m > < k e y > < s t r i n g > f a t t u r a t o < / s t r i n g > < / k e y > < v a l u e > < i n t > 1 1 2 < / i n t > < / v a l u e > < / i t e m > < i t e m > < k e y > < s t r i n g > d a t a   ( M o n t h   I n d e x ) < / s t r i n g > < / k e y > < v a l u e > < i n t > 1 9 2 < / i n t > < / v a l u e > < / i t e m > < i t e m > < k e y > < s t r i n g > d a t a   ( M o n t h ) < / s t r i n g > < / k e y > < v a l u e > < i n t > 1 4 5 < / i n t > < / v a l u e > < / i t e m > < / C o l u m n W i d t h s > < C o l u m n D i s p l a y I n d e x > < i t e m > < k e y > < s t r i n g > d a t a < / s t r i n g > < / k e y > < v a l u e > < i n t > 0 < / i n t > < / v a l u e > < / i t e m > < i t e m > < k e y > < s t r i n g > m e s e < / s t r i n g > < / k e y > < v a l u e > < i n t > 1 < / i n t > < / v a l u e > < / i t e m > < i t e m > < k e y > < s t r i n g > m _ v e n d i t o r e < / s t r i n g > < / k e y > < v a l u e > < i n t > 2 < / i n t > < / v a l u e > < / i t e m > < i t e m > < k e y > < s t r i n g > c a t e g o r i a _ m e r c e < / s t r i n g > < / k e y > < v a l u e > < i n t > 3 < / i n t > < / v a l u e > < / i t e m > < i t e m > < k e y > < s t r i n g > i d _ p r o d o t t o < / s t r i n g > < / k e y > < v a l u e > < i n t > 4 < / i n t > < / v a l u e > < / i t e m > < i t e m > < k e y > < s t r i n g > f a t t u r a t o < / s t r i n g > < / k e y > < v a l u e > < i n t > 5 < / i n t > < / v a l u e > < / i t e m > < i t e m > < k e y > < s t r i n g > d a t a   ( M o n t h   I n d e x ) < / s t r i n g > < / k e y > < v a l u e > < i n t > 6 < / i n t > < / v a l u e > < / i t e m > < i t e m > < k e y > < s t r i n g > d a t a   ( M o n t h ) < / 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 1 3 5 < / i n t > < / v a l u e > < / i t e m > < i t e m > < k e y > < s t r i n g > n o m e _ p r o d o t t o < / s t r i n g > < / k e y > < v a l u e > < i n t > 1 6 5 < / i n t > < / v a l u e > < / i t e m > < i t e m > < k e y > < s t r i n g > c a t e g o r i a _ p r o d o t t o < / s t r i n g > < / k e y > < v a l u e > < i n t > 1 9 2 < / 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18.xml>��< ? x m l   v e r s i o n = " 1 . 0 "   e n c o d i n g = " u t f - 1 6 " ? > < D a t a M a s h u p   s q m i d = " b 5 9 7 0 4 2 2 - c 8 f 7 - 4 c 5 3 - 8 2 d 5 - d 6 9 c d e c 3 d d 2 f "   x m l n s = " h t t p : / / s c h e m a s . m i c r o s o f t . c o m / D a t a M a s h u p " > A A A A A P c F A A B Q S w M E F A A C A A g A d R d V V Z H V E + u k A A A A 9 g A A A B I A H A B D b 2 5 m a W c v U G F j a 2 F n Z S 5 4 b W w g o h g A K K A U A A A A A A A A A A A A A A A A A A A A A A A A A A A A h Y 8 x D o I w G I W v Q r r T l r I o + S m D k 4 k k J h r j 2 p Q K D V A M L Z a 7 O X g k r y B G U T f H 9 7 1 v e O 9 + v U E 2 t k 1 w U b 3 V n U l R h C k K l J F d o U 2 Z o s G d w g X K O G y F r E W p g k k 2 N h l t k a L K u X N C i P c e + x h 3 f U k Y p R E 5 5 p u d r F Q r 0 E f W / + V Q G + u E k Q p x O L z G c I Y j u s Q x Z Z g C m S H k 2 n w F N u 1 9 t j 8 Q V k P j h l 5 x 7 c L 1 H s g c g b w / 8 A d Q S w M E F A A C A A g A d R d V 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X V V X O L 4 5 L 8 Q I A A L 4 S A A A T A B w A R m 9 y b X V s Y X M v U 2 V j d G l v b j E u b S C i G A A o o B Q A A A A A A A A A A A A A A A A A A A A A A A A A A A D t l 9 1 O 2 z A U x + 8 r 9 R 0 s 9 y a V o m h l D P a h X q A W N D R A j L D t A l D k J o c 2 I r E r 2 2 G F q u + y d 9 m L z W n z 1 e Z j 0 V D T T R p I g I 6 P z / n / j 3 9 N j A B b u o w i c / W 7 9 6 H d a r f E h H B w U A f f u 5 5 L P O g h x 5 0 C d Y B K w K i P P J D t F l J f J g u 4 D S p y / m R + P j O G R J I R E a D h 3 t 6 h 8 U p 9 9 7 C O k i r q 7 5 s r k A G n p k v H H s T p f c k D u O v q q 5 p x t p X 2 V A 1 W n e Y 3 p j 0 B n / Q z N U 8 l + H 2 c E X i 3 u A k r 3 7 V b L i 0 t W e L z n k i l j 0 j W n M 2 k Z Q 2 X q b w K k 0 l S i c c p Z w 6 T T V q M O 9 Z w m I i r M B j n l P j j M F Y k N w h q 1 L C G u 1 h a h b k o p c S b k E u C 3 Q Y P L 2 l Z w 1 8 q L 3 Y Y V e v g K x a o T 5 6 D h u w 7 D c V f k 5 E H x j U n V N w z 7 g + Y F / h U a P m 2 + n y e q a u j i 8 A f A T e W 9 c J i O j q l 8 m D f u H 6 a w m L R T U e 6 0 T M 7 0 e O Z 5 M Q 6 W f X a s 4 b Z J 0 1 + q s c z G z z j G + M P I 8 Y e N L U N j A F T 2 V Q K D Q / e 3 3 4 R w M X y 5 + 0 Q x I N k 0 9 u 4 t j H z x A x 3 d U Q D z 9 N R O O J 4 w q U i L H M C I D P j X g 2 3 N B / r n 1 z q 9 P F y W 3 7 y l 5 z 5 T C r X H 4 E 4 S m g 6 / W g l i m u / E a S w i T Y c e Z 5 p E 4 9 w s c 5 M B w 8 m h I 5 V q / A w S k 8 5 X B R a g b D w q M + J 5 K 7 N P K K O W q p E J G E m F z q a 4 w v m Q y 4 4 Y G N a F B 9 K i x J h u z K p 4 x A J 8 R I R I q D P y 4 / i 5 u q x / P k D r z E V R o / o s 3 V G H h l n u I K 3 N f c V v J 1 k H v m 7 w i 3 R U I + 2 J H 1 L s G 3 I a Y a 1 U H o O g H P r a / i o k Y w X 0 K a S x o y 7 x P J B z S q 3 f u p Y l / E L L M d Q Z o Q v R + g y f a X u i q B Y Q j 2 A 0 r l s h Z 9 1 M c 3 g U 3 n a 4 d M q u 1 w G U m H K n z F x l d x D d o V E p K A e E V H y l o B Y k 9 I Y D 4 m n T R y q X 2 u Z f S + F w M x c 1 3 a F Q a K h H g h m e r v b C g o b c n Z 9 j 8 n Y 3 a R k V f d 1 v I X Q p 0 x 4 v z j 8 p j h 8 U B w + L A 6 / L Q 6 / y 4 Z r 8 t g p v 6 g i b a 9 b / I / L / y v 2 X 4 H m v 3 b F / g V Q S w E C L Q A U A A I A C A B 1 F 1 V V k d U T 6 6 Q A A A D 2 A A A A E g A A A A A A A A A A A A A A A A A A A A A A Q 2 9 u Z m l n L 1 B h Y 2 t h Z 2 U u e G 1 s U E s B A i 0 A F A A C A A g A d R d V V Q / K 6 a u k A A A A 6 Q A A A B M A A A A A A A A A A A A A A A A A 8 A A A A F t D b 2 5 0 Z W 5 0 X 1 R 5 c G V z X S 5 4 b W x Q S w E C L Q A U A A I A C A B 1 F 1 V V z i + O S / E C A A C + E g A A E w A A A A A A A A A A A A A A A A D h A Q A A R m 9 y b X V s Y X M v U 2 V j d G l v b j E u b V B L B Q Y A A A A A A w A D A M I A A A A 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e A A A A A A A A M l 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x p Y W x l M S U y M G R p c G V u Z G V u 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s a W F s Z T F f Z G l w Z W 5 k Z W 5 0 Z S I g L z 4 8 R W 5 0 c n k g V H l w Z T 0 i R m l s b G V k Q 2 9 t c G x l d G V S Z X N 1 b H R U b 1 d v c m t z a G V l d C I g V m F s d W U 9 I m w x I i A v P j x F b n R y e S B U e X B l P S J G a W x s U 3 R h d H V z I i B W Y W x 1 Z T 0 i c 0 N v b X B s Z X R l I i A v P j x F b n R y e S B U e X B l P S J G a W x s Q 2 9 s d W 1 u T m F t Z X M i I F Z h b H V l P S J z W y Z x d W 9 0 O 2 1 h d H J p Y 2 9 s Y S Z x d W 9 0 O y w m c X V v d D t u b 2 1 l J n F 1 b 3 Q 7 L C Z x d W 9 0 O 2 N v Z 2 5 v b W U m c X V v d D s s J n F 1 b 3 Q 7 Z H R f b m F z Y 2 l 0 Y S Z x d W 9 0 O y w m c X V v d D t k d F 9 h c 3 N 1 b n p p b 2 5 l J n F 1 b 3 Q 7 L C Z x d W 9 0 O 2 V 0 Y S Z x d W 9 0 O y w m c X V v d D t h b n p f b G F 2 b 3 J v J n F 1 b 3 Q 7 L C Z x d W 9 0 O 2 l k X 3 J l Z 2 l v b m U m c X V v d D t d I i A v P j x F b n R y e S B U e X B l P S J G a W x s Q 2 9 s d W 1 u V H l w Z X M i I F Z h b H V l P S J z Q m d Z R 0 N R a 0 N B Z 0 k 9 I i A v P j x F b n R y e S B U e X B l P S J G a W x s T G F z d F V w Z G F 0 Z W Q i I F Z h b H V l P S J k M j A y M i 0 x M C 0 y M V Q w M D o 1 O T o 0 M i 4 4 N z U y N z Y 3 W i I g L z 4 8 R W 5 0 c n k g V H l w Z T 0 i R m l s b E V y c m 9 y Q 2 9 1 b n Q i I F Z h b H V l P S J s M C I g L z 4 8 R W 5 0 c n k g V H l w Z T 0 i R m l s b E V y c m 9 y Q 2 9 k Z S I g V m F s d W U 9 I n N V b m t u b 3 d u I i A v P j x F b n R y e S B U e X B l P S J G a W x s Q 2 9 1 b n Q i I F Z h b H V l P S J s M T U i I C 8 + P E V u d H J 5 I F R 5 c G U 9 I k F k Z G V k V G 9 E Y X R h T W 9 k Z W w i I F Z h b H V l P S J s M C I g L z 4 8 R W 5 0 c n k g V H l w Z T 0 i U X V l c n l J R C I g V m F s d W U 9 I n M 3 M D k x M W M y M C 0 3 N m I w L T R m M j Y t Y m Z j Z S 0 0 O D A 1 N 2 U 0 N j N l Y m Q i I C 8 + P E V u d H J 5 I F R 5 c G U 9 I l J l b G F 0 a W 9 u c 2 h p c E l u Z m 9 D b 2 5 0 Y W l u Z X I i I F Z h b H V l P S J z e y Z x d W 9 0 O 2 N v b H V t b k N v d W 5 0 J n F 1 b 3 Q 7 O j g s J n F 1 b 3 Q 7 a 2 V 5 Q 2 9 s d W 1 u T m F t Z X M m c X V v d D s 6 W 1 0 s J n F 1 b 3 Q 7 c X V l c n l S Z W x h d G l v b n N o a X B z J n F 1 b 3 Q 7 O l t d L C Z x d W 9 0 O 2 N v b H V t b k l k Z W 5 0 a X R p Z X M m c X V v d D s 6 W y Z x d W 9 0 O 1 N l Y 3 R p b 2 4 x L 2 Z p b G l h b G U x I G R p c G V u Z G V u d G U v Q X V 0 b 1 J l b W 9 2 Z W R D b 2 x 1 b W 5 z M S 5 7 b W F 0 c m l j b 2 x h L D B 9 J n F 1 b 3 Q 7 L C Z x d W 9 0 O 1 N l Y 3 R p b 2 4 x L 2 Z p b G l h b G U x I G R p c G V u Z G V u d G U v Q X V 0 b 1 J l b W 9 2 Z W R D b 2 x 1 b W 5 z M S 5 7 b m 9 t Z S w x f S Z x d W 9 0 O y w m c X V v d D t T Z W N 0 a W 9 u M S 9 m a W x p Y W x l M S B k a X B l b m R l b n R l L 0 F 1 d G 9 S Z W 1 v d m V k Q 2 9 s d W 1 u c z E u e 2 N v Z 2 5 v b W U s M n 0 m c X V v d D s s J n F 1 b 3 Q 7 U 2 V j d G l v b j E v Z m l s a W F s Z T E g Z G l w Z W 5 k Z W 5 0 Z S 9 B d X R v U m V t b 3 Z l Z E N v b H V t b n M x L n t k d F 9 u Y X N j a X R h L D N 9 J n F 1 b 3 Q 7 L C Z x d W 9 0 O 1 N l Y 3 R p b 2 4 x L 2 Z p b G l h b G U x I G R p c G V u Z G V u d G U v Q X V 0 b 1 J l b W 9 2 Z W R D b 2 x 1 b W 5 z M S 5 7 Z H R f Y X N z d W 5 6 a W 9 u Z S w 0 f S Z x d W 9 0 O y w m c X V v d D t T Z W N 0 a W 9 u M S 9 m a W x p Y W x l M S B k a X B l b m R l b n R l L 0 F 1 d G 9 S Z W 1 v d m V k Q 2 9 s d W 1 u c z E u e 2 V 0 Y S w 1 f S Z x d W 9 0 O y w m c X V v d D t T Z W N 0 a W 9 u M S 9 m a W x p Y W x l M S B k a X B l b m R l b n R l L 0 F 1 d G 9 S Z W 1 v d m V k Q 2 9 s d W 1 u c z E u e 2 F u e l 9 s Y X Z v c m 8 s N n 0 m c X V v d D s s J n F 1 b 3 Q 7 U 2 V j d G l v b j E v Z m l s a W F s Z T E g Z G l w Z W 5 k Z W 5 0 Z S 9 B d X R v U m V t b 3 Z l Z E N v b H V t b n M x L n t p Z F 9 y Z W d p b 2 5 l L D d 9 J n F 1 b 3 Q 7 X S w m c X V v d D t D b 2 x 1 b W 5 D b 3 V u d C Z x d W 9 0 O z o 4 L C Z x d W 9 0 O 0 t l e U N v b H V t b k 5 h b W V z J n F 1 b 3 Q 7 O l t d L C Z x d W 9 0 O 0 N v b H V t b k l k Z W 5 0 a X R p Z X M m c X V v d D s 6 W y Z x d W 9 0 O 1 N l Y 3 R p b 2 4 x L 2 Z p b G l h b G U x I G R p c G V u Z G V u d G U v Q X V 0 b 1 J l b W 9 2 Z W R D b 2 x 1 b W 5 z M S 5 7 b W F 0 c m l j b 2 x h L D B 9 J n F 1 b 3 Q 7 L C Z x d W 9 0 O 1 N l Y 3 R p b 2 4 x L 2 Z p b G l h b G U x I G R p c G V u Z G V u d G U v Q X V 0 b 1 J l b W 9 2 Z W R D b 2 x 1 b W 5 z M S 5 7 b m 9 t Z S w x f S Z x d W 9 0 O y w m c X V v d D t T Z W N 0 a W 9 u M S 9 m a W x p Y W x l M S B k a X B l b m R l b n R l L 0 F 1 d G 9 S Z W 1 v d m V k Q 2 9 s d W 1 u c z E u e 2 N v Z 2 5 v b W U s M n 0 m c X V v d D s s J n F 1 b 3 Q 7 U 2 V j d G l v b j E v Z m l s a W F s Z T E g Z G l w Z W 5 k Z W 5 0 Z S 9 B d X R v U m V t b 3 Z l Z E N v b H V t b n M x L n t k d F 9 u Y X N j a X R h L D N 9 J n F 1 b 3 Q 7 L C Z x d W 9 0 O 1 N l Y 3 R p b 2 4 x L 2 Z p b G l h b G U x I G R p c G V u Z G V u d G U v Q X V 0 b 1 J l b W 9 2 Z W R D b 2 x 1 b W 5 z M S 5 7 Z H R f Y X N z d W 5 6 a W 9 u Z S w 0 f S Z x d W 9 0 O y w m c X V v d D t T Z W N 0 a W 9 u M S 9 m a W x p Y W x l M S B k a X B l b m R l b n R l L 0 F 1 d G 9 S Z W 1 v d m V k Q 2 9 s d W 1 u c z E u e 2 V 0 Y S w 1 f S Z x d W 9 0 O y w m c X V v d D t T Z W N 0 a W 9 u M S 9 m a W x p Y W x l M S B k a X B l b m R l b n R l L 0 F 1 d G 9 S Z W 1 v d m V k Q 2 9 s d W 1 u c z E u e 2 F u e l 9 s Y X Z v c m 8 s N n 0 m c X V v d D s s J n F 1 b 3 Q 7 U 2 V j d G l v b j E v Z m l s a W F s Z T E g Z G l w Z W 5 k Z W 5 0 Z S 9 B d X R v U m V t b 3 Z l Z E N v b H V t b n M x L n t p Z F 9 y Z W d p b 2 5 l L D d 9 J n F 1 b 3 Q 7 X S w m c X V v d D t S Z W x h d G l v b n N o a X B J b m Z v J n F 1 b 3 Q 7 O l t d f S I g L z 4 8 L 1 N 0 Y W J s Z U V u d H J p Z X M + P C 9 J d G V t P j x J d G V t P j x J d G V t T G 9 j Y X R p b 2 4 + P E l 0 Z W 1 U e X B l P k Z v c m 1 1 b G E 8 L 0 l 0 Z W 1 U e X B l P j x J d G V t U G F 0 a D 5 T Z W N 0 a W 9 u M S 9 m a W x p Y W x l M S U y M G R p c G V u Z G V u d G U v U 2 9 1 c m N l P C 9 J d G V t U G F 0 a D 4 8 L 0 l 0 Z W 1 M b 2 N h d G l v b j 4 8 U 3 R h Y m x l R W 5 0 c m l l c y A v P j w v S X R l b T 4 8 S X R l b T 4 8 S X R l b U x v Y 2 F 0 a W 9 u P j x J d G V t V H l w Z T 5 G b 3 J t d W x h P C 9 J d G V t V H l w Z T 4 8 S X R l b V B h d G g + U 2 V j d G l v b j E v Z m l s a W F s Z T E l M j B k a X B l b m R l b n R l L 2 Z p b G l h b G U x X 2 R p c G V u Z G V u d G U 8 L 0 l 0 Z W 1 Q Y X R o P j w v S X R l b U x v Y 2 F 0 a W 9 u P j x T d G F i b G V F b n R y a W V z I C 8 + P C 9 J d G V t P j x J d G V t P j x J d G V t T G 9 j Y X R p b 2 4 + P E l 0 Z W 1 U e X B l P k Z v c m 1 1 b G E 8 L 0 l 0 Z W 1 U e X B l P j x J d G V t U G F 0 a D 5 T Z W N 0 a W 9 u M S 9 m a W x p Y W x l M S U y M G Z h d H R 1 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m Y X R 0 d X J h d G 8 i I C 8 + P E V u d H J 5 I F R 5 c G U 9 I k Z p b G x l Z E N v b X B s Z X R l U m V z d W x 0 V G 9 X b 3 J r c 2 h l Z X Q i I F Z h b H V l P S J s M S I g L z 4 8 R W 5 0 c n k g V H l w Z T 0 i R m l s b F N 0 Y X R 1 c y I g V m F s d W U 9 I n N D b 2 1 w b G V 0 Z S I g L z 4 8 R W 5 0 c n k g V H l w Z T 0 i R m l s b E N v b H V t b k 5 h b W V z I i B W Y W x 1 Z T 0 i c 1 s m c X V v d D t m a W Q m c X V v d D s s J n F 1 b 3 Q 7 Z G F 0 Y S Z x d W 9 0 O y w m c X V v d D t t X 3 Z l b m R p d G 9 y Z S Z x d W 9 0 O y w m c X V v d D t j Y X R l Z 2 9 y a W F f b W V y Y 2 U m c X V v d D s s J n F 1 b 3 Q 7 a W R f c H J v Z G 9 0 d G 8 m c X V v d D s s J n F 1 b 3 Q 7 Z m F 0 d H V y Y X R v J n F 1 b 3 Q 7 X S I g L z 4 8 R W 5 0 c n k g V H l w Z T 0 i R m l s b E N v b H V t b l R 5 c G V z I i B W Y W x 1 Z T 0 i c 0 F n a 0 d C Z 0 l P I i A v P j x F b n R y e S B U e X B l P S J G a W x s T G F z d F V w Z G F 0 Z W Q i I F Z h b H V l P S J k M j A y M i 0 x M C 0 y M V Q w M D o 1 O T o 0 M i 4 4 N D Y 4 N j I x W i I g L z 4 8 R W 5 0 c n k g V H l w Z T 0 i R m l s b E V y c m 9 y Q 2 9 1 b n Q i I F Z h b H V l P S J s M C I g L z 4 8 R W 5 0 c n k g V H l w Z T 0 i R m l s b E V y c m 9 y Q 2 9 k Z S I g V m F s d W U 9 I n N V b m t u b 3 d u I i A v P j x F b n R y e S B U e X B l P S J G a W x s Q 2 9 1 b n Q i I F Z h b H V l P S J s O T k i I C 8 + P E V u d H J 5 I F R 5 c G U 9 I k F k Z G V k V G 9 E Y X R h T W 9 k Z W w i I F Z h b H V l P S J s M C I g L z 4 8 R W 5 0 c n k g V H l w Z T 0 i U X V l c n l J R C I g V m F s d W U 9 I n M 2 M z h i M m I 3 Y y 0 3 M T g z L T R l M W M t Y T c 0 N y 0 1 O G E 3 Y T Y 4 M 2 Q w Y m I i I C 8 + P E V u d H J 5 I F R 5 c G U 9 I l J l b G F 0 a W 9 u c 2 h p c E l u Z m 9 D b 2 5 0 Y W l u Z X I i I F Z h b H V l P S J z e y Z x d W 9 0 O 2 N v b H V t b k N v d W 5 0 J n F 1 b 3 Q 7 O j Y s J n F 1 b 3 Q 7 a 2 V 5 Q 2 9 s d W 1 u T m F t Z X M m c X V v d D s 6 W 1 0 s J n F 1 b 3 Q 7 c X V l c n l S Z W x h d G l v b n N o a X B z J n F 1 b 3 Q 7 O l t d L C Z x d W 9 0 O 2 N v b H V t b k l k Z W 5 0 a X R p Z X M m c X V v d D s 6 W y Z x d W 9 0 O 1 N l Y 3 R p b 2 4 x L 2 Z p b G l h b G U x I G Z h d H R 1 c m F 0 b y 9 B d X R v U m V t b 3 Z l Z E N v b H V t b n M x L n t m a W Q s M H 0 m c X V v d D s s J n F 1 b 3 Q 7 U 2 V j d G l v b j E v Z m l s a W F s Z T E g Z m F 0 d H V y Y X R v L 0 F 1 d G 9 S Z W 1 v d m V k Q 2 9 s d W 1 u c z E u e 2 R h d G E s M X 0 m c X V v d D s s J n F 1 b 3 Q 7 U 2 V j d G l v b j E v Z m l s a W F s Z T E g Z m F 0 d H V y Y X R v L 0 F 1 d G 9 S Z W 1 v d m V k Q 2 9 s d W 1 u c z E u e 2 1 f d m V u Z G l 0 b 3 J l L D J 9 J n F 1 b 3 Q 7 L C Z x d W 9 0 O 1 N l Y 3 R p b 2 4 x L 2 Z p b G l h b G U x I G Z h d H R 1 c m F 0 b y 9 B d X R v U m V t b 3 Z l Z E N v b H V t b n M x L n t j Y X R l Z 2 9 y a W F f b W V y Y 2 U s M 3 0 m c X V v d D s s J n F 1 b 3 Q 7 U 2 V j d G l v b j E v Z m l s a W F s Z T E g Z m F 0 d H V y Y X R v L 0 F 1 d G 9 S Z W 1 v d m V k Q 2 9 s d W 1 u c z E u e 2 l k X 3 B y b 2 R v d H R v L D R 9 J n F 1 b 3 Q 7 L C Z x d W 9 0 O 1 N l Y 3 R p b 2 4 x L 2 Z p b G l h b G U x I G Z h d H R 1 c m F 0 b y 9 B d X R v U m V t b 3 Z l Z E N v b H V t b n M x L n t m Y X R 0 d X J h d G 8 s N X 0 m c X V v d D t d L C Z x d W 9 0 O 0 N v b H V t b k N v d W 5 0 J n F 1 b 3 Q 7 O j Y s J n F 1 b 3 Q 7 S 2 V 5 Q 2 9 s d W 1 u T m F t Z X M m c X V v d D s 6 W 1 0 s J n F 1 b 3 Q 7 Q 2 9 s d W 1 u S W R l b n R p d G l l c y Z x d W 9 0 O z p b J n F 1 b 3 Q 7 U 2 V j d G l v b j E v Z m l s a W F s Z T E g Z m F 0 d H V y Y X R v L 0 F 1 d G 9 S Z W 1 v d m V k Q 2 9 s d W 1 u c z E u e 2 Z p Z C w w f S Z x d W 9 0 O y w m c X V v d D t T Z W N 0 a W 9 u M S 9 m a W x p Y W x l M S B m Y X R 0 d X J h d G 8 v Q X V 0 b 1 J l b W 9 2 Z W R D b 2 x 1 b W 5 z M S 5 7 Z G F 0 Y S w x f S Z x d W 9 0 O y w m c X V v d D t T Z W N 0 a W 9 u M S 9 m a W x p Y W x l M S B m Y X R 0 d X J h d G 8 v Q X V 0 b 1 J l b W 9 2 Z W R D b 2 x 1 b W 5 z M S 5 7 b V 9 2 Z W 5 k a X R v c m U s M n 0 m c X V v d D s s J n F 1 b 3 Q 7 U 2 V j d G l v b j E v Z m l s a W F s Z T E g Z m F 0 d H V y Y X R v L 0 F 1 d G 9 S Z W 1 v d m V k Q 2 9 s d W 1 u c z E u e 2 N h d G V n b 3 J p Y V 9 t Z X J j Z S w z f S Z x d W 9 0 O y w m c X V v d D t T Z W N 0 a W 9 u M S 9 m a W x p Y W x l M S B m Y X R 0 d X J h d G 8 v Q X V 0 b 1 J l b W 9 2 Z W R D b 2 x 1 b W 5 z M S 5 7 a W R f c H J v Z G 9 0 d G 8 s N H 0 m c X V v d D s s J n F 1 b 3 Q 7 U 2 V j d G l v b j E v Z m l s a W F s Z T E g Z m F 0 d H V y Y X R v L 0 F 1 d G 9 S Z W 1 v d m V k Q 2 9 s d W 1 u c z E u e 2 Z h d H R 1 c m F 0 b y w 1 f S Z x d W 9 0 O 1 0 s J n F 1 b 3 Q 7 U m V s Y X R p b 2 5 z a G l w S W 5 m b y Z x d W 9 0 O z p b X X 0 i I C 8 + P C 9 T d G F i b G V F b n R y a W V z P j w v S X R l b T 4 8 S X R l b T 4 8 S X R l b U x v Y 2 F 0 a W 9 u P j x J d G V t V H l w Z T 5 G b 3 J t d W x h P C 9 J d G V t V H l w Z T 4 8 S X R l b V B h d G g + U 2 V j d G l v b j E v Z m l s a W F s Z T E l M j B m Y X R 0 d X J h d G 8 v U 2 9 1 c m N l P C 9 J d G V t U G F 0 a D 4 8 L 0 l 0 Z W 1 M b 2 N h d G l v b j 4 8 U 3 R h Y m x l R W 5 0 c m l l c y A v P j w v S X R l b T 4 8 S X R l b T 4 8 S X R l b U x v Y 2 F 0 a W 9 u P j x J d G V t V H l w Z T 5 G b 3 J t d W x h P C 9 J d G V t V H l w Z T 4 8 S X R l b V B h d G g + U 2 V j d G l v b j E v Z m l s a W F s Z T E l M j B m Y X R 0 d X J h d G 8 v Z m l s a W F s Z T F f Z m F 0 d H V y Y X R v P C 9 J d G V t U G F 0 a D 4 8 L 0 l 0 Z W 1 M b 2 N h d G l v b j 4 8 U 3 R h Y m x l R W 5 0 c m l l c y A v P j w v S X R l b T 4 8 S X R l b T 4 8 S X R l b U x v Y 2 F 0 a W 9 u P j x J d G V t V H l w Z T 5 G b 3 J t d W x h P C 9 J d G V t V H l w Z T 4 8 S X R l b V B h d G g + U 2 V j d G l v b j E v Z m l s a W F s Z T E l M j B w c m 9 k b 3 R 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w c m 9 k b 3 R 0 b y I g L z 4 8 R W 5 0 c n k g V H l w Z T 0 i R m l s b G V k Q 2 9 t c G x l d G V S Z X N 1 b H R U b 1 d v c m t z a G V l d C I g V m F s d W U 9 I m w x I i A v P j x F b n R y e S B U e X B l P S J G a W x s U 3 R h d H V z I i B W Y W x 1 Z T 0 i c 0 N v b X B s Z X R l I i A v P j x F b n R y e S B U e X B l P S J G a W x s Q 2 9 s d W 1 u T m F t Z X M i I F Z h b H V l P S J z W y Z x d W 9 0 O 2 l k X 3 B y b 2 R v d H R v J n F 1 b 3 Q 7 L C Z x d W 9 0 O 2 5 v b W V f c H J v Z G 9 0 d G 8 m c X V v d D s s J n F 1 b 3 Q 7 Y 2 F 0 Z W d v c m l h X 3 B y b 2 R v d H R v J n F 1 b 3 Q 7 X S I g L z 4 8 R W 5 0 c n k g V H l w Z T 0 i R m l s b E N v b H V t b l R 5 c G V z I i B W Y W x 1 Z T 0 i c 0 F n W U c i I C 8 + P E V u d H J 5 I F R 5 c G U 9 I k Z p b G x M Y X N 0 V X B k Y X R l Z C I g V m F s d W U 9 I m Q y M D I y L T E w L T I x V D A w O j U 5 O j Q w L j M 5 M T c x M j d a I i A v P j x F b n R y e S B U e X B l P S J G a W x s R X J y b 3 J D b 3 V u d C I g V m F s d W U 9 I m w w I i A v P j x F b n R y e S B U e X B l P S J G a W x s R X J y b 3 J D b 2 R l I i B W Y W x 1 Z T 0 i c 1 V u a 2 5 v d 2 4 i I C 8 + P E V u d H J 5 I F R 5 c G U 9 I k Z p b G x D b 3 V u d C I g V m F s d W U 9 I m w 1 I i A v P j x F b n R y e S B U e X B l P S J B Z G R l Z F R v R G F 0 Y U 1 v Z G V s I i B W Y W x 1 Z T 0 i b D A i I C 8 + P E V u d H J 5 I F R 5 c G U 9 I l F 1 Z X J 5 S U Q i I F Z h b H V l P S J z N W Q 5 O W U 2 Z G Y t M z Q z N C 0 0 Y j N k L T k z N m I t N G F j N T E 4 Z m N m N m Q z I i A v P j x F b n R y e S B U e X B l P S J S Z W x h d G l v b n N o a X B J b m Z v Q 2 9 u d G F p b m V y I i B W Y W x 1 Z T 0 i c 3 s m c X V v d D t j b 2 x 1 b W 5 D b 3 V u d C Z x d W 9 0 O z o z L C Z x d W 9 0 O 2 t l e U N v b H V t b k 5 h b W V z J n F 1 b 3 Q 7 O l t d L C Z x d W 9 0 O 3 F 1 Z X J 5 U m V s Y X R p b 2 5 z a G l w c y Z x d W 9 0 O z p b X S w m c X V v d D t j b 2 x 1 b W 5 J Z G V u d G l 0 a W V z J n F 1 b 3 Q 7 O l s m c X V v d D t T Z W N 0 a W 9 u M S 9 m a W x p Y W x l M S B w c m 9 k b 3 R 0 b y 9 B d X R v U m V t b 3 Z l Z E N v b H V t b n M x L n t p Z F 9 w c m 9 k b 3 R 0 b y w w f S Z x d W 9 0 O y w m c X V v d D t T Z W N 0 a W 9 u M S 9 m a W x p Y W x l M S B w c m 9 k b 3 R 0 b y 9 B d X R v U m V t b 3 Z l Z E N v b H V t b n M x L n t u b 2 1 l X 3 B y b 2 R v d H R v L D F 9 J n F 1 b 3 Q 7 L C Z x d W 9 0 O 1 N l Y 3 R p b 2 4 x L 2 Z p b G l h b G U x I H B y b 2 R v d H R v L 0 F 1 d G 9 S Z W 1 v d m V k Q 2 9 s d W 1 u c z E u e 2 N h d G V n b 3 J p Y V 9 w c m 9 k b 3 R 0 b y w y f S Z x d W 9 0 O 1 0 s J n F 1 b 3 Q 7 Q 2 9 s d W 1 u Q 2 9 1 b n Q m c X V v d D s 6 M y w m c X V v d D t L Z X l D b 2 x 1 b W 5 O Y W 1 l c y Z x d W 9 0 O z p b X S w m c X V v d D t D b 2 x 1 b W 5 J Z G V u d G l 0 a W V z J n F 1 b 3 Q 7 O l s m c X V v d D t T Z W N 0 a W 9 u M S 9 m a W x p Y W x l M S B w c m 9 k b 3 R 0 b y 9 B d X R v U m V t b 3 Z l Z E N v b H V t b n M x L n t p Z F 9 w c m 9 k b 3 R 0 b y w w f S Z x d W 9 0 O y w m c X V v d D t T Z W N 0 a W 9 u M S 9 m a W x p Y W x l M S B w c m 9 k b 3 R 0 b y 9 B d X R v U m V t b 3 Z l Z E N v b H V t b n M x L n t u b 2 1 l X 3 B y b 2 R v d H R v L D F 9 J n F 1 b 3 Q 7 L C Z x d W 9 0 O 1 N l Y 3 R p b 2 4 x L 2 Z p b G l h b G U x I H B y b 2 R v d H R v L 0 F 1 d G 9 S Z W 1 v d m V k Q 2 9 s d W 1 u c z E u e 2 N h d G V n b 3 J p Y V 9 w c m 9 k b 3 R 0 b y w y f S Z x d W 9 0 O 1 0 s J n F 1 b 3 Q 7 U m V s Y X R p b 2 5 z a G l w S W 5 m b y Z x d W 9 0 O z p b X X 0 i I C 8 + P C 9 T d G F i b G V F b n R y a W V z P j w v S X R l b T 4 8 S X R l b T 4 8 S X R l b U x v Y 2 F 0 a W 9 u P j x J d G V t V H l w Z T 5 G b 3 J t d W x h P C 9 J d G V t V H l w Z T 4 8 S X R l b V B h d G g + U 2 V j d G l v b j E v Z m l s a W F s Z T E l M j B w c m 9 k b 3 R 0 b y 9 T b 3 V y Y 2 U 8 L 0 l 0 Z W 1 Q Y X R o P j w v S X R l b U x v Y 2 F 0 a W 9 u P j x T d G F i b G V F b n R y a W V z I C 8 + P C 9 J d G V t P j x J d G V t P j x J d G V t T G 9 j Y X R p b 2 4 + P E l 0 Z W 1 U e X B l P k Z v c m 1 1 b G E 8 L 0 l 0 Z W 1 U e X B l P j x J d G V t U G F 0 a D 5 T Z W N 0 a W 9 u M S 9 m a W x p Y W x l M S U y M H B y b 2 R v d H R v L 2 Z p b G l h b G U x X 3 B y b 2 R v d H R v P C 9 J d G V t U G F 0 a D 4 8 L 0 l 0 Z W 1 M b 2 N h d G l v b j 4 8 U 3 R h Y m x l R W 5 0 c m l l c y A v P j w v S X R l b T 4 8 S X R l b T 4 8 S X R l b U x v Y 2 F 0 a W 9 u P j x J d G V t V H l w Z T 5 G b 3 J t d W x h P C 9 J d G V t V H l w Z T 4 8 S X R l b V B h d G g + U 2 V j d G l v b j E v Z m l s a W F s Z T E l M j B y Z W d p 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G l h b G U x X 3 J l Z 2 l v b m U i I C 8 + P E V u d H J 5 I F R 5 c G U 9 I k Z p b G x l Z E N v b X B s Z X R l U m V z d W x 0 V G 9 X b 3 J r c 2 h l Z X Q i I F Z h b H V l P S J s M S I g L z 4 8 R W 5 0 c n k g V H l w Z T 0 i R m l s b F N 0 Y X R 1 c y I g V m F s d W U 9 I n N D b 2 1 w b G V 0 Z S I g L z 4 8 R W 5 0 c n k g V H l w Z T 0 i R m l s b E N v b H V t b k 5 h b W V z I i B W Y W x 1 Z T 0 i c 1 s m c X V v d D t p Z F 9 y Z W d p b 2 5 l J n F 1 b 3 Q 7 L C Z x d W 9 0 O 2 1 h d H J p Y 2 9 s Y S Z x d W 9 0 O y w m c X V v d D t u b 2 1 l X 3 J l Z 2 l v b m U m c X V v d D t d I i A v P j x F b n R y e S B U e X B l P S J G a W x s Q 2 9 s d W 1 u V H l w Z X M i I F Z h b H V l P S J z Q W d Z R y I g L z 4 8 R W 5 0 c n k g V H l w Z T 0 i R m l s b E x h c 3 R V c G R h d G V k I i B W Y W x 1 Z T 0 i Z D I w M j I t M T A t M j F U M D A 6 N T k 6 N D I u O T Q w N T E 2 M 1 o i I C 8 + P E V u d H J 5 I F R 5 c G U 9 I k Z p b G x F c n J v c k N v d W 5 0 I i B W Y W x 1 Z T 0 i b D A i I C 8 + P E V u d H J 5 I F R 5 c G U 9 I k Z p b G x F c n J v c k N v Z G U i I F Z h b H V l P S J z V W 5 r b m 9 3 b i I g L z 4 8 R W 5 0 c n k g V H l w Z T 0 i R m l s b E N v d W 5 0 I i B W Y W x 1 Z T 0 i b D E 1 I i A v P j x F b n R y e S B U e X B l P S J B Z G R l Z F R v R G F 0 Y U 1 v Z G V s I i B W Y W x 1 Z T 0 i b D A i I C 8 + P E V u d H J 5 I F R 5 c G U 9 I l F 1 Z X J 5 S U Q i I F Z h b H V l P S J z M z E 2 N D Y 4 O W Q t O G Z m N i 0 0 Z T A 2 L T g 5 N z Y t Z T E 0 M z c 5 Z T M 3 Z j A 2 I i A v P j x F b n R y e S B U e X B l P S J S Z W x h d G l v b n N o a X B J b m Z v Q 2 9 u d G F p b m V y I i B W Y W x 1 Z T 0 i c 3 s m c X V v d D t j b 2 x 1 b W 5 D b 3 V u d C Z x d W 9 0 O z o z L C Z x d W 9 0 O 2 t l e U N v b H V t b k 5 h b W V z J n F 1 b 3 Q 7 O l t d L C Z x d W 9 0 O 3 F 1 Z X J 5 U m V s Y X R p b 2 5 z a G l w c y Z x d W 9 0 O z p b X S w m c X V v d D t j b 2 x 1 b W 5 J Z G V u d G l 0 a W V z J n F 1 b 3 Q 7 O l s m c X V v d D t T Z W N 0 a W 9 u M S 9 m a W x p Y W x l M S B y Z W d p b 2 5 l L 0 F 1 d G 9 S Z W 1 v d m V k Q 2 9 s d W 1 u c z E u e 2 l k X 3 J l Z 2 l v b m U s M H 0 m c X V v d D s s J n F 1 b 3 Q 7 U 2 V j d G l v b j E v Z m l s a W F s Z T E g c m V n a W 9 u Z S 9 B d X R v U m V t b 3 Z l Z E N v b H V t b n M x L n t t Y X R y a W N v b G E s M X 0 m c X V v d D s s J n F 1 b 3 Q 7 U 2 V j d G l v b j E v Z m l s a W F s Z T E g c m V n a W 9 u Z S 9 B d X R v U m V t b 3 Z l Z E N v b H V t b n M x L n t u b 2 1 l X 3 J l Z 2 l v b m U s M n 0 m c X V v d D t d L C Z x d W 9 0 O 0 N v b H V t b k N v d W 5 0 J n F 1 b 3 Q 7 O j M s J n F 1 b 3 Q 7 S 2 V 5 Q 2 9 s d W 1 u T m F t Z X M m c X V v d D s 6 W 1 0 s J n F 1 b 3 Q 7 Q 2 9 s d W 1 u S W R l b n R p d G l l c y Z x d W 9 0 O z p b J n F 1 b 3 Q 7 U 2 V j d G l v b j E v Z m l s a W F s Z T E g c m V n a W 9 u Z S 9 B d X R v U m V t b 3 Z l Z E N v b H V t b n M x L n t p Z F 9 y Z W d p b 2 5 l L D B 9 J n F 1 b 3 Q 7 L C Z x d W 9 0 O 1 N l Y 3 R p b 2 4 x L 2 Z p b G l h b G U x I H J l Z 2 l v b m U v Q X V 0 b 1 J l b W 9 2 Z W R D b 2 x 1 b W 5 z M S 5 7 b W F 0 c m l j b 2 x h L D F 9 J n F 1 b 3 Q 7 L C Z x d W 9 0 O 1 N l Y 3 R p b 2 4 x L 2 Z p b G l h b G U x I H J l Z 2 l v b m U v Q X V 0 b 1 J l b W 9 2 Z W R D b 2 x 1 b W 5 z M S 5 7 b m 9 t Z V 9 y Z W d p b 2 5 l L D J 9 J n F 1 b 3 Q 7 X S w m c X V v d D t S Z W x h d G l v b n N o a X B J b m Z v J n F 1 b 3 Q 7 O l t d f S I g L z 4 8 L 1 N 0 Y W J s Z U V u d H J p Z X M + P C 9 J d G V t P j x J d G V t P j x J d G V t T G 9 j Y X R p b 2 4 + P E l 0 Z W 1 U e X B l P k Z v c m 1 1 b G E 8 L 0 l 0 Z W 1 U e X B l P j x J d G V t U G F 0 a D 5 T Z W N 0 a W 9 u M S 9 m a W x p Y W x l M S U y M H J l Z 2 l v b m U v U 2 9 1 c m N l P C 9 J d G V t U G F 0 a D 4 8 L 0 l 0 Z W 1 M b 2 N h d G l v b j 4 8 U 3 R h Y m x l R W 5 0 c m l l c y A v P j w v S X R l b T 4 8 S X R l b T 4 8 S X R l b U x v Y 2 F 0 a W 9 u P j x J d G V t V H l w Z T 5 G b 3 J t d W x h P C 9 J d G V t V H l w Z T 4 8 S X R l b V B h d G g + U 2 V j d G l v b j E v Z m l s a W F s Z T E l M j B y Z W d p b 2 5 l L 2 Z p b G l h b G U x X 3 J l Z 2 l v b m U 8 L 0 l 0 Z W 1 Q Y X R o P j w v S X R l b U x v Y 2 F 0 a W 9 u P j x T d G F i b G V F b n R y a W V z I C 8 + P C 9 J d G V t P j x J d G V t P j x J d G V t T G 9 j Y X R p b 2 4 + P E l 0 Z W 1 U e X B l P k Z v c m 1 1 b G E 8 L 0 l 0 Z W 1 U e X B l P j x J d G V t U G F 0 a D 5 T Z W N 0 a W 9 u M S 9 m a W x p Y W x l M S U y M H N 0 a X B l b m R 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z d G l w Z W 5 k a W 8 i I C 8 + P E V u d H J 5 I F R 5 c G U 9 I k Z p b G x l Z E N v b X B s Z X R l U m V z d W x 0 V G 9 X b 3 J r c 2 h l Z X Q i I F Z h b H V l P S J s M S I g L z 4 8 R W 5 0 c n k g V H l w Z T 0 i R m l s b F N 0 Y X R 1 c y I g V m F s d W U 9 I n N D b 2 1 w b G V 0 Z S I g L z 4 8 R W 5 0 c n k g V H l w Z T 0 i R m l s b E N v b H V t b k 5 h b W V z I i B W Y W x 1 Z T 0 i c 1 s m c X V v d D t t Y X R y a W N v b G E m c X V v d D s s J n F 1 b 3 Q 7 c 3 R p c G V u Z G l v J n F 1 b 3 Q 7 X S I g L z 4 8 R W 5 0 c n k g V H l w Z T 0 i R m l s b E N v b H V t b l R 5 c G V z I i B W Y W x 1 Z T 0 i c 0 J n T T 0 i I C 8 + P E V u d H J 5 I F R 5 c G U 9 I k Z p b G x M Y X N 0 V X B k Y X R l Z C I g V m F s d W U 9 I m Q y M D I y L T E w L T I x V D A w O j U 5 O j Q z L j A y O T k y M z B a I i A v P j x F b n R y e S B U e X B l P S J G a W x s R X J y b 3 J D b 3 V u d C I g V m F s d W U 9 I m w w I i A v P j x F b n R y e S B U e X B l P S J G a W x s R X J y b 3 J D b 2 R l I i B W Y W x 1 Z T 0 i c 1 V u a 2 5 v d 2 4 i I C 8 + P E V u d H J 5 I F R 5 c G U 9 I k Z p b G x D b 3 V u d C I g V m F s d W U 9 I m w x N S I g L z 4 8 R W 5 0 c n k g V H l w Z T 0 i Q W R k Z W R U b 0 R h d G F N b 2 R l b C I g V m F s d W U 9 I m w w I i A v P j x F b n R y e S B U e X B l P S J R d W V y e U l E I i B W Y W x 1 Z T 0 i c z Q 0 Z D M x Y z R l L W I y M 2 Q t N D Y 3 Y y 0 5 Z m U 1 L T R i M j k 0 N G J m M z Z k M i I g L z 4 8 R W 5 0 c n k g V H l w Z T 0 i U m V s Y X R p b 2 5 z a G l w S W 5 m b 0 N v b n R h a W 5 l c i I g V m F s d W U 9 I n N 7 J n F 1 b 3 Q 7 Y 2 9 s d W 1 u Q 2 9 1 b n Q m c X V v d D s 6 M i w m c X V v d D t r Z X l D b 2 x 1 b W 5 O Y W 1 l c y Z x d W 9 0 O z p b X S w m c X V v d D t x d W V y e V J l b G F 0 a W 9 u c 2 h p c H M m c X V v d D s 6 W 1 0 s J n F 1 b 3 Q 7 Y 2 9 s d W 1 u S W R l b n R p d G l l c y Z x d W 9 0 O z p b J n F 1 b 3 Q 7 U 2 V j d G l v b j E v Z m l s a W F s Z T E g c 3 R p c G V u Z G l v L 0 F 1 d G 9 S Z W 1 v d m V k Q 2 9 s d W 1 u c z E u e 2 1 h d H J p Y 2 9 s Y S w w f S Z x d W 9 0 O y w m c X V v d D t T Z W N 0 a W 9 u M S 9 m a W x p Y W x l M S B z d G l w Z W 5 k a W 8 v Q X V 0 b 1 J l b W 9 2 Z W R D b 2 x 1 b W 5 z M S 5 7 c 3 R p c G V u Z G l v L D F 9 J n F 1 b 3 Q 7 X S w m c X V v d D t D b 2 x 1 b W 5 D b 3 V u d C Z x d W 9 0 O z o y L C Z x d W 9 0 O 0 t l e U N v b H V t b k 5 h b W V z J n F 1 b 3 Q 7 O l t d L C Z x d W 9 0 O 0 N v b H V t b k l k Z W 5 0 a X R p Z X M m c X V v d D s 6 W y Z x d W 9 0 O 1 N l Y 3 R p b 2 4 x L 2 Z p b G l h b G U x I H N 0 a X B l b m R p b y 9 B d X R v U m V t b 3 Z l Z E N v b H V t b n M x L n t t Y X R y a W N v b G E s M H 0 m c X V v d D s s J n F 1 b 3 Q 7 U 2 V j d G l v b j E v Z m l s a W F s Z T E g c 3 R p c G V u Z G l v L 0 F 1 d G 9 S Z W 1 v d m V k Q 2 9 s d W 1 u c z E u e 3 N 0 a X B l b m R p b y w x f S Z x d W 9 0 O 1 0 s J n F 1 b 3 Q 7 U m V s Y X R p b 2 5 z a G l w S W 5 m b y Z x d W 9 0 O z p b X X 0 i I C 8 + P C 9 T d G F i b G V F b n R y a W V z P j w v S X R l b T 4 8 S X R l b T 4 8 S X R l b U x v Y 2 F 0 a W 9 u P j x J d G V t V H l w Z T 5 G b 3 J t d W x h P C 9 J d G V t V H l w Z T 4 8 S X R l b V B h d G g + U 2 V j d G l v b j E v Z m l s a W F s Z T E l M j B z d G l w Z W 5 k a W 8 v U 2 9 1 c m N l P C 9 J d G V t U G F 0 a D 4 8 L 0 l 0 Z W 1 M b 2 N h d G l v b j 4 8 U 3 R h Y m x l R W 5 0 c m l l c y A v P j w v S X R l b T 4 8 S X R l b T 4 8 S X R l b U x v Y 2 F 0 a W 9 u P j x J d G V t V H l w Z T 5 G b 3 J t d W x h P C 9 J d G V t V H l w Z T 4 8 S X R l b V B h d G g + U 2 V j d G l v b j E v Z m l s a W F s Z T E l M j B z d G l w Z W 5 k a W 8 v Z m l s a W F s Z T F f c 3 R p c G V u Z G l v P C 9 J d G V t U G F 0 a D 4 8 L 0 l 0 Z W 1 M b 2 N h d G l v b j 4 8 U 3 R h Y m x l R W 5 0 c m l l c y A v P j w v S X R l b T 4 8 S X R l b T 4 8 S X R l b U x v Y 2 F 0 a W 9 u P j x J d G V t V H l w Z T 5 G b 3 J t d W x h P C 9 J d G V t V H l w Z T 4 8 S X R l b V B h d G g + U 2 V j d G l v b j E v Z m l s a W F s Z T E l M j B z d G l w Z W 5 k a W 8 v U m 9 1 b m R l Z C U y M E R v d 2 4 8 L 0 l 0 Z W 1 Q Y X R o P j w v S X R l b U x v Y 2 F 0 a W 9 u P j x T d G F i b G V F b n R y a W V z I C 8 + P C 9 J d G V t P j x J d G V t P j x J d G V t T G 9 j Y X R p b 2 4 + P E l 0 Z W 1 U e X B l P k Z v c m 1 1 b G E 8 L 0 l 0 Z W 1 U e X B l P j x J d G V t U G F 0 a D 5 T Z W N 0 a W 9 u M S 9 F e H R y Y V 9 G a W x p Y W x l M l 9 E a X B l b m R l b n 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y L T E w L T I x V D A w O j Q x O j Q 4 L j A 0 O T E y M j F a I i A v P j x F b n R y e S B U e X B l P S J G a W x s Q 2 9 s d W 1 u V H l w Z X M i I F Z h b H V l P S J z Q m d Z R 0 N R a 0 R B d z 0 9 I i A v P j x F b n R y e S B U e X B l P S J G a W x s Q 2 9 s d W 1 u T m F t Z X M i I F Z h b H V l P S J z W y Z x d W 9 0 O 0 1 h d H J p Y 2 9 s Y S Z x d W 9 0 O y w m c X V v d D t O b 2 1 l J n F 1 b 3 Q 7 L C Z x d W 9 0 O 0 N v Z 2 5 v b W U m c X V v d D s s J n F 1 b 3 Q 7 R H R f b m F z Y 2 l 0 Y S Z x d W 9 0 O y w m c X V v d D t E d F 9 h c 3 N 1 b n p p b 2 5 l J n F 1 b 3 Q 7 L C Z x d W 9 0 O 0 V 0 w 6 A m c X V v d D s s J n F 1 b 3 Q 7 Q W 5 6 X 0 x h d m 9 y b 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4 d H J h X 0 Z p b G l h b G U y X 0 R p c G V u Z G V u d G U v Q X V 0 b 1 J l b W 9 2 Z W R D b 2 x 1 b W 5 z M S 5 7 T W F 0 c m l j b 2 x h L D B 9 J n F 1 b 3 Q 7 L C Z x d W 9 0 O 1 N l Y 3 R p b 2 4 x L 0 V 4 d H J h X 0 Z p b G l h b G U y X 0 R p c G V u Z G V u d G U v Q X V 0 b 1 J l b W 9 2 Z W R D b 2 x 1 b W 5 z M S 5 7 T m 9 t Z S w x f S Z x d W 9 0 O y w m c X V v d D t T Z W N 0 a W 9 u M S 9 F e H R y Y V 9 G a W x p Y W x l M l 9 E a X B l b m R l b n R l L 0 F 1 d G 9 S Z W 1 v d m V k Q 2 9 s d W 1 u c z E u e 0 N v Z 2 5 v b W U s M n 0 m c X V v d D s s J n F 1 b 3 Q 7 U 2 V j d G l v b j E v R X h 0 c m F f R m l s a W F s Z T J f R G l w Z W 5 k Z W 5 0 Z S 9 B d X R v U m V t b 3 Z l Z E N v b H V t b n M x L n t E d F 9 u Y X N j a X R h L D N 9 J n F 1 b 3 Q 7 L C Z x d W 9 0 O 1 N l Y 3 R p b 2 4 x L 0 V 4 d H J h X 0 Z p b G l h b G U y X 0 R p c G V u Z G V u d G U v Q X V 0 b 1 J l b W 9 2 Z W R D b 2 x 1 b W 5 z M S 5 7 R H R f Y X N z d W 5 6 a W 9 u Z S w 0 f S Z x d W 9 0 O y w m c X V v d D t T Z W N 0 a W 9 u M S 9 F e H R y Y V 9 G a W x p Y W x l M l 9 E a X B l b m R l b n R l L 0 F 1 d G 9 S Z W 1 v d m V k Q 2 9 s d W 1 u c z E u e 0 V 0 w 6 A s N X 0 m c X V v d D s s J n F 1 b 3 Q 7 U 2 V j d G l v b j E v R X h 0 c m F f R m l s a W F s Z T J f R G l w Z W 5 k Z W 5 0 Z S 9 B d X R v U m V t b 3 Z l Z E N v b H V t b n M x L n t B b n p f T G F 2 b 3 J v L D Z 9 J n F 1 b 3 Q 7 X S w m c X V v d D t D b 2 x 1 b W 5 D b 3 V u d C Z x d W 9 0 O z o 3 L C Z x d W 9 0 O 0 t l e U N v b H V t b k 5 h b W V z J n F 1 b 3 Q 7 O l t d L C Z x d W 9 0 O 0 N v b H V t b k l k Z W 5 0 a X R p Z X M m c X V v d D s 6 W y Z x d W 9 0 O 1 N l Y 3 R p b 2 4 x L 0 V 4 d H J h X 0 Z p b G l h b G U y X 0 R p c G V u Z G V u d G U v Q X V 0 b 1 J l b W 9 2 Z W R D b 2 x 1 b W 5 z M S 5 7 T W F 0 c m l j b 2 x h L D B 9 J n F 1 b 3 Q 7 L C Z x d W 9 0 O 1 N l Y 3 R p b 2 4 x L 0 V 4 d H J h X 0 Z p b G l h b G U y X 0 R p c G V u Z G V u d G U v Q X V 0 b 1 J l b W 9 2 Z W R D b 2 x 1 b W 5 z M S 5 7 T m 9 t Z S w x f S Z x d W 9 0 O y w m c X V v d D t T Z W N 0 a W 9 u M S 9 F e H R y Y V 9 G a W x p Y W x l M l 9 E a X B l b m R l b n R l L 0 F 1 d G 9 S Z W 1 v d m V k Q 2 9 s d W 1 u c z E u e 0 N v Z 2 5 v b W U s M n 0 m c X V v d D s s J n F 1 b 3 Q 7 U 2 V j d G l v b j E v R X h 0 c m F f R m l s a W F s Z T J f R G l w Z W 5 k Z W 5 0 Z S 9 B d X R v U m V t b 3 Z l Z E N v b H V t b n M x L n t E d F 9 u Y X N j a X R h L D N 9 J n F 1 b 3 Q 7 L C Z x d W 9 0 O 1 N l Y 3 R p b 2 4 x L 0 V 4 d H J h X 0 Z p b G l h b G U y X 0 R p c G V u Z G V u d G U v Q X V 0 b 1 J l b W 9 2 Z W R D b 2 x 1 b W 5 z M S 5 7 R H R f Y X N z d W 5 6 a W 9 u Z S w 0 f S Z x d W 9 0 O y w m c X V v d D t T Z W N 0 a W 9 u M S 9 F e H R y Y V 9 G a W x p Y W x l M l 9 E a X B l b m R l b n R l L 0 F 1 d G 9 S Z W 1 v d m V k Q 2 9 s d W 1 u c z E u e 0 V 0 w 6 A s N X 0 m c X V v d D s s J n F 1 b 3 Q 7 U 2 V j d G l v b j E v R X h 0 c m F f R m l s a W F s Z T J f R G l w Z W 5 k Z W 5 0 Z S 9 B d X R v U m V t b 3 Z l Z E N v b H V t b n M x L n t B b n p f T G F 2 b 3 J v L D Z 9 J n F 1 b 3 Q 7 X S w m c X V v d D t S Z W x h d G l v b n N o a X B J b m Z v J n F 1 b 3 Q 7 O l t d f S I g L z 4 8 L 1 N 0 Y W J s Z U V u d H J p Z X M + P C 9 J d G V t P j x J d G V t P j x J d G V t T G 9 j Y X R p b 2 4 + P E l 0 Z W 1 U e X B l P k Z v c m 1 1 b G E 8 L 0 l 0 Z W 1 U e X B l P j x J d G V t U G F 0 a D 5 T Z W N 0 a W 9 u M S 9 F e H R y Y V 9 G a W x p Y W x l M l 9 E a X B l b m R l b n R l L 1 N v d X J j Z T w v S X R l b V B h d G g + P C 9 J d G V t T G 9 j Y X R p b 2 4 + P F N 0 Y W J s Z U V u d H J p Z X M g L z 4 8 L 0 l 0 Z W 0 + P E l 0 Z W 0 + P E l 0 Z W 1 M b 2 N h d G l v b j 4 8 S X R l b V R 5 c G U + R m 9 y b X V s Y T w v S X R l b V R 5 c G U + P E l 0 Z W 1 Q Y X R o P l N l Y 3 R p b 2 4 x L 0 V 4 d H J h X 0 Z p b G l h b G U y X 0 R p c G V u Z G V u d G U v R X h 0 c m F f R m l s a W F s Z T J f R G l w Z W 5 k Z W 5 0 Z V 9 T a G V l d D w v S X R l b V B h d G g + P C 9 J d G V t T G 9 j Y X R p b 2 4 + P F N 0 Y W J s Z U V u d H J p Z X M g L z 4 8 L 0 l 0 Z W 0 + P E l 0 Z W 0 + P E l 0 Z W 1 M b 2 N h d G l v b j 4 8 S X R l b V R 5 c G U + R m 9 y b X V s Y T w v S X R l b V R 5 c G U + P E l 0 Z W 1 Q Y X R o P l N l Y 3 R p b 2 4 x L 0 V 4 d H J h X 0 Z p b G l h b G U y X 0 R p c G V u Z G V u d G U v U H J v b W 9 0 Z W Q l M j B I Z W F k Z X J z P C 9 J d G V t U G F 0 a D 4 8 L 0 l 0 Z W 1 M b 2 N h d G l v b j 4 8 U 3 R h Y m x l R W 5 0 c m l l c y A v P j w v S X R l b T 4 8 S X R l b T 4 8 S X R l b U x v Y 2 F 0 a W 9 u P j x J d G V t V H l w Z T 5 G b 3 J t d W x h P C 9 J d G V t V H l w Z T 4 8 S X R l b V B h d G g + U 2 V j d G l v b j E v R X h 0 c m F f R m l s a W F s Z T J f R G l w Z W 5 k Z W 5 0 Z S 9 D a G F u Z 2 V k J T I w V H l w Z T w v S X R l b V B h d G g + P C 9 J d G V t T G 9 j Y X R p b 2 4 + P F N 0 Y W J s Z U V u d H J p Z X M g L z 4 8 L 0 l 0 Z W 0 + P E l 0 Z W 0 + P E l 0 Z W 1 M b 2 N h d G l v b j 4 8 S X R l b V R 5 c G U + R m 9 y b X V s Y T w v S X R l b V R 5 c G U + P E l 0 Z W 1 Q Y X R o P l N l Y 3 R p b 2 4 x L 0 V 4 d H J h X 0 Z p b G l h b G U y X 0 Z h d H R 1 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G Y X R 0 d X J h d G 8 i I C 8 + P E V u d H J 5 I F R 5 c G U 9 I k Z p b G x l Z E N v b X B s Z X R l U m V z d W x 0 V G 9 X b 3 J r c 2 h l Z X Q i I F Z h b H V l P S J s M S I g L z 4 8 R W 5 0 c n k g V H l w Z T 0 i R m l s b F N 0 Y X R 1 c y I g V m F s d W U 9 I n N D b 2 1 w b G V 0 Z S I g L z 4 8 R W 5 0 c n k g V H l w Z T 0 i R m l s b E N v b H V t b k 5 h b W V z I i B W Y W x 1 Z T 0 i c 1 s m c X V v d D t E Y X R h J n F 1 b 3 Q 7 L C Z x d W 9 0 O 0 1 f V m V u Z G l 0 b 3 J l J n F 1 b 3 Q 7 L C Z x d W 9 0 O 0 N h d G V n b 3 J p Y V 9 t Z X J j Z S Z x d W 9 0 O y w m c X V v d D t J Z F 9 Q c m 9 k b 3 R 0 b y Z x d W 9 0 O y w m c X V v d D t G Y X R 0 d X J h d G 8 m c X V v d D t d I i A v P j x F b n R y e S B U e X B l P S J G a W x s Q 2 9 s d W 1 u V H l w Z X M i I F Z h b H V l P S J z Q 1 F Z R 0 F 3 T T 0 i I C 8 + P E V u d H J 5 I F R 5 c G U 9 I k Z p b G x M Y X N 0 V X B k Y X R l Z C I g V m F s d W U 9 I m Q y M D I y L T E w L T I x V D A w O j U 5 O j Q x L j c 4 M D c 2 M j B a I i A v P j x F b n R y e S B U e X B l P S J G a W x s R X J y b 3 J D b 3 V u d C I g V m F s d W U 9 I m w w I i A v P j x F b n R y e S B U e X B l P S J G a W x s R X J y b 3 J D b 2 R l I i B W Y W x 1 Z T 0 i c 1 V u a 2 5 v d 2 4 i I C 8 + P E V u d H J 5 I F R 5 c G U 9 I k Z p b G x D b 3 V u d C I g V m F s d W U 9 I m w x N T c i I C 8 + P E V u d H J 5 I F R 5 c G U 9 I k F k Z G V k V G 9 E Y X R h T W 9 k Z W w i I F Z h b H V l P S J s M C I g L z 4 8 R W 5 0 c n k g V H l w Z T 0 i U X V l c n l J R C I g V m F s d W U 9 I n N k Z G F h M T k z M C 0 w Y 2 U 1 L T R h N W M t O D U 0 O S 0 y Y m Y 2 N G Q x N j I y Y z g i I C 8 + P E V u d H J 5 I F R 5 c G U 9 I l J l b G F 0 a W 9 u c 2 h p c E l u Z m 9 D b 2 5 0 Y W l u Z X I i I F Z h b H V l P S J z e y Z x d W 9 0 O 2 N v b H V t b k N v d W 5 0 J n F 1 b 3 Q 7 O j U s J n F 1 b 3 Q 7 a 2 V 5 Q 2 9 s d W 1 u T m F t Z X M m c X V v d D s 6 W 1 0 s J n F 1 b 3 Q 7 c X V l c n l S Z W x h d G l v b n N o a X B z J n F 1 b 3 Q 7 O l t d L C Z x d W 9 0 O 2 N v b H V t b k l k Z W 5 0 a X R p Z X M m c X V v d D s 6 W y Z x d W 9 0 O 1 N l Y 3 R p b 2 4 x L 0 V 4 d H J h X 0 Z p b G l h b G U y X 0 Z h d H R 1 c m F 0 b y 9 B d X R v U m V t b 3 Z l Z E N v b H V t b n M x L n t E Y X R h L D B 9 J n F 1 b 3 Q 7 L C Z x d W 9 0 O 1 N l Y 3 R p b 2 4 x L 0 V 4 d H J h X 0 Z p b G l h b G U y X 0 Z h d H R 1 c m F 0 b y 9 B d X R v U m V t b 3 Z l Z E N v b H V t b n M x L n t N X 1 Z l b m R p d G 9 y Z S w x f S Z x d W 9 0 O y w m c X V v d D t T Z W N 0 a W 9 u M S 9 F e H R y Y V 9 G a W x p Y W x l M l 9 G Y X R 0 d X J h d G 8 v Q X V 0 b 1 J l b W 9 2 Z W R D b 2 x 1 b W 5 z M S 5 7 Q 2 F 0 Z W d v c m l h X 2 1 l c m N l L D J 9 J n F 1 b 3 Q 7 L C Z x d W 9 0 O 1 N l Y 3 R p b 2 4 x L 0 V 4 d H J h X 0 Z p b G l h b G U y X 0 Z h d H R 1 c m F 0 b y 9 B d X R v U m V t b 3 Z l Z E N v b H V t b n M x L n t J Z F 9 Q c m 9 k b 3 R 0 b y w z f S Z x d W 9 0 O y w m c X V v d D t T Z W N 0 a W 9 u M S 9 F e H R y Y V 9 G a W x p Y W x l M l 9 G Y X R 0 d X J h d G 8 v Q X V 0 b 1 J l b W 9 2 Z W R D b 2 x 1 b W 5 z M S 5 7 R m F 0 d H V y Y X R v L D R 9 J n F 1 b 3 Q 7 X S w m c X V v d D t D b 2 x 1 b W 5 D b 3 V u d C Z x d W 9 0 O z o 1 L C Z x d W 9 0 O 0 t l e U N v b H V t b k 5 h b W V z J n F 1 b 3 Q 7 O l t d L C Z x d W 9 0 O 0 N v b H V t b k l k Z W 5 0 a X R p Z X M m c X V v d D s 6 W y Z x d W 9 0 O 1 N l Y 3 R p b 2 4 x L 0 V 4 d H J h X 0 Z p b G l h b G U y X 0 Z h d H R 1 c m F 0 b y 9 B d X R v U m V t b 3 Z l Z E N v b H V t b n M x L n t E Y X R h L D B 9 J n F 1 b 3 Q 7 L C Z x d W 9 0 O 1 N l Y 3 R p b 2 4 x L 0 V 4 d H J h X 0 Z p b G l h b G U y X 0 Z h d H R 1 c m F 0 b y 9 B d X R v U m V t b 3 Z l Z E N v b H V t b n M x L n t N X 1 Z l b m R p d G 9 y Z S w x f S Z x d W 9 0 O y w m c X V v d D t T Z W N 0 a W 9 u M S 9 F e H R y Y V 9 G a W x p Y W x l M l 9 G Y X R 0 d X J h d G 8 v Q X V 0 b 1 J l b W 9 2 Z W R D b 2 x 1 b W 5 z M S 5 7 Q 2 F 0 Z W d v c m l h X 2 1 l c m N l L D J 9 J n F 1 b 3 Q 7 L C Z x d W 9 0 O 1 N l Y 3 R p b 2 4 x L 0 V 4 d H J h X 0 Z p b G l h b G U y X 0 Z h d H R 1 c m F 0 b y 9 B d X R v U m V t b 3 Z l Z E N v b H V t b n M x L n t J Z F 9 Q c m 9 k b 3 R 0 b y w z f S Z x d W 9 0 O y w m c X V v d D t T Z W N 0 a W 9 u M S 9 F e H R y Y V 9 G a W x p Y W x l M l 9 G Y X R 0 d X J h d G 8 v Q X V 0 b 1 J l b W 9 2 Z W R D b 2 x 1 b W 5 z M S 5 7 R m F 0 d H V y Y X R v L D R 9 J n F 1 b 3 Q 7 X S w m c X V v d D t S Z W x h d G l v b n N o a X B J b m Z v J n F 1 b 3 Q 7 O l t d f S I g L z 4 8 L 1 N 0 Y W J s Z U V u d H J p Z X M + P C 9 J d G V t P j x J d G V t P j x J d G V t T G 9 j Y X R p b 2 4 + P E l 0 Z W 1 U e X B l P k Z v c m 1 1 b G E 8 L 0 l 0 Z W 1 U e X B l P j x J d G V t U G F 0 a D 5 T Z W N 0 a W 9 u M S 9 F e H R y Y V 9 G a W x p Y W x l M l 9 G Y X R 0 d X J h d G 8 v U 2 9 1 c m N l P C 9 J d G V t U G F 0 a D 4 8 L 0 l 0 Z W 1 M b 2 N h d G l v b j 4 8 U 3 R h Y m x l R W 5 0 c m l l c y A v P j w v S X R l b T 4 8 S X R l b T 4 8 S X R l b U x v Y 2 F 0 a W 9 u P j x J d G V t V H l w Z T 5 G b 3 J t d W x h P C 9 J d G V t V H l w Z T 4 8 S X R l b V B h d G g + U 2 V j d G l v b j E v R X h 0 c m F f R m l s a W F s Z T J f R m F 0 d H V y Y X R v L 0 V 4 d H J h X 0 Z p b G l h b G U y X 0 Z h d H R 1 c m F 0 b 1 9 T a G V l d D w v S X R l b V B h d G g + P C 9 J d G V t T G 9 j Y X R p b 2 4 + P F N 0 Y W J s Z U V u d H J p Z X M g L z 4 8 L 0 l 0 Z W 0 + P E l 0 Z W 0 + P E l 0 Z W 1 M b 2 N h d G l v b j 4 8 S X R l b V R 5 c G U + R m 9 y b X V s Y T w v S X R l b V R 5 c G U + P E l 0 Z W 1 Q Y X R o P l N l Y 3 R p b 2 4 x L 0 V 4 d H J h X 0 Z p b G l h b G U y X 0 Z h d H R 1 c m F 0 b y 9 Q c m 9 t b 3 R l Z C U y M E h l Y W R l c n M 8 L 0 l 0 Z W 1 Q Y X R o P j w v S X R l b U x v Y 2 F 0 a W 9 u P j x T d G F i b G V F b n R y a W V z I C 8 + P C 9 J d G V t P j x J d G V t P j x J d G V t T G 9 j Y X R p b 2 4 + P E l 0 Z W 1 U e X B l P k Z v c m 1 1 b G E 8 L 0 l 0 Z W 1 U e X B l P j x J d G V t U G F 0 a D 5 T Z W N 0 a W 9 u M S 9 F e H R y Y V 9 G a W x p Y W x l M l 9 G Y X R 0 d X J h d G 8 v Q 2 h h b m d l Z C U y M F R 5 c G U 8 L 0 l 0 Z W 1 Q Y X R o P j w v S X R l b U x v Y 2 F 0 a W 9 u P j x T d G F i b G V F b n R y a W V z I C 8 + P C 9 J d G V t P j x J d G V t P j x J d G V t T G 9 j Y X R p b 2 4 + P E l 0 Z W 1 U e X B l P k Z v c m 1 1 b G E 8 L 0 l 0 Z W 1 U e X B l P j x J d G V t U G F 0 a D 5 T Z W N 0 a W 9 u M S 9 F e H R y Y V 9 G a W x p Y W x l M l 9 Q c m 9 k b 3 R 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Q c m 9 k b 3 R 0 b y I g L z 4 8 R W 5 0 c n k g V H l w Z T 0 i R m l s b G V k Q 2 9 t c G x l d G V S Z X N 1 b H R U b 1 d v c m t z a G V l d C I g V m F s d W U 9 I m w x I i A v P j x F b n R y e S B U e X B l P S J G a W x s U 3 R h d H V z I i B W Y W x 1 Z T 0 i c 0 N v b X B s Z X R l I i A v P j x F b n R y e S B U e X B l P S J G a W x s Q 2 9 s d W 1 u T m F t Z X M i I F Z h b H V l P S J z W y Z x d W 9 0 O 0 l k X 1 B y b 2 R v d H R v J n F 1 b 3 Q 7 L C Z x d W 9 0 O 0 5 v b W V f U H J v Z G 9 0 d G 8 m c X V v d D s s J n F 1 b 3 Q 7 Q 2 F 0 Z W d v c m l h X 1 B y b 2 R v d H R v J n F 1 b 3 Q 7 X S I g L z 4 8 R W 5 0 c n k g V H l w Z T 0 i R m l s b E N v b H V t b l R 5 c G V z I i B W Y W x 1 Z T 0 i c 0 F 3 W U c i I C 8 + P E V u d H J 5 I F R 5 c G U 9 I k Z p b G x M Y X N 0 V X B k Y X R l Z C I g V m F s d W U 9 I m Q y M D I y L T E w L T I x V D A w O j U 5 O j Q w L j Y w N D c z N j h a I i A v P j x F b n R y e S B U e X B l P S J G a W x s R X J y b 3 J D b 3 V u d C I g V m F s d W U 9 I m w w I i A v P j x F b n R y e S B U e X B l P S J G a W x s R X J y b 3 J D b 2 R l I i B W Y W x 1 Z T 0 i c 1 V u a 2 5 v d 2 4 i I C 8 + P E V u d H J 5 I F R 5 c G U 9 I k Z p b G x D b 3 V u d C I g V m F s d W U 9 I m w 1 I i A v P j x F b n R y e S B U e X B l P S J B Z G R l Z F R v R G F 0 Y U 1 v Z G V s I i B W Y W x 1 Z T 0 i b D A i I C 8 + P E V u d H J 5 I F R 5 c G U 9 I l F 1 Z X J 5 S U Q i I F Z h b H V l P S J z N 2 U 3 Z j Y 3 M j E t M W Y x M y 0 0 N D g 3 L W I x Y 2 Q t O D Z m M j k w M z d i M T A 5 I i A v P j x F b n R y e S B U e X B l P S J S Z W x h d G l v b n N o a X B J b m Z v Q 2 9 u d G F p b m V y I i B W Y W x 1 Z T 0 i c 3 s m c X V v d D t j b 2 x 1 b W 5 D b 3 V u d C Z x d W 9 0 O z o z L C Z x d W 9 0 O 2 t l e U N v b H V t b k 5 h b W V z J n F 1 b 3 Q 7 O l t d L C Z x d W 9 0 O 3 F 1 Z X J 5 U m V s Y X R p b 2 5 z a G l w c y Z x d W 9 0 O z p b X S w m c X V v d D t j b 2 x 1 b W 5 J Z G V u d G l 0 a W V z J n F 1 b 3 Q 7 O l s m c X V v d D t T Z W N 0 a W 9 u M S 9 F e H R y Y V 9 G a W x p Y W x l M l 9 Q c m 9 k b 3 R 0 b y 9 B d X R v U m V t b 3 Z l Z E N v b H V t b n M x L n t J Z F 9 Q c m 9 k b 3 R 0 b y w w f S Z x d W 9 0 O y w m c X V v d D t T Z W N 0 a W 9 u M S 9 F e H R y Y V 9 G a W x p Y W x l M l 9 Q c m 9 k b 3 R 0 b y 9 B d X R v U m V t b 3 Z l Z E N v b H V t b n M x L n t O b 2 1 l X 1 B y b 2 R v d H R v L D F 9 J n F 1 b 3 Q 7 L C Z x d W 9 0 O 1 N l Y 3 R p b 2 4 x L 0 V 4 d H J h X 0 Z p b G l h b G U y X 1 B y b 2 R v d H R v L 0 F 1 d G 9 S Z W 1 v d m V k Q 2 9 s d W 1 u c z E u e 0 N h d G V n b 3 J p Y V 9 Q c m 9 k b 3 R 0 b y w y f S Z x d W 9 0 O 1 0 s J n F 1 b 3 Q 7 Q 2 9 s d W 1 u Q 2 9 1 b n Q m c X V v d D s 6 M y w m c X V v d D t L Z X l D b 2 x 1 b W 5 O Y W 1 l c y Z x d W 9 0 O z p b X S w m c X V v d D t D b 2 x 1 b W 5 J Z G V u d G l 0 a W V z J n F 1 b 3 Q 7 O l s m c X V v d D t T Z W N 0 a W 9 u M S 9 F e H R y Y V 9 G a W x p Y W x l M l 9 Q c m 9 k b 3 R 0 b y 9 B d X R v U m V t b 3 Z l Z E N v b H V t b n M x L n t J Z F 9 Q c m 9 k b 3 R 0 b y w w f S Z x d W 9 0 O y w m c X V v d D t T Z W N 0 a W 9 u M S 9 F e H R y Y V 9 G a W x p Y W x l M l 9 Q c m 9 k b 3 R 0 b y 9 B d X R v U m V t b 3 Z l Z E N v b H V t b n M x L n t O b 2 1 l X 1 B y b 2 R v d H R v L D F 9 J n F 1 b 3 Q 7 L C Z x d W 9 0 O 1 N l Y 3 R p b 2 4 x L 0 V 4 d H J h X 0 Z p b G l h b G U y X 1 B y b 2 R v d H R v L 0 F 1 d G 9 S Z W 1 v d m V k Q 2 9 s d W 1 u c z E u e 0 N h d G V n b 3 J p Y V 9 Q c m 9 k b 3 R 0 b y w y f S Z x d W 9 0 O 1 0 s J n F 1 b 3 Q 7 U m V s Y X R p b 2 5 z a G l w S W 5 m b y Z x d W 9 0 O z p b X X 0 i I C 8 + P C 9 T d G F i b G V F b n R y a W V z P j w v S X R l b T 4 8 S X R l b T 4 8 S X R l b U x v Y 2 F 0 a W 9 u P j x J d G V t V H l w Z T 5 G b 3 J t d W x h P C 9 J d G V t V H l w Z T 4 8 S X R l b V B h d G g + U 2 V j d G l v b j E v R X h 0 c m F f R m l s a W F s Z T J f U H J v Z G 9 0 d G 8 v U 2 9 1 c m N l P C 9 J d G V t U G F 0 a D 4 8 L 0 l 0 Z W 1 M b 2 N h d G l v b j 4 8 U 3 R h Y m x l R W 5 0 c m l l c y A v P j w v S X R l b T 4 8 S X R l b T 4 8 S X R l b U x v Y 2 F 0 a W 9 u P j x J d G V t V H l w Z T 5 G b 3 J t d W x h P C 9 J d G V t V H l w Z T 4 8 S X R l b V B h d G g + U 2 V j d G l v b j E v R X h 0 c m F f R m l s a W F s Z T J f U H J v Z G 9 0 d G 8 v R X h 0 c m F f R m l s a W F s Z T J f U H J v Z G 9 0 d G 9 f U 2 h l Z X Q 8 L 0 l 0 Z W 1 Q Y X R o P j w v S X R l b U x v Y 2 F 0 a W 9 u P j x T d G F i b G V F b n R y a W V z I C 8 + P C 9 J d G V t P j x J d G V t P j x J d G V t T G 9 j Y X R p b 2 4 + P E l 0 Z W 1 U e X B l P k Z v c m 1 1 b G E 8 L 0 l 0 Z W 1 U e X B l P j x J d G V t U G F 0 a D 5 T Z W N 0 a W 9 u M S 9 F e H R y Y V 9 G a W x p Y W x l M l 9 S Z W d p 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d H J h X 0 Z p b G l h b G U y X 1 J l Z 2 l v b m U i I C 8 + P E V u d H J 5 I F R 5 c G U 9 I k Z p b G x l Z E N v b X B s Z X R l U m V z d W x 0 V G 9 X b 3 J r c 2 h l Z X Q i I F Z h b H V l P S J s M S I g L z 4 8 R W 5 0 c n k g V H l w Z T 0 i R m l s b F N 0 Y X R 1 c y I g V m F s d W U 9 I n N D b 2 1 w b G V 0 Z S I g L z 4 8 R W 5 0 c n k g V H l w Z T 0 i R m l s b E N v b H V t b k 5 h b W V z I i B W Y W x 1 Z T 0 i c 1 s m c X V v d D t J Z F 9 S Z W d p b 2 5 l J n F 1 b 3 Q 7 L C Z x d W 9 0 O 0 1 h d H J p Y 2 9 s Y S Z x d W 9 0 O y w m c X V v d D t O b 2 1 l X 1 J l Z 2 l v b m U m c X V v d D t d I i A v P j x F b n R y e S B U e X B l P S J G a W x s Q 2 9 s d W 1 u V H l w Z X M i I F Z h b H V l P S J z Q X d Z R y I g L z 4 8 R W 5 0 c n k g V H l w Z T 0 i R m l s b E x h c 3 R V c G R h d G V k I i B W Y W x 1 Z T 0 i Z D I w M j I t M T A t M j F U M D A 6 N T k 6 N D A u N j Y 0 N T E 3 M 1 o i I C 8 + P E V u d H J 5 I F R 5 c G U 9 I k Z p b G x F c n J v c k N v d W 5 0 I i B W Y W x 1 Z T 0 i b D A i I C 8 + P E V u d H J 5 I F R 5 c G U 9 I k Z p b G x F c n J v c k N v Z G U i I F Z h b H V l P S J z V W 5 r b m 9 3 b i I g L z 4 8 R W 5 0 c n k g V H l w Z T 0 i R m l s b E N v d W 5 0 I i B W Y W x 1 Z T 0 i b D E 1 I i A v P j x F b n R y e S B U e X B l P S J B Z G R l Z F R v R G F 0 Y U 1 v Z G V s I i B W Y W x 1 Z T 0 i b D A i I C 8 + P E V u d H J 5 I F R 5 c G U 9 I l F 1 Z X J 5 S U Q i I F Z h b H V l P S J z O D N h Y T k z M T U t N m Q y M i 0 0 Y T Z h L W J i M D k t Y j c x N z I 3 N z M 0 N m U x I i A v P j x F b n R y e S B U e X B l P S J S Z W x h d G l v b n N o a X B J b m Z v Q 2 9 u d G F p b m V y I i B W Y W x 1 Z T 0 i c 3 s m c X V v d D t j b 2 x 1 b W 5 D b 3 V u d C Z x d W 9 0 O z o z L C Z x d W 9 0 O 2 t l e U N v b H V t b k 5 h b W V z J n F 1 b 3 Q 7 O l t d L C Z x d W 9 0 O 3 F 1 Z X J 5 U m V s Y X R p b 2 5 z a G l w c y Z x d W 9 0 O z p b X S w m c X V v d D t j b 2 x 1 b W 5 J Z G V u d G l 0 a W V z J n F 1 b 3 Q 7 O l s m c X V v d D t T Z W N 0 a W 9 u M S 9 F e H R y Y V 9 G a W x p Y W x l M l 9 S Z W d p b 2 5 l L 0 F 1 d G 9 S Z W 1 v d m V k Q 2 9 s d W 1 u c z E u e 0 l k X 1 J l Z 2 l v b m U s M H 0 m c X V v d D s s J n F 1 b 3 Q 7 U 2 V j d G l v b j E v R X h 0 c m F f R m l s a W F s Z T J f U m V n a W 9 u Z S 9 B d X R v U m V t b 3 Z l Z E N v b H V t b n M x L n t N Y X R y a W N v b G E s M X 0 m c X V v d D s s J n F 1 b 3 Q 7 U 2 V j d G l v b j E v R X h 0 c m F f R m l s a W F s Z T J f U m V n a W 9 u Z S 9 B d X R v U m V t b 3 Z l Z E N v b H V t b n M x L n t O b 2 1 l X 1 J l Z 2 l v b m U s M n 0 m c X V v d D t d L C Z x d W 9 0 O 0 N v b H V t b k N v d W 5 0 J n F 1 b 3 Q 7 O j M s J n F 1 b 3 Q 7 S 2 V 5 Q 2 9 s d W 1 u T m F t Z X M m c X V v d D s 6 W 1 0 s J n F 1 b 3 Q 7 Q 2 9 s d W 1 u S W R l b n R p d G l l c y Z x d W 9 0 O z p b J n F 1 b 3 Q 7 U 2 V j d G l v b j E v R X h 0 c m F f R m l s a W F s Z T J f U m V n a W 9 u Z S 9 B d X R v U m V t b 3 Z l Z E N v b H V t b n M x L n t J Z F 9 S Z W d p b 2 5 l L D B 9 J n F 1 b 3 Q 7 L C Z x d W 9 0 O 1 N l Y 3 R p b 2 4 x L 0 V 4 d H J h X 0 Z p b G l h b G U y X 1 J l Z 2 l v b m U v Q X V 0 b 1 J l b W 9 2 Z W R D b 2 x 1 b W 5 z M S 5 7 T W F 0 c m l j b 2 x h L D F 9 J n F 1 b 3 Q 7 L C Z x d W 9 0 O 1 N l Y 3 R p b 2 4 x L 0 V 4 d H J h X 0 Z p b G l h b G U y X 1 J l Z 2 l v b m U v Q X V 0 b 1 J l b W 9 2 Z W R D b 2 x 1 b W 5 z M S 5 7 T m 9 t Z V 9 S Z W d p b 2 5 l L D J 9 J n F 1 b 3 Q 7 X S w m c X V v d D t S Z W x h d G l v b n N o a X B J b m Z v J n F 1 b 3 Q 7 O l t d f S I g L z 4 8 L 1 N 0 Y W J s Z U V u d H J p Z X M + P C 9 J d G V t P j x J d G V t P j x J d G V t T G 9 j Y X R p b 2 4 + P E l 0 Z W 1 U e X B l P k Z v c m 1 1 b G E 8 L 0 l 0 Z W 1 U e X B l P j x J d G V t U G F 0 a D 5 T Z W N 0 a W 9 u M S 9 F e H R y Y V 9 G a W x p Y W x l M l 9 S Z W d p b 2 5 l L 1 N v d X J j Z T w v S X R l b V B h d G g + P C 9 J d G V t T G 9 j Y X R p b 2 4 + P F N 0 Y W J s Z U V u d H J p Z X M g L z 4 8 L 0 l 0 Z W 0 + P E l 0 Z W 0 + P E l 0 Z W 1 M b 2 N h d G l v b j 4 8 S X R l b V R 5 c G U + R m 9 y b X V s Y T w v S X R l b V R 5 c G U + P E l 0 Z W 1 Q Y X R o P l N l Y 3 R p b 2 4 x L 0 V 4 d H J h X 0 Z p b G l h b G U y X 1 J l Z 2 l v b m U v R X h 0 c m F f R m l s a W F s Z T J f U m V n a W 9 u Z V 9 T a G V l d D w v S X R l b V B h d G g + P C 9 J d G V t T G 9 j Y X R p b 2 4 + P F N 0 Y W J s Z U V u d H J p Z X M g L z 4 8 L 0 l 0 Z W 0 + P E l 0 Z W 0 + P E l 0 Z W 1 M b 2 N h d G l v b j 4 8 S X R l b V R 5 c G U + R m 9 y b X V s Y T w v S X R l b V R 5 c G U + P E l 0 Z W 1 Q Y X R o P l N l Y 3 R p b 2 4 x L 0 V 4 d H J h X 0 Z p b G l h b G U y X 1 J l Z 2 l v b m U v U H J v b W 9 0 Z W Q l M j B I Z W F k Z X J z P C 9 J d G V t U G F 0 a D 4 8 L 0 l 0 Z W 1 M b 2 N h d G l v b j 4 8 U 3 R h Y m x l R W 5 0 c m l l c y A v P j w v S X R l b T 4 8 S X R l b T 4 8 S X R l b U x v Y 2 F 0 a W 9 u P j x J d G V t V H l w Z T 5 G b 3 J t d W x h P C 9 J d G V t V H l w Z T 4 8 S X R l b V B h d G g + U 2 V j d G l v b j E v R X h 0 c m F f R m l s a W F s Z T J f U m V n a W 9 u Z S 9 D a G F u Z 2 V k J T I w V H l w Z T w v S X R l b V B h d G g + P C 9 J d G V t T G 9 j Y X R p b 2 4 + P F N 0 Y W J s Z U V u d H J p Z X M g L z 4 8 L 0 l 0 Z W 0 + P E l 0 Z W 0 + P E l 0 Z W 1 M b 2 N h d G l v b j 4 8 S X R l b V R 5 c G U + R m 9 y b X V s Y T w v S X R l b V R 5 c G U + P E l 0 Z W 1 Q Y X R o P l N l Y 3 R p b 2 4 x L 0 V 4 d H J h X 0 Z p b G l h b G U y X 1 N 0 a X B l b m R 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T d G l w Z W 5 k a W 8 i I C 8 + P E V u d H J 5 I F R 5 c G U 9 I k Z p b G x l Z E N v b X B s Z X R l U m V z d W x 0 V G 9 X b 3 J r c 2 h l Z X Q i I F Z h b H V l P S J s M S I g L z 4 8 R W 5 0 c n k g V H l w Z T 0 i R m l s b F N 0 Y X R 1 c y I g V m F s d W U 9 I n N D b 2 1 w b G V 0 Z S I g L z 4 8 R W 5 0 c n k g V H l w Z T 0 i R m l s b E N v b H V t b k 5 h b W V z I i B W Y W x 1 Z T 0 i c 1 s m c X V v d D t N Y X R y a W N v b G E m c X V v d D s s J n F 1 b 3 Q 7 U 3 R p c G V u Z G l v J n F 1 b 3 Q 7 L C Z x d W 9 0 O 0 N v b H V t b j M m c X V v d D s s J n F 1 b 3 Q 7 Q 2 9 s d W 1 u N C Z x d W 9 0 O y w m c X V v d D t D b 2 x 1 b W 4 1 J n F 1 b 3 Q 7 L C Z x d W 9 0 O 0 N v b H V t b j Y m c X V v d D s s J n F 1 b 3 Q 7 Q 2 9 s d W 1 u N y Z x d W 9 0 O y w m c X V v d D t D b 2 x 1 b W 4 4 J n F 1 b 3 Q 7 L C Z x d W 9 0 O 0 N v b H V t b j k m c X V v d D t d I i A v P j x F b n R y e S B U e X B l P S J G a W x s Q 2 9 s d W 1 u V H l w Z X M i I F Z h b H V l P S J z Q m d N Q U F B Q U F B Q U F B I i A v P j x F b n R y e S B U e X B l P S J G a W x s T G F z d F V w Z G F 0 Z W Q i I F Z h b H V l P S J k M j A y M i 0 x M C 0 y M V Q w M D o 1 O T o 0 M C 4 2 O T g 4 N T M z W i I g L z 4 8 R W 5 0 c n k g V H l w Z T 0 i R m l s b E V y c m 9 y Q 2 9 1 b n Q i I F Z h b H V l P S J s M C I g L z 4 8 R W 5 0 c n k g V H l w Z T 0 i R m l s b E V y c m 9 y Q 2 9 k Z S I g V m F s d W U 9 I n N V b m t u b 3 d u I i A v P j x F b n R y e S B U e X B l P S J G a W x s Q 2 9 1 b n Q i I F Z h b H V l P S J s M T g i I C 8 + P E V u d H J 5 I F R 5 c G U 9 I k F k Z G V k V G 9 E Y X R h T W 9 k Z W w i I F Z h b H V l P S J s M C I g L z 4 8 R W 5 0 c n k g V H l w Z T 0 i U X V l c n l J R C I g V m F s d W U 9 I n M z M j B m O D Y 0 N i 0 0 N T k y L T R j M m Q t Y W J k M C 0 0 M T k x N j k 5 Y j V i O D M i I C 8 + P E V u d H J 5 I F R 5 c G U 9 I l J l b G F 0 a W 9 u c 2 h p c E l u Z m 9 D b 2 5 0 Y W l u Z X I i I F Z h b H V l P S J z e y Z x d W 9 0 O 2 N v b H V t b k N v d W 5 0 J n F 1 b 3 Q 7 O j k s J n F 1 b 3 Q 7 a 2 V 5 Q 2 9 s d W 1 u T m F t Z X M m c X V v d D s 6 W 1 0 s J n F 1 b 3 Q 7 c X V l c n l S Z W x h d G l v b n N o a X B z J n F 1 b 3 Q 7 O l t d L C Z x d W 9 0 O 2 N v b H V t b k l k Z W 5 0 a X R p Z X M m c X V v d D s 6 W y Z x d W 9 0 O 1 N l Y 3 R p b 2 4 x L 0 V 4 d H J h X 0 Z p b G l h b G U y X 1 N 0 a X B l b m R p b y 9 B d X R v U m V t b 3 Z l Z E N v b H V t b n M x L n t N Y X R y a W N v b G E s M H 0 m c X V v d D s s J n F 1 b 3 Q 7 U 2 V j d G l v b j E v R X h 0 c m F f R m l s a W F s Z T J f U 3 R p c G V u Z G l v L 0 F 1 d G 9 S Z W 1 v d m V k Q 2 9 s d W 1 u c z E u e 1 N 0 a X B l b m R p b y w x f S Z x d W 9 0 O y w m c X V v d D t T Z W N 0 a W 9 u M S 9 F e H R y Y V 9 G a W x p Y W x l M l 9 T d G l w Z W 5 k a W 8 v Q X V 0 b 1 J l b W 9 2 Z W R D b 2 x 1 b W 5 z M S 5 7 Q 2 9 s d W 1 u M y w y f S Z x d W 9 0 O y w m c X V v d D t T Z W N 0 a W 9 u M S 9 F e H R y Y V 9 G a W x p Y W x l M l 9 T d G l w Z W 5 k a W 8 v Q X V 0 b 1 J l b W 9 2 Z W R D b 2 x 1 b W 5 z M S 5 7 Q 2 9 s d W 1 u N C w z f S Z x d W 9 0 O y w m c X V v d D t T Z W N 0 a W 9 u M S 9 F e H R y Y V 9 G a W x p Y W x l M l 9 T d G l w Z W 5 k a W 8 v Q X V 0 b 1 J l b W 9 2 Z W R D b 2 x 1 b W 5 z M S 5 7 Q 2 9 s d W 1 u N S w 0 f S Z x d W 9 0 O y w m c X V v d D t T Z W N 0 a W 9 u M S 9 F e H R y Y V 9 G a W x p Y W x l M l 9 T d G l w Z W 5 k a W 8 v Q X V 0 b 1 J l b W 9 2 Z W R D b 2 x 1 b W 5 z M S 5 7 Q 2 9 s d W 1 u N i w 1 f S Z x d W 9 0 O y w m c X V v d D t T Z W N 0 a W 9 u M S 9 F e H R y Y V 9 G a W x p Y W x l M l 9 T d G l w Z W 5 k a W 8 v Q X V 0 b 1 J l b W 9 2 Z W R D b 2 x 1 b W 5 z M S 5 7 Q 2 9 s d W 1 u N y w 2 f S Z x d W 9 0 O y w m c X V v d D t T Z W N 0 a W 9 u M S 9 F e H R y Y V 9 G a W x p Y W x l M l 9 T d G l w Z W 5 k a W 8 v Q X V 0 b 1 J l b W 9 2 Z W R D b 2 x 1 b W 5 z M S 5 7 Q 2 9 s d W 1 u O C w 3 f S Z x d W 9 0 O y w m c X V v d D t T Z W N 0 a W 9 u M S 9 F e H R y Y V 9 G a W x p Y W x l M l 9 T d G l w Z W 5 k a W 8 v Q X V 0 b 1 J l b W 9 2 Z W R D b 2 x 1 b W 5 z M S 5 7 Q 2 9 s d W 1 u O S w 4 f S Z x d W 9 0 O 1 0 s J n F 1 b 3 Q 7 Q 2 9 s d W 1 u Q 2 9 1 b n Q m c X V v d D s 6 O S w m c X V v d D t L Z X l D b 2 x 1 b W 5 O Y W 1 l c y Z x d W 9 0 O z p b X S w m c X V v d D t D b 2 x 1 b W 5 J Z G V u d G l 0 a W V z J n F 1 b 3 Q 7 O l s m c X V v d D t T Z W N 0 a W 9 u M S 9 F e H R y Y V 9 G a W x p Y W x l M l 9 T d G l w Z W 5 k a W 8 v Q X V 0 b 1 J l b W 9 2 Z W R D b 2 x 1 b W 5 z M S 5 7 T W F 0 c m l j b 2 x h L D B 9 J n F 1 b 3 Q 7 L C Z x d W 9 0 O 1 N l Y 3 R p b 2 4 x L 0 V 4 d H J h X 0 Z p b G l h b G U y X 1 N 0 a X B l b m R p b y 9 B d X R v U m V t b 3 Z l Z E N v b H V t b n M x L n t T d G l w Z W 5 k a W 8 s M X 0 m c X V v d D s s J n F 1 b 3 Q 7 U 2 V j d G l v b j E v R X h 0 c m F f R m l s a W F s Z T J f U 3 R p c G V u Z G l v L 0 F 1 d G 9 S Z W 1 v d m V k Q 2 9 s d W 1 u c z E u e 0 N v b H V t b j M s M n 0 m c X V v d D s s J n F 1 b 3 Q 7 U 2 V j d G l v b j E v R X h 0 c m F f R m l s a W F s Z T J f U 3 R p c G V u Z G l v L 0 F 1 d G 9 S Z W 1 v d m V k Q 2 9 s d W 1 u c z E u e 0 N v b H V t b j Q s M 3 0 m c X V v d D s s J n F 1 b 3 Q 7 U 2 V j d G l v b j E v R X h 0 c m F f R m l s a W F s Z T J f U 3 R p c G V u Z G l v L 0 F 1 d G 9 S Z W 1 v d m V k Q 2 9 s d W 1 u c z E u e 0 N v b H V t b j U s N H 0 m c X V v d D s s J n F 1 b 3 Q 7 U 2 V j d G l v b j E v R X h 0 c m F f R m l s a W F s Z T J f U 3 R p c G V u Z G l v L 0 F 1 d G 9 S Z W 1 v d m V k Q 2 9 s d W 1 u c z E u e 0 N v b H V t b j Y s N X 0 m c X V v d D s s J n F 1 b 3 Q 7 U 2 V j d G l v b j E v R X h 0 c m F f R m l s a W F s Z T J f U 3 R p c G V u Z G l v L 0 F 1 d G 9 S Z W 1 v d m V k Q 2 9 s d W 1 u c z E u e 0 N v b H V t b j c s N n 0 m c X V v d D s s J n F 1 b 3 Q 7 U 2 V j d G l v b j E v R X h 0 c m F f R m l s a W F s Z T J f U 3 R p c G V u Z G l v L 0 F 1 d G 9 S Z W 1 v d m V k Q 2 9 s d W 1 u c z E u e 0 N v b H V t b j g s N 3 0 m c X V v d D s s J n F 1 b 3 Q 7 U 2 V j d G l v b j E v R X h 0 c m F f R m l s a W F s Z T J f U 3 R p c G V u Z G l v L 0 F 1 d G 9 S Z W 1 v d m V k Q 2 9 s d W 1 u c z E u e 0 N v b H V t b j k s O H 0 m c X V v d D t d L C Z x d W 9 0 O 1 J l b G F 0 a W 9 u c 2 h p c E l u Z m 8 m c X V v d D s 6 W 1 1 9 I i A v P j w v U 3 R h Y m x l R W 5 0 c m l l c z 4 8 L 0 l 0 Z W 0 + P E l 0 Z W 0 + P E l 0 Z W 1 M b 2 N h d G l v b j 4 8 S X R l b V R 5 c G U + R m 9 y b X V s Y T w v S X R l b V R 5 c G U + P E l 0 Z W 1 Q Y X R o P l N l Y 3 R p b 2 4 x L 0 V 4 d H J h X 0 Z p b G l h b G U y X 1 N 0 a X B l b m R p b y 9 T b 3 V y Y 2 U 8 L 0 l 0 Z W 1 Q Y X R o P j w v S X R l b U x v Y 2 F 0 a W 9 u P j x T d G F i b G V F b n R y a W V z I C 8 + P C 9 J d G V t P j x J d G V t P j x J d G V t T G 9 j Y X R p b 2 4 + P E l 0 Z W 1 U e X B l P k Z v c m 1 1 b G E 8 L 0 l 0 Z W 1 U e X B l P j x J d G V t U G F 0 a D 5 T Z W N 0 a W 9 u M S 9 F e H R y Y V 9 G a W x p Y W x l M l 9 T d G l w Z W 5 k a W 8 v R X h 0 c m F f R m l s a W F s Z T J f U 3 R p c G V u Z G l v X 1 N o Z W V 0 P C 9 J d G V t U G F 0 a D 4 8 L 0 l 0 Z W 1 M b 2 N h d G l v b j 4 8 U 3 R h Y m x l R W 5 0 c m l l c y A v P j w v S X R l b T 4 8 S X R l b T 4 8 S X R l b U x v Y 2 F 0 a W 9 u P j x J d G V t V H l w Z T 5 G b 3 J t d W x h P C 9 J d G V t V H l w Z T 4 8 S X R l b V B h d G g + U 2 V j d G l v b j E v R X h 0 c m F f R m l s a W F s Z T J f U 3 R p c G V u Z G l v L 1 B y b 2 1 v d G V k J T I w S G V h Z G V y c z w v S X R l b V B h d G g + P C 9 J d G V t T G 9 j Y X R p b 2 4 + P F N 0 Y W J s Z U V u d H J p Z X M g L z 4 8 L 0 l 0 Z W 0 + P E l 0 Z W 0 + P E l 0 Z W 1 M b 2 N h d G l v b j 4 8 S X R l b V R 5 c G U + R m 9 y b X V s Y T w v S X R l b V R 5 c G U + P E l 0 Z W 1 Q Y X R o P l N l Y 3 R p b 2 4 x L 0 V 4 d H J h X 0 Z p b G l h b G U y X 1 N 0 a X B l b m R p b y 9 D a G F u Z 2 V k J T I w V H l w Z T w v S X R l b V B h d G g + P C 9 J d G V t T G 9 j Y X R p b 2 4 + P F N 0 Y W J s Z U V u d H J p Z X M g L z 4 8 L 0 l 0 Z W 0 + P E l 0 Z W 0 + P E l 0 Z W 1 M b 2 N h d G l v b j 4 8 S X R l b V R 5 c G U + R m 9 y b X V s Y T w v S X R l b V R 5 c G U + P E l 0 Z W 1 Q Y X R o P l N l Y 3 R p b 2 4 x L 0 V 4 d H J h X 0 Z p b G l h b G U y X 1 B y b 2 R v d H R v L 1 B y b 2 1 v d G V k J T I w S G V h Z G V y c z w v S X R l b V B h d G g + P C 9 J d G V t T G 9 j Y X R p b 2 4 + P F N 0 Y W J s Z U V u d H J p Z X M g L z 4 8 L 0 l 0 Z W 0 + P E l 0 Z W 0 + P E l 0 Z W 1 M b 2 N h d G l v b j 4 8 S X R l b V R 5 c G U + R m 9 y b X V s Y T w v S X R l b V R 5 c G U + P E l 0 Z W 1 Q Y X R o P l N l Y 3 R p b 2 4 x L 0 V 4 d H J h X 0 Z p b G l h b G U y X 1 B y b 2 R v d H R v L 0 N o Y W 5 n Z W Q l M j B U e X B l P C 9 J d G V t U G F 0 a D 4 8 L 0 l 0 Z W 1 M b 2 N h d G l v b j 4 8 U 3 R h Y m x l R W 5 0 c m l l c y A v P j w v S X R l b T 4 8 S X R l b T 4 8 S X R l b U x v Y 2 F 0 a W 9 u P j x J d G V t V H l w Z T 5 G b 3 J t d W x h P C 9 J d G V t V H l w Z T 4 8 S X R l b V B h d G g + U 2 V j d G l v b j E v R X h 0 c m F f R m l s a W F s Z T J f R G l w Z W 5 k Z W 5 0 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E a X B l b m R l b n R l M T g i I C 8 + P E V u d H J 5 I F R 5 c G U 9 I k Z p b G x l Z E N v b X B s Z X R l U m V z d W x 0 V G 9 X b 3 J r c 2 h l Z X Q i I F Z h b H V l P S J s M S I g L z 4 8 R W 5 0 c n k g V H l w Z T 0 i R m l s b E N v b H V t b k 5 h b W V z I i B W Y W x 1 Z T 0 i c 1 s m c X V v d D t N Y X R y a W N v b G E m c X V v d D s s J n F 1 b 3 Q 7 T m 9 t Z S Z x d W 9 0 O y w m c X V v d D t D b 2 d u b 2 1 l J n F 1 b 3 Q 7 L C Z x d W 9 0 O 0 R 0 X 2 5 h c 2 N p d G E m c X V v d D s s J n F 1 b 3 Q 7 R H R f Y X N z d W 5 6 a W 9 u Z S Z x d W 9 0 O y w m c X V v d D t F d M O g J n F 1 b 3 Q 7 L C Z x d W 9 0 O 0 F u e l 9 M Y X Z v c m 8 m c X V v d D t d I i A v P j x F b n R y e S B U e X B l P S J G a W x s Q 2 9 s d W 1 u V H l w Z X M i I F Z h b H V l P S J z Q m d Z R 0 N R a 0 R B d z 0 9 I i A v P j x F b n R y e S B U e X B l P S J G a W x s T G F z d F V w Z G F 0 Z W Q i I F Z h b H V l P S J k M j A y M i 0 x M C 0 y M V Q w M D o 1 O T o 0 M C 4 2 M z A 0 N T E w W i I g L z 4 8 R W 5 0 c n k g V H l w Z T 0 i R m l s b E V y c m 9 y Q 2 9 1 b n Q i I F Z h b H V l P S J s M C I g L z 4 8 R W 5 0 c n k g V H l w Z T 0 i R m l s b E V y c m 9 y Q 2 9 k Z S I g V m F s d W U 9 I n N V b m t u b 3 d u I i A v P j x F b n R y e S B U e X B l P S J G a W x s Q 2 9 1 b n Q i I F Z h b H V l P S J s M T U 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0 V 4 d H J h X 0 Z p b G l h b G U y X 0 R p c G V u Z G V u d G U g K D I p L 0 F 1 d G 9 S Z W 1 v d m V k Q 2 9 s d W 1 u c z E u e 0 1 h d H J p Y 2 9 s Y S w w f S Z x d W 9 0 O y w m c X V v d D t T Z W N 0 a W 9 u M S 9 F e H R y Y V 9 G a W x p Y W x l M l 9 E a X B l b m R l b n R l I C g y K S 9 B d X R v U m V t b 3 Z l Z E N v b H V t b n M x L n t O b 2 1 l L D F 9 J n F 1 b 3 Q 7 L C Z x d W 9 0 O 1 N l Y 3 R p b 2 4 x L 0 V 4 d H J h X 0 Z p b G l h b G U y X 0 R p c G V u Z G V u d G U g K D I p L 0 F 1 d G 9 S Z W 1 v d m V k Q 2 9 s d W 1 u c z E u e 0 N v Z 2 5 v b W U s M n 0 m c X V v d D s s J n F 1 b 3 Q 7 U 2 V j d G l v b j E v R X h 0 c m F f R m l s a W F s Z T J f R G l w Z W 5 k Z W 5 0 Z S A o M i k v Q X V 0 b 1 J l b W 9 2 Z W R D b 2 x 1 b W 5 z M S 5 7 R H R f b m F z Y 2 l 0 Y S w z f S Z x d W 9 0 O y w m c X V v d D t T Z W N 0 a W 9 u M S 9 F e H R y Y V 9 G a W x p Y W x l M l 9 E a X B l b m R l b n R l I C g y K S 9 B d X R v U m V t b 3 Z l Z E N v b H V t b n M x L n t E d F 9 h c 3 N 1 b n p p b 2 5 l L D R 9 J n F 1 b 3 Q 7 L C Z x d W 9 0 O 1 N l Y 3 R p b 2 4 x L 0 V 4 d H J h X 0 Z p b G l h b G U y X 0 R p c G V u Z G V u d G U g K D I p L 0 F 1 d G 9 S Z W 1 v d m V k Q 2 9 s d W 1 u c z E u e 0 V 0 w 6 A s N X 0 m c X V v d D s s J n F 1 b 3 Q 7 U 2 V j d G l v b j E v R X h 0 c m F f R m l s a W F s Z T J f R G l w Z W 5 k Z W 5 0 Z S A o M i k v Q X V 0 b 1 J l b W 9 2 Z W R D b 2 x 1 b W 5 z M S 5 7 Q W 5 6 X 0 x h d m 9 y b y w 2 f S Z x d W 9 0 O 1 0 s J n F 1 b 3 Q 7 Q 2 9 s d W 1 u Q 2 9 1 b n Q m c X V v d D s 6 N y w m c X V v d D t L Z X l D b 2 x 1 b W 5 O Y W 1 l c y Z x d W 9 0 O z p b X S w m c X V v d D t D b 2 x 1 b W 5 J Z G V u d G l 0 a W V z J n F 1 b 3 Q 7 O l s m c X V v d D t T Z W N 0 a W 9 u M S 9 F e H R y Y V 9 G a W x p Y W x l M l 9 E a X B l b m R l b n R l I C g y K S 9 B d X R v U m V t b 3 Z l Z E N v b H V t b n M x L n t N Y X R y a W N v b G E s M H 0 m c X V v d D s s J n F 1 b 3 Q 7 U 2 V j d G l v b j E v R X h 0 c m F f R m l s a W F s Z T J f R G l w Z W 5 k Z W 5 0 Z S A o M i k v Q X V 0 b 1 J l b W 9 2 Z W R D b 2 x 1 b W 5 z M S 5 7 T m 9 t Z S w x f S Z x d W 9 0 O y w m c X V v d D t T Z W N 0 a W 9 u M S 9 F e H R y Y V 9 G a W x p Y W x l M l 9 E a X B l b m R l b n R l I C g y K S 9 B d X R v U m V t b 3 Z l Z E N v b H V t b n M x L n t D b 2 d u b 2 1 l L D J 9 J n F 1 b 3 Q 7 L C Z x d W 9 0 O 1 N l Y 3 R p b 2 4 x L 0 V 4 d H J h X 0 Z p b G l h b G U y X 0 R p c G V u Z G V u d G U g K D I p L 0 F 1 d G 9 S Z W 1 v d m V k Q 2 9 s d W 1 u c z E u e 0 R 0 X 2 5 h c 2 N p d G E s M 3 0 m c X V v d D s s J n F 1 b 3 Q 7 U 2 V j d G l v b j E v R X h 0 c m F f R m l s a W F s Z T J f R G l w Z W 5 k Z W 5 0 Z S A o M i k v Q X V 0 b 1 J l b W 9 2 Z W R D b 2 x 1 b W 5 z M S 5 7 R H R f Y X N z d W 5 6 a W 9 u Z S w 0 f S Z x d W 9 0 O y w m c X V v d D t T Z W N 0 a W 9 u M S 9 F e H R y Y V 9 G a W x p Y W x l M l 9 E a X B l b m R l b n R l I C g y K S 9 B d X R v U m V t b 3 Z l Z E N v b H V t b n M x L n t F d M O g L D V 9 J n F 1 b 3 Q 7 L C Z x d W 9 0 O 1 N l Y 3 R p b 2 4 x L 0 V 4 d H J h X 0 Z p b G l h b G U y X 0 R p c G V u Z G V u d G U g K D I p L 0 F 1 d G 9 S Z W 1 v d m V k Q 2 9 s d W 1 u c z E u e 0 F u e l 9 M Y X Z v c m 8 s N n 0 m c X V v d D t d L C Z x d W 9 0 O 1 J l b G F 0 a W 9 u c 2 h p c E l u Z m 8 m c X V v d D s 6 W 1 1 9 I i A v P j x F b n R y e S B U e X B l P S J R d W V y e U l E I i B W Y W x 1 Z T 0 i c 2 V i O T M 2 Y 2 Z j L T A x M W Q t N G I 4 N C 0 5 N G F k L W U y Z T R h Z G N k N G R l M C I g L z 4 8 L 1 N 0 Y W J s Z U V u d H J p Z X M + P C 9 J d G V t P j x J d G V t P j x J d G V t T G 9 j Y X R p b 2 4 + P E l 0 Z W 1 U e X B l P k Z v c m 1 1 b G E 8 L 0 l 0 Z W 1 U e X B l P j x J d G V t U G F 0 a D 5 T Z W N 0 a W 9 u M S 9 F e H R y Y V 9 G a W x p Y W x l M l 9 E a X B l b m R l b n R l J T I w K D I p L 1 N v d X J j Z T w v S X R l b V B h d G g + P C 9 J d G V t T G 9 j Y X R p b 2 4 + P F N 0 Y W J s Z U V u d H J p Z X M g L z 4 8 L 0 l 0 Z W 0 + P E l 0 Z W 0 + P E l 0 Z W 1 M b 2 N h d G l v b j 4 8 S X R l b V R 5 c G U + R m 9 y b X V s Y T w v S X R l b V R 5 c G U + P E l 0 Z W 1 Q Y X R o P l N l Y 3 R p b 2 4 x L 0 V 4 d H J h X 0 Z p b G l h b G U y X 0 R p c G V u Z G V u d G U l M j A o M i k v R X h 0 c m F f R m l s a W F s Z T J f R G l w Z W 5 k Z W 5 0 Z V 9 T a G V l d D w v S X R l b V B h d G g + P C 9 J d G V t T G 9 j Y X R p b 2 4 + P F N 0 Y W J s Z U V u d H J p Z X M g L z 4 8 L 0 l 0 Z W 0 + P E l 0 Z W 0 + P E l 0 Z W 1 M b 2 N h d G l v b j 4 8 S X R l b V R 5 c G U + R m 9 y b X V s Y T w v S X R l b V R 5 c G U + P E l 0 Z W 1 Q Y X R o P l N l Y 3 R p b 2 4 x L 0 V 4 d H J h X 0 Z p b G l h b G U y X 0 R p c G V u Z G V u d G U l M j A o M i k v U H J v b W 9 0 Z W Q l M j B I Z W F k Z X J z P C 9 J d G V t U G F 0 a D 4 8 L 0 l 0 Z W 1 M b 2 N h d G l v b j 4 8 U 3 R h Y m x l R W 5 0 c m l l c y A v P j w v S X R l b T 4 8 S X R l b T 4 8 S X R l b U x v Y 2 F 0 a W 9 u P j x J d G V t V H l w Z T 5 G b 3 J t d W x h P C 9 J d G V t V H l w Z T 4 8 S X R l b V B h d G g + U 2 V j d G l v b j E v R X h 0 c m F f R m l s a W F s Z T J f R G l w Z W 5 k Z W 5 0 Z S U y M C g y K S 9 D a G F u Z 2 V k J T I w V H l w Z T w v S X R l b V B h d G g + P C 9 J d G V t T G 9 j Y X R p b 2 4 + P F N 0 Y W J s Z U V u d H J p Z X M g L z 4 8 L 0 l 0 Z W 0 + P C 9 J d G V t c z 4 8 L 0 x v Y 2 F s U G F j a 2 F n Z U 1 l d G F k Y X R h R m l s Z T 4 W A A A A U E s F B g A A A A A A A A A A A A A A A A A A A A A A A C Y B A A A B A A A A 0 I y d 3 w E V 0 R G M e g D A T 8 K X 6 w E A A A B X A k + / C Y P n S K D Z d x J t 1 G X j A A A A A A I A A A A A A B B m A A A A A Q A A I A A A A G g + H + Z W E Y / A i 2 Y T b Q L z J C Z L z A Y 5 9 E J Z E J i S 6 e Y M i l X q A A A A A A 6 A A A A A A g A A I A A A A C F w W 5 m Y + h o N f r 8 4 8 m m N 8 p N T g D X e b D U l 0 d V / s e 0 Z p L x w U A A A A C f g h 6 e J F g C M M t x D X s T W 6 A r F Z S + g e A B j Z g M j j 1 u B 1 M E 9 + S t Z p W t q o h R T v W w A s R a e k 7 z C X t G 3 R S L 5 K P G k f K H j r G l L R K 5 j L 3 c A d 4 9 T i A c w E 5 7 1 Q A A A A N P s l 2 f 3 w c S E X C 0 b n O K m T p H e R 2 Y 2 5 N N a a I g r x G F m K I k Q t T J R 9 W k P B w T R 3 h M Y O p F Y I z q Q N v l w / Q 9 6 y h 9 C X Y i b O B 4 = < / D a t a M a s h u p > 
</file>

<file path=customXml/item19.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 n o m e _ r e g i o n e < / s t r i n g > < / k e y > < v a l u e > < i n t > 1 5 4 < / i n t > < / v a l u e > < / i t e m > < / C o l u m n W i d t h s > < C o l u m n D i s p l a y I n d e x > < i t e m > < k e y > < s t r i n g > m a t r i c o l a < / s t r i n g > < / k e y > < v a l u e > < i n t > 0 < / i n t > < / v a l u e > < / i t e m > < i t e m > < k e y > < s t r i n g > n o m e _ r e g i o n e 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E x t r a _ F i l i a l e 2 _ R e g i o n e " > < C u s t o m C o n t e n t > < ! [ C D A T A [ < T a b l e W i d g e t G r i d S e r i a l i z a t i o n   x m l n s : x s d = " h t t p : / / w w w . w 3 . o r g / 2 0 0 1 / X M L S c h e m a "   x m l n s : x s i = " h t t p : / / w w w . w 3 . o r g / 2 0 0 1 / X M L S c h e m a - i n s t a n c e " > < C o l u m n S u g g e s t e d T y p e   / > < C o l u m n F o r m a t   / > < C o l u m n A c c u r a c y   / > < C o l u m n C u r r e n c y S y m b o l   / > < C o l u m n P o s i t i v e P a t t e r n   / > < C o l u m n N e g a t i v e P a t t e r n   / > < C o l u m n W i d t h s > < i t e m > < k e y > < s t r i n g > I d _ R e g i o n e < / s t r i n g > < / k e y > < v a l u e > < i n t > 1 2 9 < / i n t > < / v a l u e > < / i t e m > < i t e m > < k e y > < s t r i n g > M a t r i c o l a < / s t r i n g > < / k e y > < v a l u e > < i n t > 1 1 6 < / i n t > < / v a l u e > < / i t e m > < i t e m > < k e y > < s t r i n g > N o m e _ R e g i o n e < / s t r i n g > < / k e y > < v a l u e > < i n t > 1 5 9 < / i n t > < / v a l u e > < / i t e m > < / C o l u m n W i d t h s > < C o l u m n D i s p l a y I n d e x > < i t e m > < k e y > < s t r i n g > I d _ R e g i o n e < / s t r i n g > < / k e y > < v a l u e > < i n t > 0 < / i n t > < / v a l u e > < / i t e m > < i t e m > < k e y > < s t r i n g > M a t r i c o l a < / s t r i n g > < / k e y > < v a l u e > < i n t > 1 < / i n t > < / v a l u e > < / i t e m > < i t e m > < k e y > < s t r i n g > N o m e _ R e g i o n e 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f i l i a l e 1 _ s t i p e n d i o " > < 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 s t i p e n d i o < / s t r i n g > < / k e y > < v a l u e > < i n t > 1 1 5 < / i n t > < / v a l u e > < / i t e m > < / C o l u m n W i d t h s > < C o l u m n D i s p l a y I n d e x > < i t e m > < k e y > < s t r i n g > m a t r i c o l a < / s t r i n g > < / k e y > < v a l u e > < i n t > 0 < / i n t > < / v a l u e > < / i t e m > < i t e m > < k e y > < s t r i n g > s t i p e n d i o < / 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f i l i a l e 1 _ r e g i o n e " > < C u s t o m C o n t e n t > < ! [ C D A T A [ < T a b l e W i d g e t G r i d S e r i a l i z a t i o n   x m l n s : x s d = " h t t p : / / w w w . w 3 . o r g / 2 0 0 1 / X M L S c h e m a "   x m l n s : x s i = " h t t p : / / w w w . w 3 . o r g / 2 0 0 1 / X M L S c h e m a - i n s t a n c e " > < C o l u m n S u g g e s t e d T y p e   / > < C o l u m n F o r m a t   / > < C o l u m n A c c u r a c y   / > < C o l u m n C u r r e n c y S y m b o l   / > < C o l u m n P o s i t i v e P a t t e r n   / > < C o l u m n N e g a t i v e P a t t e r n   / > < C o l u m n W i d t h s > < i t e m > < k e y > < s t r i n g > i d _ r e g i o n e < / s t r i n g > < / k e y > < v a l u e > < i n t > 1 2 4 < / i n t > < / v a l u e > < / i t e m > < i t e m > < k e y > < s t r i n g > m a t r i c o l a < / s t r i n g > < / k e y > < v a l u e > < i n t > 1 1 5 < / i n t > < / v a l u e > < / i t e m > < i t e m > < k e y > < s t r i n g > n o m e _ r e g i o n e < / s t r i n g > < / k e y > < v a l u e > < i n t > 1 5 4 < / i n t > < / v a l u e > < / i t e m > < / C o l u m n W i d t h s > < C o l u m n D i s p l a y I n d e x > < i t e m > < k e y > < s t r i n g > i d _ r e g i o n e < / s t r i n g > < / k e y > < v a l u e > < i n t > 0 < / i n t > < / v a l u e > < / i t e m > < i t e m > < k e y > < s t r i n g > m a t r i c o l a < / s t r i n g > < / k e y > < v a l u e > < i n t > 1 < / i n t > < / v a l u e > < / i t e m > < i t e m > < k e y > < s t r i n g > n o m e _ r e g i o n e 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i l i a l e 1 _ f a t t u r a t o " > < C u s t o m C o n t e n t > < ! [ C D A T A [ < T a b l e W i d g e t G r i d S e r i a l i z a t i o n   x m l n s : x s d = " h t t p : / / w w w . w 3 . o r g / 2 0 0 1 / X M L S c h e m a "   x m l n s : x s i = " h t t p : / / w w w . w 3 . o r g / 2 0 0 1 / X M L S c h e m a - i n s t a n c e " > < C o l u m n S u g g e s t e d T y p e   / > < C o l u m n F o r m a t   / > < C o l u m n A c c u r a c y   / > < C o l u m n C u r r e n c y S y m b o l   / > < C o l u m n P o s i t i v e P a t t e r n   / > < C o l u m n N e g a t i v e P a t t e r n   / > < C o l u m n W i d t h s > < i t e m > < k e y > < s t r i n g > f i d < / s t r i n g > < / k e y > < v a l u e > < i n t > 6 3 < / i n t > < / v a l u e > < / i t e m > < i t e m > < k e y > < s t r i n g > d a t a < / s t r i n g > < / k e y > < v a l u e > < i n t > 7 7 < / i n t > < / v a l u e > < / i t e m > < i t e m > < k e y > < s t r i n g > m _ v e n d i t o r e < / s t r i n g > < / k e y > < v a l u e > < i n t > 1 4 1 < / i n t > < / v a l u e > < / i t e m > < i t e m > < k e y > < s t r i n g > c a t e g o r i a _ m e r c e < / s t r i n g > < / k e y > < v a l u e > < i n t > 1 7 1 < / i n t > < / v a l u e > < / i t e m > < i t e m > < k e y > < s t r i n g > i d _ p r o d o t t o < / s t r i n g > < / k e y > < v a l u e > < i n t > 1 3 5 < / i n t > < / v a l u e > < / i t e m > < i t e m > < k e y > < s t r i n g > f a t t u r a t o < / s t r i n g > < / k e y > < v a l u e > < i n t > 1 1 2 < / i n t > < / v a l u e > < / i t e m > < i t e m > < k e y > < s t r i n g > d a t a   ( M o n t h   I n d e x ) < / s t r i n g > < / k e y > < v a l u e > < i n t > 1 9 2 < / i n t > < / v a l u e > < / i t e m > < i t e m > < k e y > < s t r i n g > d a t a   ( M o n t h ) < / s t r i n g > < / k e y > < v a l u e > < i n t > 1 4 5 < / i n t > < / v a l u e > < / i t e m > < / C o l u m n W i d t h s > < C o l u m n D i s p l a y I n d e x > < i t e m > < k e y > < s t r i n g > f i d < / s t r i n g > < / k e y > < v a l u e > < i n t > 0 < / i n t > < / v a l u e > < / i t e m > < i t e m > < k e y > < s t r i n g > d a t a < / s t r i n g > < / k e y > < v a l u e > < i n t > 1 < / i n t > < / v a l u e > < / i t e m > < i t e m > < k e y > < s t r i n g > m _ v e n d i t o r e < / s t r i n g > < / k e y > < v a l u e > < i n t > 2 < / i n t > < / v a l u e > < / i t e m > < i t e m > < k e y > < s t r i n g > c a t e g o r i a _ m e r c e < / s t r i n g > < / k e y > < v a l u e > < i n t > 3 < / i n t > < / v a l u e > < / i t e m > < i t e m > < k e y > < s t r i n g > i d _ p r o d o t t o < / s t r i n g > < / k e y > < v a l u e > < i n t > 4 < / i n t > < / v a l u e > < / i t e m > < i t e m > < k e y > < s t r i n g > f a t t u r a t o < / s t r i n g > < / k e y > < v a l u e > < i n t > 5 < / i n t > < / v a l u e > < / i t e m > < i t e m > < k e y > < s t r i n g > d a t a   ( M o n t h   I n d e x ) < / s t r i n g > < / k e y > < v a l u e > < i n t > 6 < / i n t > < / v a l u e > < / i t e m > < i t e m > < k e y > < s t r i n g > d a t a   ( M o n t h ) < / 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 p r i n c _ f a t t u r a t o 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 C o l u m n s \ m e s e < / 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 C o l u m n s \ f i d < / 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 p r i n c _ s e t t o r e 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 p r i n c _ s e t t o r e 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 C o l u m n s \ i d _ s e t t o r e < / K e y > < / a : K e y > < a : V a l u e   i : t y p e = " T a b l e W i d g e t B a s e V i e w S t a t e " / > < / a : K e y V a l u e O f D i a g r a m O b j e c t K e y a n y T y p e z b w N T n L X > < a : K e y V a l u e O f D i a g r a m O b j e c t K e y a n y T y p e z b w N T n L X > < a : K e y > < K e y > C o l u m n s \ n o m e _ s e t t o r e 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 C o l u m n s \ e t a < / 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 C o l u m n s \ i d _ s e t t o r e < / 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 C o l u m n s \ e t a < / 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 T a b l e 6 < / K e y > < V a l u e   x m l n s : a = " h t t p : / / s c h e m a s . d a t a c o n t r a c t . o r g / 2 0 0 4 / 0 7 / M i c r o s o f t . A n a l y s i s S e r v i c e s . C o m m o n " > < a : H a s F o c u s > t r u e < / a : H a s F o c u s > < a : S i z e A t D p i 9 6 > 1 2 7 < / a : S i z e A t D p i 9 6 > < a : V i s i b l e > t r u e < / a : V i s i b l e > < / V a l u e > < / K e y V a l u e O f s t r i n g S a n d b o x E d i t o r . M e a s u r e G r i d S t a t e S c d E 3 5 R y > < K e y V a l u e O f s t r i n g S a n d b o x E d i t o r . M e a s u r e G r i d S t a t e S c d E 3 5 R y > < K e y > T a b l e 7 < / K e y > < V a l u e   x m l n s : a = " h t t p : / / s c h e m a s . d a t a c o n t r a c t . o r g / 2 0 0 4 / 0 7 / M i c r o s o f t . A n a l y s i s S e r v i c e s . C o m m o n " > < a : H a s F o c u s > f a l s e < / a : H a s F o c u s > < a : S i z e A t D p i 9 6 > 1 2 4 < / a : S i z e A t D p i 9 6 > < a : V i s i b l e > t r u e < / a : V i s i b l e > < / V a l u e > < / K e y V a l u e O f s t r i n g S a n d b o x E d i t o r . M e a s u r e G r i d S t a t e S c d E 3 5 R y > < K e y V a l u e O f s t r i n g S a n d b o x E d i t o r . M e a s u r e G r i d S t a t e S c d E 3 5 R y > < K e y > T a b l e 8 < / K e y > < V a l u e   x m l n s : a = " h t t p : / / s c h e m a s . d a t a c o n t r a c t . o r g / 2 0 0 4 / 0 7 / M i c r o s o f t . A n a l y s i s S e r v i c e s . C o m m o n " > < a : H a s F o c u s > f a l s e < / a : H a s F o c u s > < a : S i z e A t D p i 9 6 > 1 2 4 < / a : S i z e A t D p i 9 6 > < a : V i s i b l e > t r u e < / a : V i s i b l e > < / V a l u e > < / K e y V a l u e O f s t r i n g S a n d b o x E d i t o r . M e a s u r e G r i d S t a t e S c d E 3 5 R y > < K e y V a l u e O f s t r i n g S a n d b o x E d i t o r . M e a s u r e G r i d S t a t e S c d E 3 5 R y > < K e y > T a b l e 9 < / K e y > < V a l u e   x m l n s : a = " h t t p : / / s c h e m a s . d a t a c o n t r a c t . o r g / 2 0 0 4 / 0 7 / M i c r o s o f t . A n a l y s i s S e r v i c e s . C o m m o n " > < a : H a s F o c u s > f a l s e < / a : H a s F o c u s > < a : S i z e A t D p i 9 6 > 1 2 4 < / a : S i z e A t D p i 9 6 > < a : V i s i b l e > t r u e < / a : V i s i b l e > < / V a l u e > < / K e y V a l u e O f s t r i n g S a n d b o x E d i t o r . M e a s u r e G r i d S t a t e S c d E 3 5 R y > < K e y V a l u e O f s t r i n g S a n d b o x E d i t o r . M e a s u r e G r i d S t a t e S c d E 3 5 R y > < K e y > T a b l e 1 0 < / K e y > < V a l u e   x m l n s : a = " h t t p : / / s c h e m a s . d a t a c o n t r a c t . o r g / 2 0 0 4 / 0 7 / M i c r o s o f t . A n a l y s i s S e r v i c e s . C o m m o n " > < a : H a s F o c u s > f a l s e < / a : H a s F o c u s > < a : S i z e A t D p i 9 6 > 1 2 4 < / a : S i z e A t D p i 9 6 > < a : V i s i b l e > t r u e < / a : V i s i b l e > < / V a l u e > < / K e y V a l u e O f s t r i n g S a n d b o x E d i t o r . M e a s u r e G r i d S t a t e S c d E 3 5 R y > < K e y V a l u e O f s t r i n g S a n d b o x E d i t o r . M e a s u r e G r i d S t a t e S c d E 3 5 R y > < K e y > T a b l e 1 1 < / K e y > < V a l u e   x m l n s : a = " h t t p : / / s c h e m a s . d a t a c o n t r a c t . o r g / 2 0 0 4 / 0 7 / M i c r o s o f t . A n a l y s i s S e r v i c e s . C o m m o n " > < a : H a s F o c u s > f a l s e < / a : H a s F o c u s > < a : S i z e A t D p i 9 6 > 1 2 5 < / a : S i z e A t D p i 9 6 > < a : V i s i b l e > t r u e < / a : V i s i b l e > < / V a l u e > < / K e y V a l u e O f s t r i n g S a n d b o x E d i t o r . M e a s u r e G r i d S t a t e S c d E 3 5 R y > < K e y V a l u e O f s t r i n g S a n d b o x E d i t o r . M e a s u r e G r i d S t a t e S c d E 3 5 R y > < K e y > f i l i a l e 1 _ d i p e n d e n t e < / K e y > < V a l u e   x m l n s : a = " h t t p : / / s c h e m a s . d a t a c o n t r a c t . o r g / 2 0 0 4 / 0 7 / M i c r o s o f t . A n a l y s i s S e r v i c e s . C o m m o n " > < a : H a s F o c u s > f a l s e < / a : H a s F o c u s > < a : S i z e A t D p i 9 6 > 1 2 4 < / a : S i z e A t D p i 9 6 > < a : V i s i b l e > t r u e < / a : V i s i b l e > < / V a l u e > < / K e y V a l u e O f s t r i n g S a n d b o x E d i t o r . M e a s u r e G r i d S t a t e S c d E 3 5 R y > < K e y V a l u e O f s t r i n g S a n d b o x E d i t o r . M e a s u r e G r i d S t a t e S c d E 3 5 R y > < K e y > f i l i a l e 1 _ s t i p e n d i o < / K e y > < V a l u e   x m l n s : a = " h t t p : / / s c h e m a s . d a t a c o n t r a c t . o r g / 2 0 0 4 / 0 7 / M i c r o s o f t . A n a l y s i s S e r v i c e s . C o m m o n " > < a : H a s F o c u s > f a l s e < / a : H a s F o c u s > < a : S i z e A t D p i 9 6 > 1 2 4 < / a : S i z e A t D p i 9 6 > < a : V i s i b l e > t r u e < / a : V i s i b l e > < / V a l u e > < / K e y V a l u e O f s t r i n g S a n d b o x E d i t o r . M e a s u r e G r i d S t a t e S c d E 3 5 R y > < K e y V a l u e O f s t r i n g S a n d b o x E d i t o r . M e a s u r e G r i d S t a t e S c d E 3 5 R y > < K e y > f i l i a l e 1 _ r e g i o n e < / K e y > < V a l u e   x m l n s : a = " h t t p : / / s c h e m a s . d a t a c o n t r a c t . o r g / 2 0 0 4 / 0 7 / M i c r o s o f t . A n a l y s i s S e r v i c e s . C o m m o n " > < a : H a s F o c u s > f a l s e < / a : H a s F o c u s > < a : S i z e A t D p i 9 6 > 1 2 4 < / a : S i z e A t D p i 9 6 > < a : V i s i b l e > t r u e < / a : V i s i b l e > < / V a l u e > < / K e y V a l u e O f s t r i n g S a n d b o x E d i t o r . M e a s u r e G r i d S t a t e S c d E 3 5 R y > < K e y V a l u e O f s t r i n g S a n d b o x E d i t o r . M e a s u r e G r i d S t a t e S c d E 3 5 R y > < K e y > f i l i a l e 1 _ p r o d o t t o < / K e y > < V a l u e   x m l n s : a = " h t t p : / / s c h e m a s . d a t a c o n t r a c t . o r g / 2 0 0 4 / 0 7 / M i c r o s o f t . A n a l y s i s S e r v i c e s . C o m m o n " > < a : H a s F o c u s > f a l s e < / a : H a s F o c u s > < a : S i z e A t D p i 9 6 > 1 2 4 < / a : S i z e A t D p i 9 6 > < a : V i s i b l e > t r u e < / a : V i s i b l e > < / V a l u e > < / K e y V a l u e O f s t r i n g S a n d b o x E d i t o r . M e a s u r e G r i d S t a t e S c d E 3 5 R y > < K e y V a l u e O f s t r i n g S a n d b o x E d i t o r . M e a s u r e G r i d S t a t e S c d E 3 5 R y > < K e y > f i l i a l e 1 _ f a t t u r a t o < / K e y > < V a l u e   x m l n s : a = " h t t p : / / s c h e m a s . d a t a c o n t r a c t . o r g / 2 0 0 4 / 0 7 / M i c r o s o f t . A n a l y s i s S e r v i c e s . C o m m o n " > < a : H a s F o c u s > t r u e < / a : H a s F o c u s > < a : S i z e A t D p i 9 6 > 1 2 8 < / a : S i z e A t D p i 9 6 > < a : V i s i b l e > t r u e < / a : V i s i b l e > < / V a l u e > < / K e y V a l u e O f s t r i n g S a n d b o x E d i t o r . M e a s u r e G r i d S t a t e S c d E 3 5 R y > < K e y V a l u e O f s t r i n g S a n d b o x E d i t o r . M e a s u r e G r i d S t a t e S c d E 3 5 R y > < K e y > E x t r a _ F i l i a l e 2 _ S t i p e n d i o < / K e y > < V a l u e   x m l n s : a = " h t t p : / / s c h e m a s . d a t a c o n t r a c t . o r g / 2 0 0 4 / 0 7 / M i c r o s o f t . A n a l y s i s S e r v i c e s . C o m m o n " > < a : H a s F o c u s > t r u e < / a : H a s F o c u s > < a : S i z e A t D p i 9 6 > 1 2 4 < / a : S i z e A t D p i 9 6 > < a : V i s i b l e > t r u e < / a : V i s i b l e > < / V a l u e > < / K e y V a l u e O f s t r i n g S a n d b o x E d i t o r . M e a s u r e G r i d S t a t e S c d E 3 5 R y > < K e y V a l u e O f s t r i n g S a n d b o x E d i t o r . M e a s u r e G r i d S t a t e S c d E 3 5 R y > < K e y > E x t r a _ F i l i a l e 2 _ D i p e n d e n t e 1 8 < / K e y > < V a l u e   x m l n s : a = " h t t p : / / s c h e m a s . d a t a c o n t r a c t . o r g / 2 0 0 4 / 0 7 / M i c r o s o f t . A n a l y s i s S e r v i c e s . C o m m o n " > < a : H a s F o c u s > f a l s e < / a : H a s F o c u s > < a : S i z e A t D p i 9 6 > 1 2 4 < / a : S i z e A t D p i 9 6 > < a : V i s i b l e > t r u e < / a : V i s i b l e > < / V a l u e > < / K e y V a l u e O f s t r i n g S a n d b o x E d i t o r . M e a s u r e G r i d S t a t e S c d E 3 5 R y > < K e y V a l u e O f s t r i n g S a n d b o x E d i t o r . M e a s u r e G r i d S t a t e S c d E 3 5 R y > < K e y > E x t r a _ F i l i a l e 2 _ R e g i o n e < / K e y > < V a l u e   x m l n s : a = " h t t p : / / s c h e m a s . d a t a c o n t r a c t . o r g / 2 0 0 4 / 0 7 / M i c r o s o f t . A n a l y s i s S e r v i c e s . C o m m o n " > < a : H a s F o c u s > f a l s e < / a : H a s F o c u s > < a : S i z e A t D p i 9 6 > 1 2 4 < / a : S i z e A t D p i 9 6 > < a : V i s i b l e > t r u e < / a : V i s i b l e > < / V a l u e > < / K e y V a l u e O f s t r i n g S a n d b o x E d i t o r . M e a s u r e G r i d S t a t e S c d E 3 5 R y > < K e y V a l u e O f s t r i n g S a n d b o x E d i t o r . M e a s u r e G r i d S t a t e S c d E 3 5 R y > < K e y > E x t r a _ F i l i a l e 2 _ P r o d o t t o < / K e y > < V a l u e   x m l n s : a = " h t t p : / / s c h e m a s . d a t a c o n t r a c t . o r g / 2 0 0 4 / 0 7 / M i c r o s o f t . A n a l y s i s S e r v i c e s . C o m m o n " > < a : H a s F o c u s > f a l s e < / a : H a s F o c u s > < a : S i z e A t D p i 9 6 > 1 2 4 < / a : S i z e A t D p i 9 6 > < a : V i s i b l e > t r u e < / a : V i s i b l e > < / V a l u e > < / K e y V a l u e O f s t r i n g S a n d b o x E d i t o r . M e a s u r e G r i d S t a t e S c d E 3 5 R y > < K e y V a l u e O f s t r i n g S a n d b o x E d i t o r . M e a s u r e G r i d S t a t e S c d E 3 5 R y > < K e y > E x t r a _ F i l i a l e 2 _ F a t t u r a t o < / 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 p r i n c _ s e t t o r e 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 p r i n c _ s e t t o r e 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 C o l u m n s \ i d _ s e t t o r e < / K e y > < / D i a g r a m O b j e c t K e y > < D i a g r a m O b j e c t K e y > < K e y > C o l u m n s \ n o m e _ s e t t o r e 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 C o l u m n s \ i d _ s e t t o r e < / K e y > < / a : K e y > < a : V a l u e   i : t y p e = " M e a s u r e G r i d N o d e V i e w S t a t e " > < L a y e d O u t > t r u e < / L a y e d O u t > < / a : V a l u e > < / a : K e y V a l u e O f D i a g r a m O b j e c t K e y a n y T y p e z b w N T n L X > < a : K e y V a l u e O f D i a g r a m O b j e c t K e y a n y T y p e z b w N T n L X > < a : K e y > < K e y > C o l u m n s \ n o m e _ s e t t o r e < / K e y > < / a : K e y > < a : V a l u e   i : t y p e = " M e a s u r e G r i d N o d e V i e w S t a t e " > < C o l u m n > 1 < / C o l u m n > < L a y e d O u t > t r u e < / L a y e d O u t > < / a : V a l u e > < / a : K e y V a l u e O f D i a g r a m O b j e c t K e y a n y T y p e z b w N T n L X > < / V i e w S t a t e s > < / D i a g r a m M a n a g e r . S e r i a l i z a b l e D i a g r a m > < D i a g r a m M a n a g e r . S e r i a l i z a b l e D i a g r a m > < A d a p t e r   i : t y p e = " M e a s u r e D i a g r a m S a n d b o x A d a p t e r " > < T a b l e N a m e > p r i n c _ p r o d o t t o 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 p r i n c _ r e g i o n e 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 C o l u m n s \ n o m e _ r e g i o n e < / K e y > < / a : K e y > < a : V a l u e   i : t y p e = " M e a s u r e G r i d N o d e V i e w S t a t e " > < C o l u m n > 1 < / C o l u m n > < L a y e d O u t > t r u e < / L a y e d O u t > < / a : V a l u e > < / a : K e y V a l u e O f D i a g r a m O b j e c t K e y a n y T y p e z b w N T n L X > < / V i e w S t a t e s > < / D i a g r a m M a n a g e r . S e r i a l i z a b l e D i a g r a m > < D i a g r a m M a n a g e r . S e r i a l i z a b l e D i a g r a m > < A d a p t e r   i : t y p e = " M e a s u r e D i a g r a m S a n d b o x A d a p t e r " > < T a b l e N a m e > p r i n c _ d i p e n d e n t e 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 C o l u m n s \ e t a < / K e y > < / D i a g r a m O b j e c t K e y > < D i a g r a m O b j e c t K e y > < K e y > C o l u m n s \ a n z _ l a v o r o 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 C o l u m n s \ e t a < / 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V i e w S t a t e s > < / D i a g r a m M a n a g e r . S e r i a l i z a b l e D i a g r a m > < D i a g r a m M a n a g e r . S e r i a l i z a b l e D i a g r a m > < A d a p t e r   i : t y p e = " M e a s u r e D i a g r a m S a n d b o x A d a p t e r " > < T a b l e N a m e > p r i n c _ s t i p e n d i o 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 C o l u m n s \ i d _ s e t t o r e < / 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 C o l u m n s \ i d _ s e t t o r e < / K e y > < / a : K e y > < a : V a l u e   i : t y p e = " M e a s u r e G r i d N o d e V i e w S t a t e " > < C o l u m n > 1 < / C o l u m n > < L a y e d O u t > t r u e < / L a y e d O u t > < / a : V a l u e > < / a : K e y V a l u e O f D i a g r a m O b j e c t K e y a n y T y p e z b w N T n L X > < a : K e y V a l u e O f D i a g r a m O b j e c t K e y a n y T y p e z b w N T n L X > < a : K e y > < K e y > C o l u m n s \ s t i p e n d i o < / K e y > < / a : K e y > < a : V a l u e   i : t y p e = " M e a s u r e G r i d N o d e V i e w S t a t e " > < C o l u m n > 2 < / C o l u m n > < L a y e d O u t > t r u e < / L a y e d O u t > < / a : V a l u e > < / a : K e y V a l u e O f D i a g r a m O b j e c t K e y a n y T y p e z b w N T n L X > < / V i e w S t a t e s > < / D i a g r a m M a n a g e r . S e r i a l i z a b l e D i a g r a m > < D i a g r a m M a n a g e r . S e r i a l i z a b l e D i a g r a m > < A d a p t e r   i : t y p e = " M e a s u r e D i a g r a m S a n d b o x A d a p t e r " > < T a b l e N a m e > f i l i a l e 1 _ d i p e n d e n t e 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 C o l u m n s \ e t a < / K e y > < / D i a g r a m O b j e c t K e y > < D i a g r a m O b j e c t K e y > < K e y > C o l u m n s \ a n z _ l a v o r o < / K e y > < / D i a g r a m O b j e c t K e y > < D i a g r a m O b j e c t K e y > < K e y > C o l u m n s \ i d _ r e g i o n e 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 C o l u m n s \ e t a < / 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a : K e y V a l u e O f D i a g r a m O b j e c t K e y a n y T y p e z b w N T n L X > < a : K e y > < K e y > C o l u m n s \ i d _ r e g i o n e < / K e y > < / a : K e y > < a : V a l u e   i : t y p e = " M e a s u r e G r i d N o d e V i e w S t a t e " > < C o l u m n > 7 < / C o l u m n > < L a y e d O u t > t r u e < / L a y e d O u t > < / a : V a l u e > < / a : K e y V a l u e O f D i a g r a m O b j e c t K e y a n y T y p e z b w N T n L X > < / V i e w S t a t e s > < / D i a g r a m M a n a g e r . S e r i a l i z a b l e D i a g r a m > < D i a g r a m M a n a g e r . S e r i a l i z a b l e D i a g r a m > < A d a p t e r   i : t y p e = " M e a s u r e D i a g r a m S a n d b o x A d a p t e r " > < T a b l e N a m e > f i l i a l e 1 _ s t i p e n d i o 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 C o l u m n s \ s t i p e n d i o < / K e y > < / a : K e y > < a : V a l u e   i : t y p e = " M e a s u r e G r i d N o d e V i e w S t a t e " > < C o l u m n > 1 < / C o l u m n > < L a y e d O u t > t r u e < / L a y e d O u t > < / a : V a l u e > < / a : K e y V a l u e O f D i a g r a m O b j e c t K e y a n y T y p e z b w N T n L X > < / V i e w S t a t e s > < / D i a g r a m M a n a g e r . S e r i a l i z a b l e D i a g r a m > < D i a g r a m M a n a g e r . S e r i a l i z a b l e D i a g r a m > < A d a p t e r   i : t y p e = " M e a s u r e D i a g r a m S a n d b o x A d a p t e r " > < T a b l e N a m e > f i l i a l e 1 _ r e g i o n e 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 C o l u m n s \ i d _ r e g i o n e < / 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 C o l u m n s \ i d _ r e g i o n e < / K e y > < / a : K e y > < a : V a l u e   i : t y p e = " M e a s u r e G r i d N o d e V i e w S t a t e " > < L a y e d O u t > t r u e < / L a y e d O u t > < / a : V a l u e > < / a : K e y V a l u e O f D i a g r a m O b j e c t K e y a n y T y p e z b w N T n L X > < a : K e y V a l u e O f D i a g r a m O b j e c t K e y a n y T y p e z b w N T n L X > < a : K e y > < K e y > C o l u m n s \ m a t r i c o l a < / K e y > < / a : K e y > < a : V a l u e   i : t y p e = " M e a s u r e G r i d N o d e V i e w S t a t e " > < C o l u m n > 1 < / C o l u m n > < L a y e d O u t > t r u e < / L a y e d O u t > < / a : V a l u e > < / a : K e y V a l u e O f D i a g r a m O b j e c t K e y a n y T y p e z b w N T n L X > < a : K e y V a l u e O f D i a g r a m O b j e c t K e y a n y T y p e z b w N T n L X > < a : K e y > < K e y > C o l u m n s \ n o m e _ r e g i o n e < / K e y > < / a : K e y > < a : V a l u e   i : t y p e = " M e a s u r e G r i d N o d e V i e w S t a t e " > < C o l u m n > 2 < / C o l u m n > < L a y e d O u t > t r u e < / L a y e d O u t > < / a : V a l u e > < / a : K e y V a l u e O f D i a g r a m O b j e c t K e y a n y T y p e z b w N T n L X > < / V i e w S t a t e s > < / D i a g r a m M a n a g e r . S e r i a l i z a b l e D i a g r a m > < D i a g r a m M a n a g e r . S e r i a l i z a b l e D i a g r a m > < A d a p t e r   i : t y p e = " M e a s u r e D i a g r a m S a n d b o x A d a p t e r " > < T a b l e N a m e > f i l i a l e 1 _ p r o d o t t o 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 f i l i a l e 1 _ f a t t u r a t o 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K e y > < / D i a g r a m O b j e c t K e y > < D i a g r a m O b j e c t K e y > < K e y > M e a s u r e s \ S u m   o f   f a t t u r a t o \ T a g I n f o \ F o r m u l a < / K e y > < / D i a g r a m O b j e c t K e y > < D i a g r a m O b j e c t K e y > < K e y > M e a s u r e s \ S u m   o f   f a t t u r a t o \ T a g I n f o \ V a l u e < / K e y > < / D i a g r a m O b j e c t K e y > < D i a g r a m O b j e c t K e y > < K e y > C o l u m n s \ f i d < / K e y > < / D i a g r a m O b j e c t K e y > < D i a g r a m O b j e c t K e y > < K e y > C o l u m n s \ d a t a < / 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 f a t t u r a t o & g t ; - & l t ; M e a s u r e s \ f a t t u r a t o & g t ; < / K e y > < / D i a g r a m O b j e c t K e y > < D i a g r a m O b j e c t K e y > < K e y > L i n k s \ & l t ; C o l u m n s \ S u m   o f   f a t t u r a t o & g t ; - & l t ; M e a s u r e s \ f a t t u r a t o & g t ; \ C O L U M N < / K e y > < / D i a g r a m O b j e c t K e y > < D i a g r a m O b j e c t K e y > < K e y > L i n k s \ & l t ; C o l u m n s \ S u m   o f   f a t t u r a t o & g t ; - & l t ; M e a s u r e s \ f a t t u r a t o & g t ; \ M E A S U R E 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K e y > < / a : K e y > < a : V a l u e   i : t y p e = " M e a s u r e G r i d N o d e V i e w S t a t e " > < C o l u m n > 5 < / C o l u m n > < L a y e d O u t > t r u e < / L a y e d O u t > < W a s U I I n v i s i b l e > t r u e < / W a s U I I n v i s i b l e > < / a : V a l u e > < / a : K e y V a l u e O f D i a g r a m O b j e c t K e y a n y T y p e z b w N T n L X > < a : K e y V a l u e O f D i a g r a m O b j e c t K e y a n y T y p e z b w N T n L X > < a : K e y > < K e y > M e a s u r e s \ S u m   o f   f a t t u r a t o \ T a g I n f o \ F o r m u l a < / K e y > < / a : K e y > < a : V a l u e   i : t y p e = " M e a s u r e G r i d V i e w S t a t e I D i a g r a m T a g A d d i t i o n a l I n f o " / > < / a : K e y V a l u e O f D i a g r a m O b j e c t K e y a n y T y p e z b w N T n L X > < a : K e y V a l u e O f D i a g r a m O b j e c t K e y a n y T y p e z b w N T n L X > < a : K e y > < K e y > M e a s u r e s \ S u m   o f   f a t t u r a t o \ T a g I n f o \ V a l u e < / K e y > < / a : K e y > < a : V a l u e   i : t y p e = " M e a s u r e G r i d V i e w S t a t e I D i a g r a m T a g A d d i t i o n a l I n f o " / > < / a : K e y V a l u e O f D i a g r a m O b j e c t K e y a n y T y p e z b w N T n L X > < a : K e y V a l u e O f D i a g r a m O b j e c t K e y a n y T y p e z b w N T n L X > < a : K e y > < K e y > C o l u m n s \ f i d < / K e y > < / a : K e y > < a : V a l u e   i : t y p e = " M e a s u r e G r i d N o d e V i e w S t a t e " > < L a y e d O u t > t r u e < / L a y e d O u t > < / a : V a l u e > < / a : K e y V a l u e O f D i a g r a m O b j e c t K e y a n y T y p e z b w N T n L X > < a : K e y V a l u e O f D i a g r a m O b j e c t K e y a n y T y p e z b w N T n L X > < a : K e y > < K e y > C o l u m n s \ d a t a < / K e y > < / a : K e y > < a : V a l u e   i : t y p e = " M e a s u r e G r i d N o d e V i e w S t a t e " > < C o l u m n > 1 < / C o l u m n > < L a y e d O u t > t r u e < / L a y e d O u t > < / a : V a l u e > < / a : K e y V a l u e O f D i a g r a m O b j e c t K e y a n y T y p e z b w N T n L X > < a : K e y V a l u e O f D i a g r a m O b j e c t K e y a n y T y p e z b w N T n L X > < a : K e y > < K e y > C o l u m n s \ m _ v e n d i t o r e < / K e y > < / a : K e y > < a : V a l u e   i : t y p e = " M e a s u r e G r i d N o d e V i e w S t a t e " > < C o l u m n > 2 < / C o l u m n > < L a y e d O u t > t r u e < / L a y e d O u t > < / a : V a l u e > < / a : K e y V a l u e O f D i a g r a m O b j e c t K e y a n y T y p e z b w N T n L X > < a : K e y V a l u e O f D i a g r a m O b j e c t K e y a n y T y p e z b w N T n L X > < a : K e y > < K e y > C o l u m n s \ c a t e g o r i a _ m e r c e < / K e y > < / a : K e y > < a : V a l u e   i : t y p e = " M e a s u r e G r i d N o d e V i e w S t a t e " > < C o l u m n > 3 < / C o l u m n > < L a y e d O u t > t r u e < / L a y e d O u t > < / a : V a l u e > < / a : K e y V a l u e O f D i a g r a m O b j e c t K e y a n y T y p e z b w N T n L X > < a : K e y V a l u e O f D i a g r a m O b j e c t K e y a n y T y p e z b w N T n L X > < a : K e y > < K e y > C o l u m n s \ i d _ p r o d o t t o < / K e y > < / a : K e y > < a : V a l u e   i : t y p e = " M e a s u r e G r i d N o d e V i e w S t a t e " > < C o l u m n > 4 < / C o l u m n > < L a y e d O u t > t r u e < / L a y e d O u t > < / a : V a l u e > < / a : K e y V a l u e O f D i a g r a m O b j e c t K e y a n y T y p e z b w N T n L X > < a : K e y V a l u e O f D i a g r a m O b j e c t K e y a n y T y p e z b w N T n L X > < a : K e y > < K e y > C o l u m n s \ f a t t u r a t o < / K e y > < / a : K e y > < a : V a l u e   i : t y p e = " M e a s u r e G r i d N o d e V i e w S t a t e " > < C o l u m n > 5 < / C o l u m n > < L a y e d O u t > t r u e < / L a y e d O u t > < / a : V a l u e > < / a : K e y V a l u e O f D i a g r a m O b j e c t K e y a n y T y p e z b w N T n L X > < a : K e y V a l u e O f D i a g r a m O b j e c t K e y a n y T y p e z b w N T n L X > < a : K e y > < K e y > C o l u m n s \ d a t a   ( M o n t h   I n d e x ) < / K e y > < / a : K e y > < a : V a l u e   i : t y p e = " M e a s u r e G r i d N o d e V i e w S t a t e " > < C o l u m n > 6 < / C o l u m n > < L a y e d O u t > t r u e < / L a y e d O u t > < / a : V a l u e > < / a : K e y V a l u e O f D i a g r a m O b j e c t K e y a n y T y p e z b w N T n L X > < a : K e y V a l u e O f D i a g r a m O b j e c t K e y a n y T y p e z b w N T n L X > < a : K e y > < K e y > C o l u m n s \ d a t a   ( M o n t h ) < / K e y > < / a : K e y > < a : V a l u e   i : t y p e = " M e a s u r e G r i d N o d e V i e w S t a t e " > < C o l u m n > 7 < / C o l u m n > < L a y e d O u t > t r u e < / L a y e d O u t > < / a : V a l u e > < / a : K e y V a l u e O f D i a g r a m O b j e c t K e y a n y T y p e z b w N T n L X > < a : K e y V a l u e O f D i a g r a m O b j e c t K e y a n y T y p e z b w N T n L X > < a : K e y > < K e y > L i n k s \ & l t ; C o l u m n s \ S u m   o f   f a t t u r a t o & g t ; - & l t ; M e a s u r e s \ f a t t u r a t o & g t ; < / K e y > < / a : K e y > < a : V a l u e   i : t y p e = " M e a s u r e G r i d V i e w S t a t e I D i a g r a m L i n k " / > < / a : K e y V a l u e O f D i a g r a m O b j e c t K e y a n y T y p e z b w N T n L X > < a : K e y V a l u e O f D i a g r a m O b j e c t K e y a n y T y p e z b w N T n L X > < a : K e y > < K e y > L i n k s \ & l t ; C o l u m n s \ S u m   o f   f a t t u r a t o & g t ; - & l t ; M e a s u r e s \ f a t t u r a t o & g t ; \ C O L U M N < / K e y > < / a : K e y > < a : V a l u e   i : t y p e = " M e a s u r e G r i d V i e w S t a t e I D i a g r a m L i n k E n d p o i n t " / > < / a : K e y V a l u e O f D i a g r a m O b j e c t K e y a n y T y p e z b w N T n L X > < a : K e y V a l u e O f D i a g r a m O b j e c t K e y a n y T y p e z b w N T n L X > < a : K e y > < K e y > L i n k s \ & l t ; C o l u m n s \ S u m   o f   f a t t u r a t o & g t ; - & l t ; M e a s u r e s \ f a t t u r a t o & g t ; \ M E A S U R E < / K e y > < / a : K e y > < a : V a l u e   i : t y p e = " M e a s u r e G r i d V i e w S t a t e I D i a g r a m L i n k E n d p o i n t " / > < / a : K e y V a l u e O f D i a g r a m O b j e c t K e y a n y T y p e z b w N T n L X > < / V i e w S t a t e s > < / D i a g r a m M a n a g e r . S e r i a l i z a b l e D i a g r a m > < D i a g r a m M a n a g e r . S e r i a l i z a b l e D i a g r a m > < A d a p t e r   i : t y p e = " M e a s u r e D i a g r a m S a n d b o x A d a p t e r " > < T a b l e N a m e > f i l i a l e 2 _ s t i p e n d i o 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 C o l u m n s \ S t i p e n d i o < / K e y > < / a : K e y > < a : V a l u e   i : t y p e = " M e a s u r e G r i d N o d e V i e w S t a t e " > < C o l u m n > 1 < / C o l u m n > < L a y e d O u t > t r u e < / L a y e d O u t > < / a : V a l u e > < / a : K e y V a l u e O f D i a g r a m O b j e c t K e y a n y T y p e z b w N T n L X > < / V i e w S t a t e s > < / D i a g r a m M a n a g e r . S e r i a l i z a b l e D i a g r a m > < D i a g r a m M a n a g e r . S e r i a l i z a b l e D i a g r a m > < A d a p t e r   i : t y p e = " M e a s u r e D i a g r a m S a n d b o x A d a p t e r " > < T a b l e N a m e > f i l i a l e 2 _ d i p e n d e n t e 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K e y > < / D i a g r a m O b j e c t K e y > < D i a g r a m O b j e c t K e y > < K e y > C o l u m n s \ A n z _ L a v o r o 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V i e w S t a t e s > < / D i a g r a m M a n a g e r . S e r i a l i z a b l e D i a g r a m > < D i a g r a m M a n a g e r . S e r i a l i z a b l e D i a g r a m > < A d a p t e r   i : t y p e = " M e a s u r e D i a g r a m S a n d b o x A d a p t e r " > < T a b l e N a m e > f i l i a l e 2 _ r e g i o n e 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 C o l u m n s \ I d _ R e g i o n e < / 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 C o l u m n s \ I d _ R e g i o n e < / K e y > < / a : K e y > < a : V a l u e   i : t y p e = " M e a s u r e G r i d N o d e V i e w S t a t e " > < L a y e d O u t > t r u e < / L a y e d O u t > < / a : V a l u e > < / a : K e y V a l u e O f D i a g r a m O b j e c t K e y a n y T y p e z b w N T n L X > < a : K e y V a l u e O f D i a g r a m O b j e c t K e y a n y T y p e z b w N T n L X > < a : K e y > < K e y > C o l u m n s \ M a t r i c o l a < / K e y > < / a : K e y > < a : V a l u e   i : t y p e = " M e a s u r e G r i d N o d e V i e w S t a t e " > < C o l u m n > 1 < / C o l u m n > < L a y e d O u t > t r u e < / L a y e d O u t > < / a : V a l u e > < / a : K e y V a l u e O f D i a g r a m O b j e c t K e y a n y T y p e z b w N T n L X > < a : K e y V a l u e O f D i a g r a m O b j e c t K e y a n y T y p e z b w N T n L X > < a : K e y > < K e y > C o l u m n s \ N o m e _ R e g i o n e < / K e y > < / a : K e y > < a : V a l u e   i : t y p e = " M e a s u r e G r i d N o d e V i e w S t a t e " > < C o l u m n > 2 < / C o l u m n > < L a y e d O u t > t r u e < / L a y e d O u t > < / a : V a l u e > < / a : K e y V a l u e O f D i a g r a m O b j e c t K e y a n y T y p e z b w N T n L X > < / V i e w S t a t e s > < / D i a g r a m M a n a g e r . S e r i a l i z a b l e D i a g r a m > < D i a g r a m M a n a g e r . S e r i a l i z a b l e D i a g r a m > < A d a p t e r   i : t y p e = " M e a s u r e D i a g r a m S a n d b o x A d a p t e r " > < T a b l e N a m e > f i l i a l e 2 _ p r o d o t t o 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 p r i n c _ f a t t u r a t o 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  2 < / K e y > < / D i a g r a m O b j e c t K e y > < D i a g r a m O b j e c t K e y > < K e y > M e a s u r e s \ S u m   o f   f a t t u r a t o   2 \ T a g I n f o \ F o r m u l a < / K e y > < / D i a g r a m O b j e c t K e y > < D i a g r a m O b j e c t K e y > < K e y > M e a s u r e s \ S u m   o f   f a t t u r a t o   2 \ T a g I n f o \ V a l u e < / K e y > < / D i a g r a m O b j e c t K e y > < D i a g r a m O b j e c t K e y > < K e y > C o l u m n s \ d a t a < / K e y > < / D i a g r a m O b j e c t K e y > < D i a g r a m O b j e c t K e y > < K e y > C o l u m n s \ m e s e < / 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  2 & g t ; - & l t ; M e a s u r e s \ f a t t u r a t o & g t ; < / K e y > < / D i a g r a m O b j e c t K e y > < D i a g r a m O b j e c t K e y > < K e y > L i n k s \ & l t ; C o l u m n s \ S u m   o f   f a t t u r a t o   2 & g t ; - & l t ; M e a s u r e s \ f a t t u r a t o & g t ; \ C O L U M N < / K e y > < / D i a g r a m O b j e c t K e y > < D i a g r a m O b j e c t K e y > < K e y > L i n k s \ & l t ; C o l u m n s \ S u m   o f   f a t t u r a t o   2 & g t ; - & l t ; M e a s u r e s \ f a t t u r a t o & g t ; \ M E A S U R E 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  2 < / K e y > < / a : K e y > < a : V a l u e   i : t y p e = " M e a s u r e G r i d N o d e V i e w S t a t e " > < C o l u m n > 5 < / C o l u m n > < L a y e d O u t > t r u e < / L a y e d O u t > < W a s U I I n v i s i b l e > t r u e < / W a s U I I n v i s i b l e > < / a : V a l u e > < / a : K e y V a l u e O f D i a g r a m O b j e c t K e y a n y T y p e z b w N T n L X > < a : K e y V a l u e O f D i a g r a m O b j e c t K e y a n y T y p e z b w N T n L X > < a : K e y > < K e y > M e a s u r e s \ S u m   o f   f a t t u r a t o   2 \ T a g I n f o \ F o r m u l a < / K e y > < / a : K e y > < a : V a l u e   i : t y p e = " M e a s u r e G r i d V i e w S t a t e I D i a g r a m T a g A d d i t i o n a l I n f o " / > < / a : K e y V a l u e O f D i a g r a m O b j e c t K e y a n y T y p e z b w N T n L X > < a : K e y V a l u e O f D i a g r a m O b j e c t K e y a n y T y p e z b w N T n L X > < a : K e y > < K e y > M e a s u r e s \ S u m   o f   f a t t u r a t o   2 \ T a g I n f o \ V a l u e < / K e y > < / a : K e y > < a : V a l u e   i : t y p e = " M e a s u r e G r i d V i e w S t a t e I D i a g r a m T a g A d d i t i o n a l I n f o " / > < / a : K e y V a l u e O f D i a g r a m O b j e c t K e y a n y T y p e z b w N T n L X > < a : K e y V a l u e O f D i a g r a m O b j e c t K e y a n y T y p e z b w N T n L X > < a : K e y > < K e y > C o l u m n s \ d a t a < / K e y > < / a : K e y > < a : V a l u e   i : t y p e = " M e a s u r e G r i d N o d e V i e w S t a t e " > < L a y e d O u t > t r u e < / L a y e d O u t > < / a : V a l u e > < / a : K e y V a l u e O f D i a g r a m O b j e c t K e y a n y T y p e z b w N T n L X > < a : K e y V a l u e O f D i a g r a m O b j e c t K e y a n y T y p e z b w N T n L X > < a : K e y > < K e y > C o l u m n s \ m e s e < / K e y > < / a : K e y > < a : V a l u e   i : t y p e = " M e a s u r e G r i d N o d e V i e w S t a t e " > < C o l u m n > 1 < / C o l u m n > < L a y e d O u t > t r u e < / L a y e d O u t > < / a : V a l u e > < / a : K e y V a l u e O f D i a g r a m O b j e c t K e y a n y T y p e z b w N T n L X > < a : K e y V a l u e O f D i a g r a m O b j e c t K e y a n y T y p e z b w N T n L X > < a : K e y > < K e y > C o l u m n s \ m _ v e n d i t o r e < / K e y > < / a : K e y > < a : V a l u e   i : t y p e = " M e a s u r e G r i d N o d e V i e w S t a t e " > < C o l u m n > 2 < / C o l u m n > < L a y e d O u t > t r u e < / L a y e d O u t > < / a : V a l u e > < / a : K e y V a l u e O f D i a g r a m O b j e c t K e y a n y T y p e z b w N T n L X > < a : K e y V a l u e O f D i a g r a m O b j e c t K e y a n y T y p e z b w N T n L X > < a : K e y > < K e y > C o l u m n s \ c a t e g o r i a _ m e r c e < / K e y > < / a : K e y > < a : V a l u e   i : t y p e = " M e a s u r e G r i d N o d e V i e w S t a t e " > < C o l u m n > 3 < / C o l u m n > < L a y e d O u t > t r u e < / L a y e d O u t > < / a : V a l u e > < / a : K e y V a l u e O f D i a g r a m O b j e c t K e y a n y T y p e z b w N T n L X > < a : K e y V a l u e O f D i a g r a m O b j e c t K e y a n y T y p e z b w N T n L X > < a : K e y > < K e y > C o l u m n s \ i d _ p r o d o t t o < / K e y > < / a : K e y > < a : V a l u e   i : t y p e = " M e a s u r e G r i d N o d e V i e w S t a t e " > < C o l u m n > 4 < / C o l u m n > < L a y e d O u t > t r u e < / L a y e d O u t > < / a : V a l u e > < / a : K e y V a l u e O f D i a g r a m O b j e c t K e y a n y T y p e z b w N T n L X > < a : K e y V a l u e O f D i a g r a m O b j e c t K e y a n y T y p e z b w N T n L X > < a : K e y > < K e y > C o l u m n s \ f a t t u r a t o < / K e y > < / a : K e y > < a : V a l u e   i : t y p e = " M e a s u r e G r i d N o d e V i e w S t a t e " > < C o l u m n > 5 < / C o l u m n > < L a y e d O u t > t r u e < / L a y e d O u t > < / a : V a l u e > < / a : K e y V a l u e O f D i a g r a m O b j e c t K e y a n y T y p e z b w N T n L X > < a : K e y V a l u e O f D i a g r a m O b j e c t K e y a n y T y p e z b w N T n L X > < a : K e y > < K e y > C o l u m n s \ d a t a   ( M o n t h   I n d e x ) < / K e y > < / a : K e y > < a : V a l u e   i : t y p e = " M e a s u r e G r i d N o d e V i e w S t a t e " > < C o l u m n > 6 < / C o l u m n > < L a y e d O u t > t r u e < / L a y e d O u t > < / a : V a l u e > < / a : K e y V a l u e O f D i a g r a m O b j e c t K e y a n y T y p e z b w N T n L X > < a : K e y V a l u e O f D i a g r a m O b j e c t K e y a n y T y p e z b w N T n L X > < a : K e y > < K e y > C o l u m n s \ d a t a   ( M o n t h ) < / K e y > < / a : K e y > < a : V a l u e   i : t y p e = " M e a s u r e G r i d N o d e V i e w S t a t e " > < C o l u m n > 7 < / C o l u m n > < L a y e d O u t > t r u e < / L a y e d O u t > < / a : V a l u e > < / a : K e y V a l u e O f D i a g r a m O b j e c t K e y a n y T y p e z b w N T n L X > < a : K e y V a l u e O f D i a g r a m O b j e c t K e y a n y T y p e z b w N T n L X > < a : K e y > < K e y > L i n k s \ & l t ; C o l u m n s \ S u m   o f   f a t t u r a t o   2 & g t ; - & l t ; M e a s u r e s \ f a t t u r a t o & g t ; < / K e y > < / a : K e y > < a : V a l u e   i : t y p e = " M e a s u r e G r i d V i e w S t a t e I D i a g r a m L i n k " / > < / a : K e y V a l u e O f D i a g r a m O b j e c t K e y a n y T y p e z b w N T n L X > < a : K e y V a l u e O f D i a g r a m O b j e c t K e y a n y T y p e z b w N T n L X > < a : K e y > < K e y > L i n k s \ & l t ; C o l u m n s \ S u m   o f   f a t t u r a t o   2 & g t ; - & l t ; M e a s u r e s \ f a t t u r a t o & g t ; \ C O L U M N < / K e y > < / a : K e y > < a : V a l u e   i : t y p e = " M e a s u r e G r i d V i e w S t a t e I D i a g r a m L i n k E n d p o i n t " / > < / a : K e y V a l u e O f D i a g r a m O b j e c t K e y a n y T y p e z b w N T n L X > < a : K e y V a l u e O f D i a g r a m O b j e c t K e y a n y T y p e z b w N T n L X > < a : K e y > < K e y > L i n k s \ & l t ; C o l u m n s \ S u m   o f   f a t t u r a t o   2 & g t ; - & l t ; M e a s u r e s \ f a t t u r a t o & g t ; \ M E A S U R E < / K e y > < / a : K e y > < a : V a l u e   i : t y p e = " M e a s u r e G r i d V i e w S t a t e I D i a g r a m L i n k E n d p o i n t " / > < / a : K e y V a l u e O f D i a g r a m O b j e c t K e y a n y T y p e z b w N T n L X > < / V i e w S t a t e s > < / D i a g r a m M a n a g e r . S e r i a l i z a b l e D i a g r a m > < D i a g r a m M a n a g e r . S e r i a l i z a b l e D i a g r a m > < A d a p t e r   i : t y p e = " M e a s u r e D i a g r a m S a n d b o x A d a p t e r " > < T a b l e N a m e > f i l i a l e 2 _ f a t t u r a t o 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  3 < / K e y > < / D i a g r a m O b j e c t K e y > < D i a g r a m O b j e c t K e y > < K e y > M e a s u r e s \ S u m   o f   F a t t u r a t o   3 \ T a g I n f o \ F o r m u l a < / K e y > < / D i a g r a m O b j e c t K e y > < D i a g r a m O b j e c t K e y > < K e y > M e a s u r e s \ S u m   o f   F a t t u r a t o   3 \ T a g I n f o \ V a l u e < / K e y > < / D i a g r a m O b j e c t K e y > < D i a g r a m O b j e c t K e y > < K e y > C o l u m n s \ D a t a < / 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  3 & g t ; - & l t ; M e a s u r e s \ F a t t u r a t o & g t ; < / K e y > < / D i a g r a m O b j e c t K e y > < D i a g r a m O b j e c t K e y > < K e y > L i n k s \ & l t ; C o l u m n s \ S u m   o f   F a t t u r a t o   3 & g t ; - & l t ; M e a s u r e s \ F a t t u r a t o & g t ; \ C O L U M N < / K e y > < / D i a g r a m O b j e c t K e y > < D i a g r a m O b j e c t K e y > < K e y > L i n k s \ & l t ; C o l u m n s \ S u m   o f   F a t t u r a t o   3 & g t ; - & l t ; M e a s u r e s \ F a t t u r a t o & g t ; \ M E A S U R E 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  3 < / K e y > < / a : K e y > < a : V a l u e   i : t y p e = " M e a s u r e G r i d N o d e V i e w S t a t e " > < C o l u m n > 4 < / C o l u m n > < L a y e d O u t > t r u e < / L a y e d O u t > < W a s U I I n v i s i b l e > t r u e < / W a s U I I n v i s i b l e > < / a : V a l u e > < / a : K e y V a l u e O f D i a g r a m O b j e c t K e y a n y T y p e z b w N T n L X > < a : K e y V a l u e O f D i a g r a m O b j e c t K e y a n y T y p e z b w N T n L X > < a : K e y > < K e y > M e a s u r e s \ S u m   o f   F a t t u r a t o   3 \ T a g I n f o \ F o r m u l a < / K e y > < / a : K e y > < a : V a l u e   i : t y p e = " M e a s u r e G r i d V i e w S t a t e I D i a g r a m T a g A d d i t i o n a l I n f o " / > < / a : K e y V a l u e O f D i a g r a m O b j e c t K e y a n y T y p e z b w N T n L X > < a : K e y V a l u e O f D i a g r a m O b j e c t K e y a n y T y p e z b w N T n L X > < a : K e y > < K e y > M e a s u r e s \ S u m   o f   F a t t u r a t o   3 \ T a g I n f o \ V a l u e < / K e y > < / a : K e y > < a : V a l u e   i : t y p e = " M e a s u r e G r i d V i e w S t a t e I D i a g r a m T a g A d d i t i o n a l I n f o " / > < / a : K e y V a l u e O f D i a g r a m O b j e c t K e y a n y T y p e z b w N T n L X > < a : K e y V a l u e O f D i a g r a m O b j e c t K e y a n y T y p e z b w N T n L X > < a : K e y > < K e y > C o l u m n s \ D a t a < / K e y > < / a : K e y > < a : V a l u e   i : t y p e = " M e a s u r e G r i d N o d e V i e w S t a t e " > < L a y e d O u t > t r u e < / L a y e d O u t > < / a : V a l u e > < / a : K e y V a l u e O f D i a g r a m O b j e c t K e y a n y T y p e z b w N T n L X > < a : K e y V a l u e O f D i a g r a m O b j e c t K e y a n y T y p e z b w N T n L X > < a : K e y > < K e y > C o l u m n s \ M _ V e n d i t o r e < / K e y > < / a : K e y > < a : V a l u e   i : t y p e = " M e a s u r e G r i d N o d e V i e w S t a t e " > < C o l u m n > 1 < / C o l u m n > < L a y e d O u t > t r u e < / L a y e d O u t > < / a : V a l u e > < / a : K e y V a l u e O f D i a g r a m O b j e c t K e y a n y T y p e z b w N T n L X > < a : K e y V a l u e O f D i a g r a m O b j e c t K e y a n y T y p e z b w N T n L X > < a : K e y > < K e y > C o l u m n s \ C a t e g o r i a _ m e r c e < / K e y > < / a : K e y > < a : V a l u e   i : t y p e = " M e a s u r e G r i d N o d e V i e w S t a t e " > < C o l u m n > 2 < / C o l u m n > < L a y e d O u t > t r u e < / L a y e d O u t > < / a : V a l u e > < / a : K e y V a l u e O f D i a g r a m O b j e c t K e y a n y T y p e z b w N T n L X > < a : K e y V a l u e O f D i a g r a m O b j e c t K e y a n y T y p e z b w N T n L X > < a : K e y > < K e y > C o l u m n s \ I d _ P r o d o t t o < / K e y > < / a : K e y > < a : V a l u e   i : t y p e = " M e a s u r e G r i d N o d e V i e w S t a t e " > < C o l u m n > 3 < / C o l u m n > < L a y e d O u t > t r u e < / L a y e d O u t > < / a : V a l u e > < / a : K e y V a l u e O f D i a g r a m O b j e c t K e y a n y T y p e z b w N T n L X > < a : K e y V a l u e O f D i a g r a m O b j e c t K e y a n y T y p e z b w N T n L X > < a : K e y > < K e y > C o l u m n s \ F a t t u r a t o < / K e y > < / a : K e y > < a : V a l u e   i : t y p e = " M e a s u r e G r i d N o d e V i e w S t a t e " > < C o l u m n > 4 < / C o l u m n > < L a y e d O u t > t r u e < / L a y e d O u t > < / a : V a l u e > < / a : K e y V a l u e O f D i a g r a m O b j e c t K e y a n y T y p e z b w N T n L X > < a : K e y V a l u e O f D i a g r a m O b j e c t K e y a n y T y p e z b w N T n L X > < a : K e y > < K e y > C o l u m n s \ D a t a   ( M o n t h   I n d e x ) < / K e y > < / a : K e y > < a : V a l u e   i : t y p e = " M e a s u r e G r i d N o d e V i e w S t a t e " > < C o l u m n > 5 < / C o l u m n > < L a y e d O u t > t r u e < / L a y e d O u t > < / a : V a l u e > < / a : K e y V a l u e O f D i a g r a m O b j e c t K e y a n y T y p e z b w N T n L X > < a : K e y V a l u e O f D i a g r a m O b j e c t K e y a n y T y p e z b w N T n L X > < a : K e y > < K e y > C o l u m n s \ D a t a   ( M o n t h ) < / K e y > < / a : K e y > < a : V a l u e   i : t y p e = " M e a s u r e G r i d N o d e V i e w S t a t e " > < C o l u m n > 6 < / C o l u m n > < L a y e d O u t > t r u e < / L a y e d O u t > < / a : V a l u e > < / a : K e y V a l u e O f D i a g r a m O b j e c t K e y a n y T y p e z b w N T n L X > < a : K e y V a l u e O f D i a g r a m O b j e c t K e y a n y T y p e z b w N T n L X > < a : K e y > < K e y > L i n k s \ & l t ; C o l u m n s \ S u m   o f   F a t t u r a t o   3 & g t ; - & l t ; M e a s u r e s \ F a t t u r a t o & g t ; < / K e y > < / a : K e y > < a : V a l u e   i : t y p e = " M e a s u r e G r i d V i e w S t a t e I D i a g r a m L i n k " / > < / a : K e y V a l u e O f D i a g r a m O b j e c t K e y a n y T y p e z b w N T n L X > < a : K e y V a l u e O f D i a g r a m O b j e c t K e y a n y T y p e z b w N T n L X > < a : K e y > < K e y > L i n k s \ & l t ; C o l u m n s \ S u m   o f   F a t t u r a t o   3 & g t ; - & l t ; M e a s u r e s \ F a t t u r a t o & g t ; \ C O L U M N < / K e y > < / a : K e y > < a : V a l u e   i : t y p e = " M e a s u r e G r i d V i e w S t a t e I D i a g r a m L i n k E n d p o i n t " / > < / a : K e y V a l u e O f D i a g r a m O b j e c t K e y a n y T y p e z b w N T n L X > < a : K e y V a l u e O f D i a g r a m O b j e c t K e y a n y T y p e z b w N T n L X > < a : K e y > < K e y > L i n k s \ & l t ; C o l u m n s \ S u m   o f   F a t t u r a t o   3 & g t ; - & l t ; M e a s u r e s \ F a t t u r a t o & g t ; \ M E A S U R E 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 T a g s \ T a b l e s \ & l t ; T a b l e s \ p r i n c _ f a t t u r a t o & g t ; < / K e y > < / D i a g r a m O b j e c t K e y > < D i a g r a m O b j e c t K e y > < K e y > D y n a m i c   T a g s \ T a b l e s \ & l t ; T a b l e s \ p r i n c _ s e t t o r e & g t ; < / K e y > < / D i a g r a m O b j e c t K e y > < D i a g r a m O b j e c t K e y > < K e y > D y n a m i c   T a g s \ T a b l e s \ & l t ; T a b l e s \ p r i n c _ p r o d o t t o & g t ; < / K e y > < / D i a g r a m O b j e c t K e y > < D i a g r a m O b j e c t K e y > < K e y > D y n a m i c   T a g s \ T a b l e s \ & l t ; T a b l e s \ p r i n c _ r e g i o n e & g t ; < / K e y > < / D i a g r a m O b j e c t K e y > < D i a g r a m O b j e c t K e y > < K e y > D y n a m i c   T a g s \ T a b l e s \ & l t ; T a b l e s \ p r i n c _ d i p e n d e n t e & g t ; < / K e y > < / D i a g r a m O b j e c t K e y > < D i a g r a m O b j e c t K e y > < K e y > D y n a m i c   T a g s \ T a b l e s \ & l t ; T a b l e s \ p r i n c _ s t i p e n d i o & g t ; < / K e y > < / D i a g r a m O b j e c t K e y > < D i a g r a m O b j e c t K e y > < K e y > D y n a m i c   T a g s \ T a b l e s \ & l t ; T a b l e s \ f i l i a l e 1 _ d i p e n d e n t e & g t ; < / K e y > < / D i a g r a m O b j e c t K e y > < D i a g r a m O b j e c t K e y > < K e y > D y n a m i c   T a g s \ T a b l e s \ & l t ; T a b l e s \ f i l i a l e 1 _ s t i p e n d i o & g t ; < / K e y > < / D i a g r a m O b j e c t K e y > < D i a g r a m O b j e c t K e y > < K e y > D y n a m i c   T a g s \ T a b l e s \ & l t ; T a b l e s \ f i l i a l e 1 _ r e g i o n e & g t ; < / K e y > < / D i a g r a m O b j e c t K e y > < D i a g r a m O b j e c t K e y > < K e y > D y n a m i c   T a g s \ T a b l e s \ & l t ; T a b l e s \ f i l i a l e 1 _ p r o d o t t o & g t ; < / K e y > < / D i a g r a m O b j e c t K e y > < D i a g r a m O b j e c t K e y > < K e y > D y n a m i c   T a g s \ T a b l e s \ & l t ; T a b l e s \ f i l i a l e 1 _ f a t t u r a t o & g t ; < / K e y > < / D i a g r a m O b j e c t K e y > < D i a g r a m O b j e c t K e y > < K e y > D y n a m i c   T a g s \ T a b l e s \ & l t ; T a b l e s \ f i l i a l e 2 _ S t i p e n d i o & g t ; < / K e y > < / D i a g r a m O b j e c t K e y > < D i a g r a m O b j e c t K e y > < K e y > D y n a m i c   T a g s \ T a b l e s \ & l t ; T a b l e s \ f i l i a l e 2 _ d i p e n d e n t e & g t ; < / K e y > < / D i a g r a m O b j e c t K e y > < D i a g r a m O b j e c t K e y > < K e y > D y n a m i c   T a g s \ T a b l e s \ & l t ; T a b l e s \ f i l i a l e 2 _ r e g i o n e & g t ; < / K e y > < / D i a g r a m O b j e c t K e y > < D i a g r a m O b j e c t K e y > < K e y > D y n a m i c   T a g s \ T a b l e s \ & l t ; T a b l e s \ f i l i a l e 2 _ p r o d o t t o & g t ; < / K e y > < / D i a g r a m O b j e c t K e y > < D i a g r a m O b j e c t K e y > < K e y > D y n a m i c   T a g s \ T a b l e s \ & l t ; T a b l e s \ f i l i a l e 2 _ f a t t u r a t o & g t ; < / K e y > < / D i a g r a m O b j e c t K e y > < D i a g r a m O b j e c t K e y > < K e y > T a b l e s \ p r i n c _ f a t t u r a t o < / K e y > < / D i a g r a m O b j e c t K e y > < D i a g r a m O b j e c t K e y > < K e y > T a b l e s \ p r i n c _ f a t t u r a t o \ C o l u m n s \ d a t a < / K e y > < / D i a g r a m O b j e c t K e y > < D i a g r a m O b j e c t K e y > < K e y > T a b l e s \ p r i n c _ f a t t u r a t o \ C o l u m n s \ m e s e < / K e y > < / D i a g r a m O b j e c t K e y > < D i a g r a m O b j e c t K e y > < K e y > T a b l e s \ p r i n c _ f a t t u r a t o \ C o l u m n s \ m _ v e n d i t o r e < / K e y > < / D i a g r a m O b j e c t K e y > < D i a g r a m O b j e c t K e y > < K e y > T a b l e s \ p r i n c _ f a t t u r a t o \ C o l u m n s \ c a t e g o r i a _ m e r c e < / K e y > < / D i a g r a m O b j e c t K e y > < D i a g r a m O b j e c t K e y > < K e y > T a b l e s \ p r i n c _ f a t t u r a t o \ C o l u m n s \ i d _ p r o d o t t o < / K e y > < / D i a g r a m O b j e c t K e y > < D i a g r a m O b j e c t K e y > < K e y > T a b l e s \ p r i n c _ f a t t u r a t o \ C o l u m n s \ f a t t u r a t o < / K e y > < / D i a g r a m O b j e c t K e y > < D i a g r a m O b j e c t K e y > < K e y > T a b l e s \ p r i n c _ f a t t u r a t o \ C o l u m n s \ d a t a   ( M o n t h   I n d e x ) < / K e y > < / D i a g r a m O b j e c t K e y > < D i a g r a m O b j e c t K e y > < K e y > T a b l e s \ p r i n c _ f a t t u r a t o \ C o l u m n s \ d a t a   ( M o n t h ) < / K e y > < / D i a g r a m O b j e c t K e y > < D i a g r a m O b j e c t K e y > < K e y > T a b l e s \ p r i n c _ f a t t u r a t o \ M e a s u r e s \ S u m   o f   f a t t u r a t o   2 < / K e y > < / D i a g r a m O b j e c t K e y > < D i a g r a m O b j e c t K e y > < K e y > T a b l e s \ p r i n c _ f a t t u r a t o \ S u m   o f   f a t t u r a t o   2 \ A d d i t i o n a l   I n f o \ I m p l i c i t   M e a s u r e < / K e y > < / D i a g r a m O b j e c t K e y > < D i a g r a m O b j e c t K e y > < K e y > T a b l e s \ p r i n c _ s e t t o r e < / K e y > < / D i a g r a m O b j e c t K e y > < D i a g r a m O b j e c t K e y > < K e y > T a b l e s \ p r i n c _ s e t t o r e \ C o l u m n s \ i d _ s e t t o r e < / K e y > < / D i a g r a m O b j e c t K e y > < D i a g r a m O b j e c t K e y > < K e y > T a b l e s \ p r i n c _ s e t t o r e \ C o l u m n s \ n o m e _ s e t t o r e < / K e y > < / D i a g r a m O b j e c t K e y > < D i a g r a m O b j e c t K e y > < K e y > T a b l e s \ p r i n c _ p r o d o t t o < / K e y > < / D i a g r a m O b j e c t K e y > < D i a g r a m O b j e c t K e y > < K e y > T a b l e s \ p r i n c _ p r o d o t t o \ C o l u m n s \ i d _ p r o d o t t o < / K e y > < / D i a g r a m O b j e c t K e y > < D i a g r a m O b j e c t K e y > < K e y > T a b l e s \ p r i n c _ p r o d o t t o \ C o l u m n s \ n o m e _ p r o d o t t o < / K e y > < / D i a g r a m O b j e c t K e y > < D i a g r a m O b j e c t K e y > < K e y > T a b l e s \ p r i n c _ p r o d o t t o \ C o l u m n s \ c a t e g o r i a _ p r o d o t t o < / K e y > < / D i a g r a m O b j e c t K e y > < D i a g r a m O b j e c t K e y > < K e y > T a b l e s \ p r i n c _ r e g i o n e < / K e y > < / D i a g r a m O b j e c t K e y > < D i a g r a m O b j e c t K e y > < K e y > T a b l e s \ p r i n c _ r e g i o n e \ C o l u m n s \ m a t r i c o l a < / K e y > < / D i a g r a m O b j e c t K e y > < D i a g r a m O b j e c t K e y > < K e y > T a b l e s \ p r i n c _ r e g i o n e \ C o l u m n s \ n o m e _ r e g i o n e < / K e y > < / D i a g r a m O b j e c t K e y > < D i a g r a m O b j e c t K e y > < K e y > T a b l e s \ p r i n c _ d i p e n d e n t e < / K e y > < / D i a g r a m O b j e c t K e y > < D i a g r a m O b j e c t K e y > < K e y > T a b l e s \ p r i n c _ d i p e n d e n t e \ C o l u m n s \ m a t r i c o l a < / K e y > < / D i a g r a m O b j e c t K e y > < D i a g r a m O b j e c t K e y > < K e y > T a b l e s \ p r i n c _ d i p e n d e n t e \ C o l u m n s \ n o m e < / K e y > < / D i a g r a m O b j e c t K e y > < D i a g r a m O b j e c t K e y > < K e y > T a b l e s \ p r i n c _ d i p e n d e n t e \ C o l u m n s \ c o g n o m e < / K e y > < / D i a g r a m O b j e c t K e y > < D i a g r a m O b j e c t K e y > < K e y > T a b l e s \ p r i n c _ d i p e n d e n t e \ C o l u m n s \ d t _ n a s c i t a < / K e y > < / D i a g r a m O b j e c t K e y > < D i a g r a m O b j e c t K e y > < K e y > T a b l e s \ p r i n c _ d i p e n d e n t e \ C o l u m n s \ d t _ a s s u n z i o n e < / K e y > < / D i a g r a m O b j e c t K e y > < D i a g r a m O b j e c t K e y > < K e y > T a b l e s \ p r i n c _ d i p e n d e n t e \ C o l u m n s \ e t a < / K e y > < / D i a g r a m O b j e c t K e y > < D i a g r a m O b j e c t K e y > < K e y > T a b l e s \ p r i n c _ d i p e n d e n t e \ C o l u m n s \ a n z _ l a v o r o < / K e y > < / D i a g r a m O b j e c t K e y > < D i a g r a m O b j e c t K e y > < K e y > T a b l e s \ p r i n c _ s t i p e n d i o < / K e y > < / D i a g r a m O b j e c t K e y > < D i a g r a m O b j e c t K e y > < K e y > T a b l e s \ p r i n c _ s t i p e n d i o \ C o l u m n s \ m a t r i c o l a < / K e y > < / D i a g r a m O b j e c t K e y > < D i a g r a m O b j e c t K e y > < K e y > T a b l e s \ p r i n c _ s t i p e n d i o \ C o l u m n s \ i d _ s e t t o r e < / K e y > < / D i a g r a m O b j e c t K e y > < D i a g r a m O b j e c t K e y > < K e y > T a b l e s \ p r i n c _ s t i p e n d i o \ C o l u m n s \ s t i p e n d i o < / K e y > < / D i a g r a m O b j e c t K e y > < D i a g r a m O b j e c t K e y > < K e y > T a b l e s \ f i l i a l e 1 _ d i p e n d e n t e < / K e y > < / D i a g r a m O b j e c t K e y > < D i a g r a m O b j e c t K e y > < K e y > T a b l e s \ f i l i a l e 1 _ d i p e n d e n t e \ C o l u m n s \ m a t r i c o l a < / K e y > < / D i a g r a m O b j e c t K e y > < D i a g r a m O b j e c t K e y > < K e y > T a b l e s \ f i l i a l e 1 _ d i p e n d e n t e \ C o l u m n s \ n o m e < / K e y > < / D i a g r a m O b j e c t K e y > < D i a g r a m O b j e c t K e y > < K e y > T a b l e s \ f i l i a l e 1 _ d i p e n d e n t e \ C o l u m n s \ c o g n o m e < / K e y > < / D i a g r a m O b j e c t K e y > < D i a g r a m O b j e c t K e y > < K e y > T a b l e s \ f i l i a l e 1 _ d i p e n d e n t e \ C o l u m n s \ d t _ n a s c i t a < / K e y > < / D i a g r a m O b j e c t K e y > < D i a g r a m O b j e c t K e y > < K e y > T a b l e s \ f i l i a l e 1 _ d i p e n d e n t e \ C o l u m n s \ d t _ a s s u n z i o n e < / K e y > < / D i a g r a m O b j e c t K e y > < D i a g r a m O b j e c t K e y > < K e y > T a b l e s \ f i l i a l e 1 _ d i p e n d e n t e \ C o l u m n s \ e t a < / K e y > < / D i a g r a m O b j e c t K e y > < D i a g r a m O b j e c t K e y > < K e y > T a b l e s \ f i l i a l e 1 _ d i p e n d e n t e \ C o l u m n s \ a n z _ l a v o r o < / K e y > < / D i a g r a m O b j e c t K e y > < D i a g r a m O b j e c t K e y > < K e y > T a b l e s \ f i l i a l e 1 _ d i p e n d e n t e \ C o l u m n s \ i d _ r e g i o n e < / K e y > < / D i a g r a m O b j e c t K e y > < D i a g r a m O b j e c t K e y > < K e y > T a b l e s \ f i l i a l e 1 _ s t i p e n d i o < / K e y > < / D i a g r a m O b j e c t K e y > < D i a g r a m O b j e c t K e y > < K e y > T a b l e s \ f i l i a l e 1 _ s t i p e n d i o \ C o l u m n s \ m a t r i c o l a < / K e y > < / D i a g r a m O b j e c t K e y > < D i a g r a m O b j e c t K e y > < K e y > T a b l e s \ f i l i a l e 1 _ s t i p e n d i o \ C o l u m n s \ s t i p e n d i o < / K e y > < / D i a g r a m O b j e c t K e y > < D i a g r a m O b j e c t K e y > < K e y > T a b l e s \ f i l i a l e 1 _ r e g i o n e < / K e y > < / D i a g r a m O b j e c t K e y > < D i a g r a m O b j e c t K e y > < K e y > T a b l e s \ f i l i a l e 1 _ r e g i o n e \ C o l u m n s \ i d _ r e g i o n e < / K e y > < / D i a g r a m O b j e c t K e y > < D i a g r a m O b j e c t K e y > < K e y > T a b l e s \ f i l i a l e 1 _ r e g i o n e \ C o l u m n s \ m a t r i c o l a < / K e y > < / D i a g r a m O b j e c t K e y > < D i a g r a m O b j e c t K e y > < K e y > T a b l e s \ f i l i a l e 1 _ r e g i o n e \ C o l u m n s \ n o m e _ r e g i o n e < / K e y > < / D i a g r a m O b j e c t K e y > < D i a g r a m O b j e c t K e y > < K e y > T a b l e s \ f i l i a l e 1 _ p r o d o t t o < / K e y > < / D i a g r a m O b j e c t K e y > < D i a g r a m O b j e c t K e y > < K e y > T a b l e s \ f i l i a l e 1 _ p r o d o t t o \ C o l u m n s \ i d _ p r o d o t t o < / K e y > < / D i a g r a m O b j e c t K e y > < D i a g r a m O b j e c t K e y > < K e y > T a b l e s \ f i l i a l e 1 _ p r o d o t t o \ C o l u m n s \ n o m e _ p r o d o t t o < / K e y > < / D i a g r a m O b j e c t K e y > < D i a g r a m O b j e c t K e y > < K e y > T a b l e s \ f i l i a l e 1 _ p r o d o t t o \ C o l u m n s \ c a t e g o r i a _ p r o d o t t o < / K e y > < / D i a g r a m O b j e c t K e y > < D i a g r a m O b j e c t K e y > < K e y > T a b l e s \ f i l i a l e 1 _ f a t t u r a t o < / K e y > < / D i a g r a m O b j e c t K e y > < D i a g r a m O b j e c t K e y > < K e y > T a b l e s \ f i l i a l e 1 _ f a t t u r a t o \ C o l u m n s \ f i d < / K e y > < / D i a g r a m O b j e c t K e y > < D i a g r a m O b j e c t K e y > < K e y > T a b l e s \ f i l i a l e 1 _ f a t t u r a t o \ C o l u m n s \ d a t a < / K e y > < / D i a g r a m O b j e c t K e y > < D i a g r a m O b j e c t K e y > < K e y > T a b l e s \ f i l i a l e 1 _ f a t t u r a t o \ C o l u m n s \ m _ v e n d i t o r e < / K e y > < / D i a g r a m O b j e c t K e y > < D i a g r a m O b j e c t K e y > < K e y > T a b l e s \ f i l i a l e 1 _ f a t t u r a t o \ C o l u m n s \ c a t e g o r i a _ m e r c e < / K e y > < / D i a g r a m O b j e c t K e y > < D i a g r a m O b j e c t K e y > < K e y > T a b l e s \ f i l i a l e 1 _ f a t t u r a t o \ C o l u m n s \ i d _ p r o d o t t o < / K e y > < / D i a g r a m O b j e c t K e y > < D i a g r a m O b j e c t K e y > < K e y > T a b l e s \ f i l i a l e 1 _ f a t t u r a t o \ C o l u m n s \ f a t t u r a t o < / K e y > < / D i a g r a m O b j e c t K e y > < D i a g r a m O b j e c t K e y > < K e y > T a b l e s \ f i l i a l e 1 _ f a t t u r a t o \ C o l u m n s \ d a t a   ( M o n t h   I n d e x ) < / K e y > < / D i a g r a m O b j e c t K e y > < D i a g r a m O b j e c t K e y > < K e y > T a b l e s \ f i l i a l e 1 _ f a t t u r a t o \ C o l u m n s \ d a t a   ( M o n t h ) < / K e y > < / D i a g r a m O b j e c t K e y > < D i a g r a m O b j e c t K e y > < K e y > T a b l e s \ f i l i a l e 1 _ f a t t u r a t o \ M e a s u r e s \ S u m   o f   f a t t u r a t o < / K e y > < / D i a g r a m O b j e c t K e y > < D i a g r a m O b j e c t K e y > < K e y > T a b l e s \ f i l i a l e 1 _ f a t t u r a t o \ S u m   o f   f a t t u r a t o \ A d d i t i o n a l   I n f o \ I m p l i c i t   M e a s u r e < / K e y > < / D i a g r a m O b j e c t K e y > < D i a g r a m O b j e c t K e y > < K e y > T a b l e s \ f i l i a l e 2 _ S t i p e n d i o < / K e y > < / D i a g r a m O b j e c t K e y > < D i a g r a m O b j e c t K e y > < K e y > T a b l e s \ f i l i a l e 2 _ S t i p e n d i o \ C o l u m n s \ M a t r i c o l a < / K e y > < / D i a g r a m O b j e c t K e y > < D i a g r a m O b j e c t K e y > < K e y > T a b l e s \ f i l i a l e 2 _ S t i p e n d i o \ C o l u m n s \ S t i p e n d i o < / K e y > < / D i a g r a m O b j e c t K e y > < D i a g r a m O b j e c t K e y > < K e y > T a b l e s \ f i l i a l e 2 _ d i p e n d e n t e < / K e y > < / D i a g r a m O b j e c t K e y > < D i a g r a m O b j e c t K e y > < K e y > T a b l e s \ f i l i a l e 2 _ d i p e n d e n t e \ C o l u m n s \ M a t r i c o l a < / K e y > < / D i a g r a m O b j e c t K e y > < D i a g r a m O b j e c t K e y > < K e y > T a b l e s \ f i l i a l e 2 _ d i p e n d e n t e \ C o l u m n s \ N o m e < / K e y > < / D i a g r a m O b j e c t K e y > < D i a g r a m O b j e c t K e y > < K e y > T a b l e s \ f i l i a l e 2 _ d i p e n d e n t e \ C o l u m n s \ C o g n o m e < / K e y > < / D i a g r a m O b j e c t K e y > < D i a g r a m O b j e c t K e y > < K e y > T a b l e s \ f i l i a l e 2 _ d i p e n d e n t e \ C o l u m n s \ D t _ n a s c i t a < / K e y > < / D i a g r a m O b j e c t K e y > < D i a g r a m O b j e c t K e y > < K e y > T a b l e s \ f i l i a l e 2 _ d i p e n d e n t e \ C o l u m n s \ D t _ a s s u n z i o n e < / K e y > < / D i a g r a m O b j e c t K e y > < D i a g r a m O b j e c t K e y > < K e y > T a b l e s \ f i l i a l e 2 _ d i p e n d e n t e \ C o l u m n s \ E t � < / K e y > < / D i a g r a m O b j e c t K e y > < D i a g r a m O b j e c t K e y > < K e y > T a b l e s \ f i l i a l e 2 _ d i p e n d e n t e \ C o l u m n s \ A n z _ L a v o r o < / K e y > < / D i a g r a m O b j e c t K e y > < D i a g r a m O b j e c t K e y > < K e y > T a b l e s \ f i l i a l e 2 _ r e g i o n e < / K e y > < / D i a g r a m O b j e c t K e y > < D i a g r a m O b j e c t K e y > < K e y > T a b l e s \ f i l i a l e 2 _ r e g i o n e \ C o l u m n s \ I d _ R e g i o n e < / K e y > < / D i a g r a m O b j e c t K e y > < D i a g r a m O b j e c t K e y > < K e y > T a b l e s \ f i l i a l e 2 _ r e g i o n e \ C o l u m n s \ M a t r i c o l a < / K e y > < / D i a g r a m O b j e c t K e y > < D i a g r a m O b j e c t K e y > < K e y > T a b l e s \ f i l i a l e 2 _ r e g i o n e \ C o l u m n s \ N o m e _ R e g i o n e < / K e y > < / D i a g r a m O b j e c t K e y > < D i a g r a m O b j e c t K e y > < K e y > T a b l e s \ f i l i a l e 2 _ p r o d o t t o < / K e y > < / D i a g r a m O b j e c t K e y > < D i a g r a m O b j e c t K e y > < K e y > T a b l e s \ f i l i a l e 2 _ p r o d o t t o \ C o l u m n s \ I d _ P r o d o t t o < / K e y > < / D i a g r a m O b j e c t K e y > < D i a g r a m O b j e c t K e y > < K e y > T a b l e s \ f i l i a l e 2 _ p r o d o t t o \ C o l u m n s \ N o m e _ P r o d o t t o < / K e y > < / D i a g r a m O b j e c t K e y > < D i a g r a m O b j e c t K e y > < K e y > T a b l e s \ f i l i a l e 2 _ p r o d o t t o \ C o l u m n s \ C a t e g o r i a _ P r o d o t t o < / K e y > < / D i a g r a m O b j e c t K e y > < D i a g r a m O b j e c t K e y > < K e y > T a b l e s \ f i l i a l e 2 _ f a t t u r a t o < / K e y > < / D i a g r a m O b j e c t K e y > < D i a g r a m O b j e c t K e y > < K e y > T a b l e s \ f i l i a l e 2 _ f a t t u r a t o \ C o l u m n s \ D a t a < / K e y > < / D i a g r a m O b j e c t K e y > < D i a g r a m O b j e c t K e y > < K e y > T a b l e s \ f i l i a l e 2 _ f a t t u r a t o \ C o l u m n s \ M _ V e n d i t o r e < / K e y > < / D i a g r a m O b j e c t K e y > < D i a g r a m O b j e c t K e y > < K e y > T a b l e s \ f i l i a l e 2 _ f a t t u r a t o \ C o l u m n s \ C a t e g o r i a _ m e r c e < / K e y > < / D i a g r a m O b j e c t K e y > < D i a g r a m O b j e c t K e y > < K e y > T a b l e s \ f i l i a l e 2 _ f a t t u r a t o \ C o l u m n s \ I d _ P r o d o t t o < / K e y > < / D i a g r a m O b j e c t K e y > < D i a g r a m O b j e c t K e y > < K e y > T a b l e s \ f i l i a l e 2 _ f a t t u r a t o \ C o l u m n s \ F a t t u r a t o < / K e y > < / D i a g r a m O b j e c t K e y > < D i a g r a m O b j e c t K e y > < K e y > T a b l e s \ f i l i a l e 2 _ f a t t u r a t o \ C o l u m n s \ D a t a   ( M o n t h   I n d e x ) < / K e y > < / D i a g r a m O b j e c t K e y > < D i a g r a m O b j e c t K e y > < K e y > T a b l e s \ f i l i a l e 2 _ f a t t u r a t o \ C o l u m n s \ D a t a   ( M o n t h ) < / K e y > < / D i a g r a m O b j e c t K e y > < D i a g r a m O b j e c t K e y > < K e y > T a b l e s \ f i l i a l e 2 _ f a t t u r a t o \ M e a s u r e s \ S u m   o f   F a t t u r a t o   3 < / K e y > < / D i a g r a m O b j e c t K e y > < D i a g r a m O b j e c t K e y > < K e y > T a b l e s \ f i l i a l e 2 _ f a t t u r a t o \ S u m   o f   F a t t u r a t o   3 \ A d d i t i o n a l   I n f o \ I m p l i c i t   M e a s u r e < / K e y > < / D i a g r a m O b j e c t K e y > < D i a g r a m O b j e c t K e y > < K e y > R e l a t i o n s h i p s \ & l t ; T a b l e s \ p r i n c _ f a t t u r a t o \ C o l u m n s \ m _ v e n d i t o r e & g t ; - & l t ; T a b l e s \ p r i n c _ d i p e n d e n t e \ C o l u m n s \ m a t r i c o l a & g t ; < / K e y > < / D i a g r a m O b j e c t K e y > < D i a g r a m O b j e c t K e y > < K e y > R e l a t i o n s h i p s \ & l t ; T a b l e s \ p r i n c _ f a t t u r a t o \ C o l u m n s \ m _ v e n d i t o r e & g t ; - & l t ; T a b l e s \ p r i n c _ d i p e n d e n t e \ C o l u m n s \ m a t r i c o l a & g t ; \ F K < / K e y > < / D i a g r a m O b j e c t K e y > < D i a g r a m O b j e c t K e y > < K e y > R e l a t i o n s h i p s \ & l t ; T a b l e s \ p r i n c _ f a t t u r a t o \ C o l u m n s \ m _ v e n d i t o r e & g t ; - & l t ; T a b l e s \ p r i n c _ d i p e n d e n t e \ C o l u m n s \ m a t r i c o l a & g t ; \ P K < / K e y > < / D i a g r a m O b j e c t K e y > < D i a g r a m O b j e c t K e y > < K e y > R e l a t i o n s h i p s \ & l t ; T a b l e s \ p r i n c _ f a t t u r a t o \ C o l u m n s \ m _ v e n d i t o r e & g t ; - & l t ; T a b l e s \ p r i n c _ d i p e n d e n t e \ C o l u m n s \ m a t r i c o l a & g t ; \ C r o s s F i l t e r < / K e y > < / D i a g r a m O b j e c t K e y > < D i a g r a m O b j e c t K e y > < K e y > R e l a t i o n s h i p s \ & l t ; T a b l e s \ p r i n c _ f a t t u r a t o \ C o l u m n s \ i d _ p r o d o t t o & g t ; - & l t ; T a b l e s \ p r i n c _ p r o d o t t o \ C o l u m n s \ i d _ p r o d o t t o & g t ; < / K e y > < / D i a g r a m O b j e c t K e y > < D i a g r a m O b j e c t K e y > < K e y > R e l a t i o n s h i p s \ & l t ; T a b l e s \ p r i n c _ f a t t u r a t o \ C o l u m n s \ i d _ p r o d o t t o & g t ; - & l t ; T a b l e s \ p r i n c _ p r o d o t t o \ C o l u m n s \ i d _ p r o d o t t o & g t ; \ F K < / K e y > < / D i a g r a m O b j e c t K e y > < D i a g r a m O b j e c t K e y > < K e y > R e l a t i o n s h i p s \ & l t ; T a b l e s \ p r i n c _ f a t t u r a t o \ C o l u m n s \ i d _ p r o d o t t o & g t ; - & l t ; T a b l e s \ p r i n c _ p r o d o t t o \ C o l u m n s \ i d _ p r o d o t t o & g t ; \ P K < / K e y > < / D i a g r a m O b j e c t K e y > < D i a g r a m O b j e c t K e y > < K e y > R e l a t i o n s h i p s \ & l t ; T a b l e s \ p r i n c _ f a t t u r a t o \ C o l u m n s \ i d _ p r o d o t t o & g t ; - & l t ; T a b l e s \ p r i n c _ p r o d o t t o \ C o l u m n s \ i d _ p r o d o t t o & g t ; \ C r o s s F i l t e r < / K e y > < / D i a g r a m O b j e c t K e y > < D i a g r a m O b j e c t K e y > < K e y > R e l a t i o n s h i p s \ & l t ; T a b l e s \ p r i n c _ d i p e n d e n t e \ C o l u m n s \ m a t r i c o l a & g t ; - & l t ; T a b l e s \ p r i n c _ r e g i o n e \ C o l u m n s \ m a t r i c o l a & g t ; < / K e y > < / D i a g r a m O b j e c t K e y > < D i a g r a m O b j e c t K e y > < K e y > R e l a t i o n s h i p s \ & l t ; T a b l e s \ p r i n c _ d i p e n d e n t e \ C o l u m n s \ m a t r i c o l a & g t ; - & l t ; T a b l e s \ p r i n c _ r e g i o n e \ C o l u m n s \ m a t r i c o l a & g t ; \ F K < / K e y > < / D i a g r a m O b j e c t K e y > < D i a g r a m O b j e c t K e y > < K e y > R e l a t i o n s h i p s \ & l t ; T a b l e s \ p r i n c _ d i p e n d e n t e \ C o l u m n s \ m a t r i c o l a & g t ; - & l t ; T a b l e s \ p r i n c _ r e g i o n e \ C o l u m n s \ m a t r i c o l a & g t ; \ P K < / K e y > < / D i a g r a m O b j e c t K e y > < D i a g r a m O b j e c t K e y > < K e y > R e l a t i o n s h i p s \ & l t ; T a b l e s \ p r i n c _ d i p e n d e n t e \ C o l u m n s \ m a t r i c o l a & g t ; - & l t ; T a b l e s \ p r i n c _ r e g i o n e \ C o l u m n s \ m a t r i c o l a & g t ; \ C r o s s F i l t e r < / K e y > < / D i a g r a m O b j e c t K e y > < D i a g r a m O b j e c t K e y > < K e y > R e l a t i o n s h i p s \ & l t ; T a b l e s \ p r i n c _ d i p e n d e n t e \ C o l u m n s \ m a t r i c o l a & g t ; - & l t ; T a b l e s \ p r i n c _ s t i p e n d i o \ C o l u m n s \ m a t r i c o l a & g t ; < / K e y > < / D i a g r a m O b j e c t K e y > < D i a g r a m O b j e c t K e y > < K e y > R e l a t i o n s h i p s \ & l t ; T a b l e s \ p r i n c _ d i p e n d e n t e \ C o l u m n s \ m a t r i c o l a & g t ; - & l t ; T a b l e s \ p r i n c _ s t i p e n d i o \ C o l u m n s \ m a t r i c o l a & g t ; \ F K < / K e y > < / D i a g r a m O b j e c t K e y > < D i a g r a m O b j e c t K e y > < K e y > R e l a t i o n s h i p s \ & l t ; T a b l e s \ p r i n c _ d i p e n d e n t e \ C o l u m n s \ m a t r i c o l a & g t ; - & l t ; T a b l e s \ p r i n c _ s t i p e n d i o \ C o l u m n s \ m a t r i c o l a & g t ; \ P K < / K e y > < / D i a g r a m O b j e c t K e y > < D i a g r a m O b j e c t K e y > < K e y > R e l a t i o n s h i p s \ & l t ; T a b l e s \ p r i n c _ d i p e n d e n t e \ C o l u m n s \ m a t r i c o l a & g t ; - & l t ; T a b l e s \ p r i n c _ s t i p e n d i o \ C o l u m n s \ m a t r i c o l a & g t ; \ C r o s s F i l t e r < / K e y > < / D i a g r a m O b j e c t K e y > < D i a g r a m O b j e c t K e y > < K e y > R e l a t i o n s h i p s \ & l t ; T a b l e s \ p r i n c _ s t i p e n d i o \ C o l u m n s \ i d _ s e t t o r e & g t ; - & l t ; T a b l e s \ p r i n c _ s e t t o r e \ C o l u m n s \ i d _ s e t t o r e & g t ; < / K e y > < / D i a g r a m O b j e c t K e y > < D i a g r a m O b j e c t K e y > < K e y > R e l a t i o n s h i p s \ & l t ; T a b l e s \ p r i n c _ s t i p e n d i o \ C o l u m n s \ i d _ s e t t o r e & g t ; - & l t ; T a b l e s \ p r i n c _ s e t t o r e \ C o l u m n s \ i d _ s e t t o r e & g t ; \ F K < / K e y > < / D i a g r a m O b j e c t K e y > < D i a g r a m O b j e c t K e y > < K e y > R e l a t i o n s h i p s \ & l t ; T a b l e s \ p r i n c _ s t i p e n d i o \ C o l u m n s \ i d _ s e t t o r e & g t ; - & l t ; T a b l e s \ p r i n c _ s e t t o r e \ C o l u m n s \ i d _ s e t t o r e & g t ; \ P K < / K e y > < / D i a g r a m O b j e c t K e y > < D i a g r a m O b j e c t K e y > < K e y > R e l a t i o n s h i p s \ & l t ; T a b l e s \ p r i n c _ s t i p e n d i o \ C o l u m n s \ i d _ s e t t o r e & g t ; - & l t ; T a b l e s \ p r i n c _ s e t t o r e \ C o l u m n s \ i d _ s e t t o r e & g t ; \ C r o s s F i l t e r < / K e y > < / D i a g r a m O b j e c t K e y > < D i a g r a m O b j e c t K e y > < K e y > R e l a t i o n s h i p s \ & l t ; T a b l e s \ f i l i a l e 1 _ d i p e n d e n t e \ C o l u m n s \ m a t r i c o l a & g t ; - & l t ; T a b l e s \ f i l i a l e 1 _ s t i p e n d i o \ C o l u m n s \ m a t r i c o l a & g t ; < / K e y > < / D i a g r a m O b j e c t K e y > < D i a g r a m O b j e c t K e y > < K e y > R e l a t i o n s h i p s \ & l t ; T a b l e s \ f i l i a l e 1 _ d i p e n d e n t e \ C o l u m n s \ m a t r i c o l a & g t ; - & l t ; T a b l e s \ f i l i a l e 1 _ s t i p e n d i o \ C o l u m n s \ m a t r i c o l a & g t ; \ F K < / K e y > < / D i a g r a m O b j e c t K e y > < D i a g r a m O b j e c t K e y > < K e y > R e l a t i o n s h i p s \ & l t ; T a b l e s \ f i l i a l e 1 _ d i p e n d e n t e \ C o l u m n s \ m a t r i c o l a & g t ; - & l t ; T a b l e s \ f i l i a l e 1 _ s t i p e n d i o \ C o l u m n s \ m a t r i c o l a & g t ; \ P K < / K e y > < / D i a g r a m O b j e c t K e y > < D i a g r a m O b j e c t K e y > < K e y > R e l a t i o n s h i p s \ & l t ; T a b l e s \ f i l i a l e 1 _ d i p e n d e n t e \ C o l u m n s \ m a t r i c o l a & g t ; - & l t ; T a b l e s \ f i l i a l e 1 _ s t i p e n d i o \ C o l u m n s \ m a t r i c o l a & g t ; \ C r o s s F i l t e r < / K e y > < / D i a g r a m O b j e c t K e y > < D i a g r a m O b j e c t K e y > < K e y > R e l a t i o n s h i p s \ & l t ; T a b l e s \ f i l i a l e 1 _ d i p e n d e n t e \ C o l u m n s \ m a t r i c o l a & g t ; - & l t ; T a b l e s \ f i l i a l e 1 _ r e g i o n e \ C o l u m n s \ m a t r i c o l a & g t ; < / K e y > < / D i a g r a m O b j e c t K e y > < D i a g r a m O b j e c t K e y > < K e y > R e l a t i o n s h i p s \ & l t ; T a b l e s \ f i l i a l e 1 _ d i p e n d e n t e \ C o l u m n s \ m a t r i c o l a & g t ; - & l t ; T a b l e s \ f i l i a l e 1 _ r e g i o n e \ C o l u m n s \ m a t r i c o l a & g t ; \ F K < / K e y > < / D i a g r a m O b j e c t K e y > < D i a g r a m O b j e c t K e y > < K e y > R e l a t i o n s h i p s \ & l t ; T a b l e s \ f i l i a l e 1 _ d i p e n d e n t e \ C o l u m n s \ m a t r i c o l a & g t ; - & l t ; T a b l e s \ f i l i a l e 1 _ r e g i o n e \ C o l u m n s \ m a t r i c o l a & g t ; \ P K < / K e y > < / D i a g r a m O b j e c t K e y > < D i a g r a m O b j e c t K e y > < K e y > R e l a t i o n s h i p s \ & l t ; T a b l e s \ f i l i a l e 1 _ d i p e n d e n t e \ C o l u m n s \ m a t r i c o l a & g t ; - & l t ; T a b l e s \ f i l i a l e 1 _ r e g i o n e \ C o l u m n s \ m a t r i c o l a & g t ; \ C r o s s F i l t e r < / K e y > < / D i a g r a m O b j e c t K e y > < D i a g r a m O b j e c t K e y > < K e y > R e l a t i o n s h i p s \ & l t ; T a b l e s \ f i l i a l e 1 _ p r o d o t t o \ C o l u m n s \ i d _ p r o d o t t o & g t ; - & l t ; T a b l e s \ p r i n c _ p r o d o t t o \ C o l u m n s \ i d _ p r o d o t t o & g t ; < / K e y > < / D i a g r a m O b j e c t K e y > < D i a g r a m O b j e c t K e y > < K e y > R e l a t i o n s h i p s \ & l t ; T a b l e s \ f i l i a l e 1 _ p r o d o t t o \ C o l u m n s \ i d _ p r o d o t t o & g t ; - & l t ; T a b l e s \ p r i n c _ p r o d o t t o \ C o l u m n s \ i d _ p r o d o t t o & g t ; \ F K < / K e y > < / D i a g r a m O b j e c t K e y > < D i a g r a m O b j e c t K e y > < K e y > R e l a t i o n s h i p s \ & l t ; T a b l e s \ f i l i a l e 1 _ p r o d o t t o \ C o l u m n s \ i d _ p r o d o t t o & g t ; - & l t ; T a b l e s \ p r i n c _ p r o d o t t o \ C o l u m n s \ i d _ p r o d o t t o & g t ; \ P K < / K e y > < / D i a g r a m O b j e c t K e y > < D i a g r a m O b j e c t K e y > < K e y > R e l a t i o n s h i p s \ & l t ; T a b l e s \ f i l i a l e 1 _ p r o d o t t o \ C o l u m n s \ i d _ p r o d o t t o & g t ; - & l t ; T a b l e s \ p r i n c _ p r o d o t t o \ C o l u m n s \ i d _ p r o d o t t o & g t ; \ C r o s s F i l t e r < / K e y > < / D i a g r a m O b j e c t K e y > < D i a g r a m O b j e c t K e y > < K e y > R e l a t i o n s h i p s \ & l t ; T a b l e s \ f i l i a l e 1 _ f a t t u r a t o \ C o l u m n s \ i d _ p r o d o t t o & g t ; - & l t ; T a b l e s \ f i l i a l e 1 _ p r o d o t t o \ C o l u m n s \ i d _ p r o d o t t o & g t ; < / K e y > < / D i a g r a m O b j e c t K e y > < D i a g r a m O b j e c t K e y > < K e y > R e l a t i o n s h i p s \ & l t ; T a b l e s \ f i l i a l e 1 _ f a t t u r a t o \ C o l u m n s \ i d _ p r o d o t t o & g t ; - & l t ; T a b l e s \ f i l i a l e 1 _ p r o d o t t o \ C o l u m n s \ i d _ p r o d o t t o & g t ; \ F K < / K e y > < / D i a g r a m O b j e c t K e y > < D i a g r a m O b j e c t K e y > < K e y > R e l a t i o n s h i p s \ & l t ; T a b l e s \ f i l i a l e 1 _ f a t t u r a t o \ C o l u m n s \ i d _ p r o d o t t o & g t ; - & l t ; T a b l e s \ f i l i a l e 1 _ p r o d o t t o \ C o l u m n s \ i d _ p r o d o t t o & g t ; \ P K < / K e y > < / D i a g r a m O b j e c t K e y > < D i a g r a m O b j e c t K e y > < K e y > R e l a t i o n s h i p s \ & l t ; T a b l e s \ f i l i a l e 1 _ f a t t u r a t o \ C o l u m n s \ i d _ p r o d o t t o & g t ; - & l t ; T a b l e s \ f i l i a l e 1 _ p r o d o t t o \ C o l u m n s \ i d _ p r o d o t t o & g t ; \ C r o s s F i l t e r < / K e y > < / D i a g r a m O b j e c t K e y > < D i a g r a m O b j e c t K e y > < K e y > R e l a t i o n s h i p s \ & l t ; T a b l e s \ f i l i a l e 1 _ f a t t u r a t o \ C o l u m n s \ m _ v e n d i t o r e & g t ; - & l t ; T a b l e s \ f i l i a l e 1 _ d i p e n d e n t e \ C o l u m n s \ m a t r i c o l a & g t ; < / K e y > < / D i a g r a m O b j e c t K e y > < D i a g r a m O b j e c t K e y > < K e y > R e l a t i o n s h i p s \ & l t ; T a b l e s \ f i l i a l e 1 _ f a t t u r a t o \ C o l u m n s \ m _ v e n d i t o r e & g t ; - & l t ; T a b l e s \ f i l i a l e 1 _ d i p e n d e n t e \ C o l u m n s \ m a t r i c o l a & g t ; \ F K < / K e y > < / D i a g r a m O b j e c t K e y > < D i a g r a m O b j e c t K e y > < K e y > R e l a t i o n s h i p s \ & l t ; T a b l e s \ f i l i a l e 1 _ f a t t u r a t o \ C o l u m n s \ m _ v e n d i t o r e & g t ; - & l t ; T a b l e s \ f i l i a l e 1 _ d i p e n d e n t e \ C o l u m n s \ m a t r i c o l a & g t ; \ P K < / K e y > < / D i a g r a m O b j e c t K e y > < D i a g r a m O b j e c t K e y > < K e y > R e l a t i o n s h i p s \ & l t ; T a b l e s \ f i l i a l e 1 _ f a t t u r a t o \ C o l u m n s \ m _ v e n d i t o r e & g t ; - & l t ; T a b l e s \ f i l i a l e 1 _ d i p e n d e n t e \ C o l u m n s \ m a t r i c o l a & g t ; \ C r o s s F i l t e r < / K e y > < / D i a g r a m O b j e c t K e y > < D i a g r a m O b j e c t K e y > < K e y > R e l a t i o n s h i p s \ & l t ; T a b l e s \ f i l i a l e 2 _ d i p e n d e n t e \ C o l u m n s \ M a t r i c o l a & g t ; - & l t ; T a b l e s \ f i l i a l e 2 _ S t i p e n d i o \ C o l u m n s \ M a t r i c o l a & g t ; < / K e y > < / D i a g r a m O b j e c t K e y > < D i a g r a m O b j e c t K e y > < K e y > R e l a t i o n s h i p s \ & l t ; T a b l e s \ f i l i a l e 2 _ d i p e n d e n t e \ C o l u m n s \ M a t r i c o l a & g t ; - & l t ; T a b l e s \ f i l i a l e 2 _ S t i p e n d i o \ C o l u m n s \ M a t r i c o l a & g t ; \ F K < / K e y > < / D i a g r a m O b j e c t K e y > < D i a g r a m O b j e c t K e y > < K e y > R e l a t i o n s h i p s \ & l t ; T a b l e s \ f i l i a l e 2 _ d i p e n d e n t e \ C o l u m n s \ M a t r i c o l a & g t ; - & l t ; T a b l e s \ f i l i a l e 2 _ S t i p e n d i o \ C o l u m n s \ M a t r i c o l a & g t ; \ P K < / K e y > < / D i a g r a m O b j e c t K e y > < D i a g r a m O b j e c t K e y > < K e y > R e l a t i o n s h i p s \ & l t ; T a b l e s \ f i l i a l e 2 _ d i p e n d e n t e \ C o l u m n s \ M a t r i c o l a & g t ; - & l t ; T a b l e s \ f i l i a l e 2 _ S t i p e n d i o \ C o l u m n s \ M a t r i c o l a & g t ; \ C r o s s F i l t e r < / K e y > < / D i a g r a m O b j e c t K e y > < D i a g r a m O b j e c t K e y > < K e y > R e l a t i o n s h i p s \ & l t ; T a b l e s \ f i l i a l e 2 _ d i p e n d e n t e \ C o l u m n s \ M a t r i c o l a & g t ; - & l t ; T a b l e s \ f i l i a l e 2 _ r e g i o n e \ C o l u m n s \ M a t r i c o l a & g t ; < / K e y > < / D i a g r a m O b j e c t K e y > < D i a g r a m O b j e c t K e y > < K e y > R e l a t i o n s h i p s \ & l t ; T a b l e s \ f i l i a l e 2 _ d i p e n d e n t e \ C o l u m n s \ M a t r i c o l a & g t ; - & l t ; T a b l e s \ f i l i a l e 2 _ r e g i o n e \ C o l u m n s \ M a t r i c o l a & g t ; \ F K < / K e y > < / D i a g r a m O b j e c t K e y > < D i a g r a m O b j e c t K e y > < K e y > R e l a t i o n s h i p s \ & l t ; T a b l e s \ f i l i a l e 2 _ d i p e n d e n t e \ C o l u m n s \ M a t r i c o l a & g t ; - & l t ; T a b l e s \ f i l i a l e 2 _ r e g i o n e \ C o l u m n s \ M a t r i c o l a & g t ; \ P K < / K e y > < / D i a g r a m O b j e c t K e y > < D i a g r a m O b j e c t K e y > < K e y > R e l a t i o n s h i p s \ & l t ; T a b l e s \ f i l i a l e 2 _ d i p e n d e n t e \ C o l u m n s \ M a t r i c o l a & g t ; - & l t ; T a b l e s \ f i l i a l e 2 _ r e g i o n e \ C o l u m n s \ M a t r i c o l a & g t ; \ C r o s s F i l t e r < / K e y > < / D i a g r a m O b j e c t K e y > < D i a g r a m O b j e c t K e y > < K e y > R e l a t i o n s h i p s \ & l t ; T a b l e s \ f i l i a l e 2 _ p r o d o t t o \ C o l u m n s \ I d _ P r o d o t t o & g t ; - & l t ; T a b l e s \ f i l i a l e 1 _ p r o d o t t o \ C o l u m n s \ i d _ p r o d o t t o & g t ; < / K e y > < / D i a g r a m O b j e c t K e y > < D i a g r a m O b j e c t K e y > < K e y > R e l a t i o n s h i p s \ & l t ; T a b l e s \ f i l i a l e 2 _ p r o d o t t o \ C o l u m n s \ I d _ P r o d o t t o & g t ; - & l t ; T a b l e s \ f i l i a l e 1 _ p r o d o t t o \ C o l u m n s \ i d _ p r o d o t t o & g t ; \ F K < / K e y > < / D i a g r a m O b j e c t K e y > < D i a g r a m O b j e c t K e y > < K e y > R e l a t i o n s h i p s \ & l t ; T a b l e s \ f i l i a l e 2 _ p r o d o t t o \ C o l u m n s \ I d _ P r o d o t t o & g t ; - & l t ; T a b l e s \ f i l i a l e 1 _ p r o d o t t o \ C o l u m n s \ i d _ p r o d o t t o & g t ; \ P K < / K e y > < / D i a g r a m O b j e c t K e y > < D i a g r a m O b j e c t K e y > < K e y > R e l a t i o n s h i p s \ & l t ; T a b l e s \ f i l i a l e 2 _ p r o d o t t o \ C o l u m n s \ I d _ P r o d o t t o & g t ; - & l t ; T a b l e s \ f i l i a l e 1 _ p r o d o t t o \ C o l u m n s \ i d _ p r o d o t t o & g t ; \ C r o s s F i l t e r < / K e y > < / D i a g r a m O b j e c t K e y > < D i a g r a m O b j e c t K e y > < K e y > R e l a t i o n s h i p s \ & l t ; T a b l e s \ f i l i a l e 2 _ f a t t u r a t o \ C o l u m n s \ M _ V e n d i t o r e & g t ; - & l t ; T a b l e s \ f i l i a l e 2 _ d i p e n d e n t e \ C o l u m n s \ M a t r i c o l a & g t ; < / K e y > < / D i a g r a m O b j e c t K e y > < D i a g r a m O b j e c t K e y > < K e y > R e l a t i o n s h i p s \ & l t ; T a b l e s \ f i l i a l e 2 _ f a t t u r a t o \ C o l u m n s \ M _ V e n d i t o r e & g t ; - & l t ; T a b l e s \ f i l i a l e 2 _ d i p e n d e n t e \ C o l u m n s \ M a t r i c o l a & g t ; \ F K < / K e y > < / D i a g r a m O b j e c t K e y > < D i a g r a m O b j e c t K e y > < K e y > R e l a t i o n s h i p s \ & l t ; T a b l e s \ f i l i a l e 2 _ f a t t u r a t o \ C o l u m n s \ M _ V e n d i t o r e & g t ; - & l t ; T a b l e s \ f i l i a l e 2 _ d i p e n d e n t e \ C o l u m n s \ M a t r i c o l a & g t ; \ P K < / K e y > < / D i a g r a m O b j e c t K e y > < D i a g r a m O b j e c t K e y > < K e y > R e l a t i o n s h i p s \ & l t ; T a b l e s \ f i l i a l e 2 _ f a t t u r a t o \ C o l u m n s \ M _ V e n d i t o r e & g t ; - & l t ; T a b l e s \ f i l i a l e 2 _ d i p e n d e n t e \ C o l u m n s \ M a t r i c o l a & g t ; \ C r o s s F i l t e r < / K e y > < / D i a g r a m O b j e c t K e y > < D i a g r a m O b j e c t K e y > < K e y > R e l a t i o n s h i p s \ & l t ; T a b l e s \ f i l i a l e 2 _ f a t t u r a t o \ C o l u m n s \ I d _ P r o d o t t o & g t ; - & l t ; T a b l e s \ f i l i a l e 2 _ p r o d o t t o \ C o l u m n s \ I d _ P r o d o t t o & g t ; < / K e y > < / D i a g r a m O b j e c t K e y > < D i a g r a m O b j e c t K e y > < K e y > R e l a t i o n s h i p s \ & l t ; T a b l e s \ f i l i a l e 2 _ f a t t u r a t o \ C o l u m n s \ I d _ P r o d o t t o & g t ; - & l t ; T a b l e s \ f i l i a l e 2 _ p r o d o t t o \ C o l u m n s \ I d _ P r o d o t t o & g t ; \ F K < / K e y > < / D i a g r a m O b j e c t K e y > < D i a g r a m O b j e c t K e y > < K e y > R e l a t i o n s h i p s \ & l t ; T a b l e s \ f i l i a l e 2 _ f a t t u r a t o \ C o l u m n s \ I d _ P r o d o t t o & g t ; - & l t ; T a b l e s \ f i l i a l e 2 _ p r o d o t t o \ C o l u m n s \ I d _ P r o d o t t o & g t ; \ P K < / K e y > < / D i a g r a m O b j e c t K e y > < D i a g r a m O b j e c t K e y > < K e y > R e l a t i o n s h i p s \ & l t ; T a b l e s \ f i l i a l e 2 _ f a t t u r a t o \ C o l u m n s \ I d _ P r o d o t t o & g t ; - & l t ; T a b l e s \ f i l i a l e 2 _ p r o d o t t o \ C o l u m n s \ I d _ P r o d o t t o & g t ; \ C r o s s F i l t e r < / K e y > < / D i a g r a m O b j e c t K e y > < / A l l K e y s > < S e l e c t e d K e y s > < D i a g r a m O b j e c t K e y > < K e y > T a b l e s \ p r i n c _ d i p e n d e n t e 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 6 1 6 . 7 9 9 9 9 9 9 9 9 9 9 9 7 3 < / S c r o l l H o r i z o n t a l O f f s e t > < S c r o l l V e r t i c a l O f f s e t > 6 2 0 . 7 0 0 0 0 0 0 0 0 0 0 0 1 6 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 T a g s \ T a b l e s \ & l t ; T a b l e s \ p r i n c _ f a t t u r a t o & g t ; < / K e y > < / a : K e y > < a : V a l u e   i : t y p e = " D i a g r a m D i s p l a y T a g V i e w S t a t e " > < I s N o t F i l t e r e d O u t > t r u e < / I s N o t F i l t e r e d O u t > < / a : V a l u e > < / a : K e y V a l u e O f D i a g r a m O b j e c t K e y a n y T y p e z b w N T n L X > < a : K e y V a l u e O f D i a g r a m O b j e c t K e y a n y T y p e z b w N T n L X > < a : K e y > < K e y > D y n a m i c   T a g s \ T a b l e s \ & l t ; T a b l e s \ p r i n c _ s e t t o r e & g t ; < / K e y > < / a : K e y > < a : V a l u e   i : t y p e = " D i a g r a m D i s p l a y T a g V i e w S t a t e " > < I s N o t F i l t e r e d O u t > t r u e < / I s N o t F i l t e r e d O u t > < / a : V a l u e > < / a : K e y V a l u e O f D i a g r a m O b j e c t K e y a n y T y p e z b w N T n L X > < a : K e y V a l u e O f D i a g r a m O b j e c t K e y a n y T y p e z b w N T n L X > < a : K e y > < K e y > D y n a m i c   T a g s \ T a b l e s \ & l t ; T a b l e s \ p r i n c _ p r o d o t t o & g t ; < / K e y > < / a : K e y > < a : V a l u e   i : t y p e = " D i a g r a m D i s p l a y T a g V i e w S t a t e " > < I s N o t F i l t e r e d O u t > t r u e < / I s N o t F i l t e r e d O u t > < / a : V a l u e > < / a : K e y V a l u e O f D i a g r a m O b j e c t K e y a n y T y p e z b w N T n L X > < a : K e y V a l u e O f D i a g r a m O b j e c t K e y a n y T y p e z b w N T n L X > < a : K e y > < K e y > D y n a m i c   T a g s \ T a b l e s \ & l t ; T a b l e s \ p r i n c _ r e g i o n e & g t ; < / K e y > < / a : K e y > < a : V a l u e   i : t y p e = " D i a g r a m D i s p l a y T a g V i e w S t a t e " > < I s N o t F i l t e r e d O u t > t r u e < / I s N o t F i l t e r e d O u t > < / a : V a l u e > < / a : K e y V a l u e O f D i a g r a m O b j e c t K e y a n y T y p e z b w N T n L X > < a : K e y V a l u e O f D i a g r a m O b j e c t K e y a n y T y p e z b w N T n L X > < a : K e y > < K e y > D y n a m i c   T a g s \ T a b l e s \ & l t ; T a b l e s \ p r i n c _ d i p e n d e n t e & g t ; < / K e y > < / a : K e y > < a : V a l u e   i : t y p e = " D i a g r a m D i s p l a y T a g V i e w S t a t e " > < I s N o t F i l t e r e d O u t > t r u e < / I s N o t F i l t e r e d O u t > < / a : V a l u e > < / a : K e y V a l u e O f D i a g r a m O b j e c t K e y a n y T y p e z b w N T n L X > < a : K e y V a l u e O f D i a g r a m O b j e c t K e y a n y T y p e z b w N T n L X > < a : K e y > < K e y > D y n a m i c   T a g s \ T a b l e s \ & l t ; T a b l e s \ p r i n c _ s t i p e n d i o & g t ; < / K e y > < / a : K e y > < a : V a l u e   i : t y p e = " D i a g r a m D i s p l a y T a g V i e w S t a t e " > < I s N o t F i l t e r e d O u t > t r u e < / I s N o t F i l t e r e d O u t > < / a : V a l u e > < / a : K e y V a l u e O f D i a g r a m O b j e c t K e y a n y T y p e z b w N T n L X > < a : K e y V a l u e O f D i a g r a m O b j e c t K e y a n y T y p e z b w N T n L X > < a : K e y > < K e y > D y n a m i c   T a g s \ T a b l e s \ & l t ; T a b l e s \ f i l i a l e 1 _ d i p e n d e n t e & g t ; < / K e y > < / a : K e y > < a : V a l u e   i : t y p e = " D i a g r a m D i s p l a y T a g V i e w S t a t e " > < I s N o t F i l t e r e d O u t > t r u e < / I s N o t F i l t e r e d O u t > < / a : V a l u e > < / a : K e y V a l u e O f D i a g r a m O b j e c t K e y a n y T y p e z b w N T n L X > < a : K e y V a l u e O f D i a g r a m O b j e c t K e y a n y T y p e z b w N T n L X > < a : K e y > < K e y > D y n a m i c   T a g s \ T a b l e s \ & l t ; T a b l e s \ f i l i a l e 1 _ s t i p e n d i o & g t ; < / K e y > < / a : K e y > < a : V a l u e   i : t y p e = " D i a g r a m D i s p l a y T a g V i e w S t a t e " > < I s N o t F i l t e r e d O u t > t r u e < / I s N o t F i l t e r e d O u t > < / a : V a l u e > < / a : K e y V a l u e O f D i a g r a m O b j e c t K e y a n y T y p e z b w N T n L X > < a : K e y V a l u e O f D i a g r a m O b j e c t K e y a n y T y p e z b w N T n L X > < a : K e y > < K e y > D y n a m i c   T a g s \ T a b l e s \ & l t ; T a b l e s \ f i l i a l e 1 _ r e g i o n e & g t ; < / K e y > < / a : K e y > < a : V a l u e   i : t y p e = " D i a g r a m D i s p l a y T a g V i e w S t a t e " > < I s N o t F i l t e r e d O u t > t r u e < / I s N o t F i l t e r e d O u t > < / a : V a l u e > < / a : K e y V a l u e O f D i a g r a m O b j e c t K e y a n y T y p e z b w N T n L X > < a : K e y V a l u e O f D i a g r a m O b j e c t K e y a n y T y p e z b w N T n L X > < a : K e y > < K e y > D y n a m i c   T a g s \ T a b l e s \ & l t ; T a b l e s \ f i l i a l e 1 _ p r o d o t t o & g t ; < / K e y > < / a : K e y > < a : V a l u e   i : t y p e = " D i a g r a m D i s p l a y T a g V i e w S t a t e " > < I s N o t F i l t e r e d O u t > t r u e < / I s N o t F i l t e r e d O u t > < / a : V a l u e > < / a : K e y V a l u e O f D i a g r a m O b j e c t K e y a n y T y p e z b w N T n L X > < a : K e y V a l u e O f D i a g r a m O b j e c t K e y a n y T y p e z b w N T n L X > < a : K e y > < K e y > D y n a m i c   T a g s \ T a b l e s \ & l t ; T a b l e s \ f i l i a l e 1 _ f a t t u r a t o & g t ; < / K e y > < / a : K e y > < a : V a l u e   i : t y p e = " D i a g r a m D i s p l a y T a g V i e w S t a t e " > < I s N o t F i l t e r e d O u t > t r u e < / I s N o t F i l t e r e d O u t > < / a : V a l u e > < / a : K e y V a l u e O f D i a g r a m O b j e c t K e y a n y T y p e z b w N T n L X > < a : K e y V a l u e O f D i a g r a m O b j e c t K e y a n y T y p e z b w N T n L X > < a : K e y > < K e y > D y n a m i c   T a g s \ T a b l e s \ & l t ; T a b l e s \ f i l i a l e 2 _ S t i p e n d i o & g t ; < / K e y > < / a : K e y > < a : V a l u e   i : t y p e = " D i a g r a m D i s p l a y T a g V i e w S t a t e " > < I s N o t F i l t e r e d O u t > t r u e < / I s N o t F i l t e r e d O u t > < / a : V a l u e > < / a : K e y V a l u e O f D i a g r a m O b j e c t K e y a n y T y p e z b w N T n L X > < a : K e y V a l u e O f D i a g r a m O b j e c t K e y a n y T y p e z b w N T n L X > < a : K e y > < K e y > D y n a m i c   T a g s \ T a b l e s \ & l t ; T a b l e s \ f i l i a l e 2 _ d i p e n d e n t e & g t ; < / K e y > < / a : K e y > < a : V a l u e   i : t y p e = " D i a g r a m D i s p l a y T a g V i e w S t a t e " > < I s N o t F i l t e r e d O u t > t r u e < / I s N o t F i l t e r e d O u t > < / a : V a l u e > < / a : K e y V a l u e O f D i a g r a m O b j e c t K e y a n y T y p e z b w N T n L X > < a : K e y V a l u e O f D i a g r a m O b j e c t K e y a n y T y p e z b w N T n L X > < a : K e y > < K e y > D y n a m i c   T a g s \ T a b l e s \ & l t ; T a b l e s \ f i l i a l e 2 _ r e g i o n e & g t ; < / K e y > < / a : K e y > < a : V a l u e   i : t y p e = " D i a g r a m D i s p l a y T a g V i e w S t a t e " > < I s N o t F i l t e r e d O u t > t r u e < / I s N o t F i l t e r e d O u t > < / a : V a l u e > < / a : K e y V a l u e O f D i a g r a m O b j e c t K e y a n y T y p e z b w N T n L X > < a : K e y V a l u e O f D i a g r a m O b j e c t K e y a n y T y p e z b w N T n L X > < a : K e y > < K e y > D y n a m i c   T a g s \ T a b l e s \ & l t ; T a b l e s \ f i l i a l e 2 _ p r o d o t t o & g t ; < / K e y > < / a : K e y > < a : V a l u e   i : t y p e = " D i a g r a m D i s p l a y T a g V i e w S t a t e " > < I s N o t F i l t e r e d O u t > t r u e < / I s N o t F i l t e r e d O u t > < / a : V a l u e > < / a : K e y V a l u e O f D i a g r a m O b j e c t K e y a n y T y p e z b w N T n L X > < a : K e y V a l u e O f D i a g r a m O b j e c t K e y a n y T y p e z b w N T n L X > < a : K e y > < K e y > D y n a m i c   T a g s \ T a b l e s \ & l t ; T a b l e s \ f i l i a l e 2 _ f a t t u r a t o & g t ; < / K e y > < / a : K e y > < a : V a l u e   i : t y p e = " D i a g r a m D i s p l a y T a g V i e w S t a t e " > < I s N o t F i l t e r e d O u t > t r u e < / I s N o t F i l t e r e d O u t > < / a : V a l u e > < / a : K e y V a l u e O f D i a g r a m O b j e c t K e y a n y T y p e z b w N T n L X > < a : K e y V a l u e O f D i a g r a m O b j e c t K e y a n y T y p e z b w N T n L X > < a : K e y > < K e y > T a b l e s \ p r i n c _ f a t t u r a t o < / K e y > < / a : K e y > < a : V a l u e   i : t y p e = " D i a g r a m D i s p l a y N o d e V i e w S t a t e " > < H e i g h t > 2 4 6 < / H e i g h t > < I s E x p a n d e d > t r u e < / I s E x p a n d e d > < L a y e d O u t > t r u e < / L a y e d O u t > < L e f t > 3 0 0 . 4 0 0 0 0 0 0 0 0 0 0 0 3 2 < / L e f t > < T a b I n d e x > 6 < / T a b I n d e x > < T o p > 3 0 2 < / T o p > < W i d t h > 2 0 0 < / W i d t h > < / a : V a l u e > < / a : K e y V a l u e O f D i a g r a m O b j e c t K e y a n y T y p e z b w N T n L X > < a : K e y V a l u e O f D i a g r a m O b j e c t K e y a n y T y p e z b w N T n L X > < a : K e y > < K e y > T a b l e s \ p r i n c _ f a t t u r a t o \ C o l u m n s \ d a t a < / K e y > < / a : K e y > < a : V a l u e   i : t y p e = " D i a g r a m D i s p l a y N o d e V i e w S t a t e " > < H e i g h t > 1 5 0 < / H e i g h t > < I s E x p a n d e d > t r u e < / I s E x p a n d e d > < W i d t h > 2 0 0 < / W i d t h > < / a : V a l u e > < / a : K e y V a l u e O f D i a g r a m O b j e c t K e y a n y T y p e z b w N T n L X > < a : K e y V a l u e O f D i a g r a m O b j e c t K e y a n y T y p e z b w N T n L X > < a : K e y > < K e y > T a b l e s \ p r i n c _ f a t t u r a t o \ C o l u m n s \ m e s e < / K e y > < / a : K e y > < a : V a l u e   i : t y p e = " D i a g r a m D i s p l a y N o d e V i e w S t a t e " > < H e i g h t > 1 5 0 < / H e i g h t > < I s E x p a n d e d > t r u e < / I s E x p a n d e d > < W i d t h > 2 0 0 < / W i d t h > < / a : V a l u e > < / a : K e y V a l u e O f D i a g r a m O b j e c t K e y a n y T y p e z b w N T n L X > < a : K e y V a l u e O f D i a g r a m O b j e c t K e y a n y T y p e z b w N T n L X > < a : K e y > < K e y > T a b l e s \ p r i n c _ f a t t u r a t o \ C o l u m n s \ m _ v e n d i t o r e < / K e y > < / a : K e y > < a : V a l u e   i : t y p e = " D i a g r a m D i s p l a y N o d e V i e w S t a t e " > < H e i g h t > 1 5 0 < / H e i g h t > < I s E x p a n d e d > t r u e < / I s E x p a n d e d > < W i d t h > 2 0 0 < / W i d t h > < / a : V a l u e > < / a : K e y V a l u e O f D i a g r a m O b j e c t K e y a n y T y p e z b w N T n L X > < a : K e y V a l u e O f D i a g r a m O b j e c t K e y a n y T y p e z b w N T n L X > < a : K e y > < K e y > T a b l e s \ p r i n c _ f a t t u r a t o \ C o l u m n s \ c a t e g o r i a _ m e r c e < / K e y > < / a : K e y > < a : V a l u e   i : t y p e = " D i a g r a m D i s p l a y N o d e V i e w S t a t e " > < H e i g h t > 1 5 0 < / H e i g h t > < I s E x p a n d e d > t r u e < / I s E x p a n d e d > < W i d t h > 2 0 0 < / W i d t h > < / a : V a l u e > < / a : K e y V a l u e O f D i a g r a m O b j e c t K e y a n y T y p e z b w N T n L X > < a : K e y V a l u e O f D i a g r a m O b j e c t K e y a n y T y p e z b w N T n L X > < a : K e y > < K e y > T a b l e s \ p r i n c _ f a t t u r a t o \ C o l u m n s \ i d _ p r o d o t t o < / K e y > < / a : K e y > < a : V a l u e   i : t y p e = " D i a g r a m D i s p l a y N o d e V i e w S t a t e " > < H e i g h t > 1 5 0 < / H e i g h t > < I s E x p a n d e d > t r u e < / I s E x p a n d e d > < W i d t h > 2 0 0 < / W i d t h > < / a : V a l u e > < / a : K e y V a l u e O f D i a g r a m O b j e c t K e y a n y T y p e z b w N T n L X > < a : K e y V a l u e O f D i a g r a m O b j e c t K e y a n y T y p e z b w N T n L X > < a : K e y > < K e y > T a b l e s \ p r i n c _ f a t t u r a t o \ C o l u m n s \ f a t t u r a t o < / K e y > < / a : K e y > < a : V a l u e   i : t y p e = " D i a g r a m D i s p l a y N o d e V i e w S t a t e " > < H e i g h t > 1 5 0 < / H e i g h t > < I s E x p a n d e d > t r u e < / I s E x p a n d e d > < W i d t h > 2 0 0 < / W i d t h > < / a : V a l u e > < / a : K e y V a l u e O f D i a g r a m O b j e c t K e y a n y T y p e z b w N T n L X > < a : K e y V a l u e O f D i a g r a m O b j e c t K e y a n y T y p e z b w N T n L X > < a : K e y > < K e y > T a b l e s \ p r i n c _ f a t t u r a t o \ C o l u m n s \ d a t a   ( M o n t h   I n d e x ) < / K e y > < / a : K e y > < a : V a l u e   i : t y p e = " D i a g r a m D i s p l a y N o d e V i e w S t a t e " > < H e i g h t > 1 5 0 < / H e i g h t > < I s E x p a n d e d > t r u e < / I s E x p a n d e d > < W i d t h > 2 0 0 < / W i d t h > < / a : V a l u e > < / a : K e y V a l u e O f D i a g r a m O b j e c t K e y a n y T y p e z b w N T n L X > < a : K e y V a l u e O f D i a g r a m O b j e c t K e y a n y T y p e z b w N T n L X > < a : K e y > < K e y > T a b l e s \ p r i n c _ f a t t u r a t o \ C o l u m n s \ d a t a   ( M o n t h ) < / K e y > < / a : K e y > < a : V a l u e   i : t y p e = " D i a g r a m D i s p l a y N o d e V i e w S t a t e " > < H e i g h t > 1 5 0 < / H e i g h t > < I s E x p a n d e d > t r u e < / I s E x p a n d e d > < W i d t h > 2 0 0 < / W i d t h > < / a : V a l u e > < / a : K e y V a l u e O f D i a g r a m O b j e c t K e y a n y T y p e z b w N T n L X > < a : K e y V a l u e O f D i a g r a m O b j e c t K e y a n y T y p e z b w N T n L X > < a : K e y > < K e y > T a b l e s \ p r i n c _ f a t t u r a t o \ M e a s u r e s \ S u m   o f   f a t t u r a t o   2 < / K e y > < / a : K e y > < a : V a l u e   i : t y p e = " D i a g r a m D i s p l a y N o d e V i e w S t a t e " > < H e i g h t > 1 5 0 < / H e i g h t > < I s E x p a n d e d > t r u e < / I s E x p a n d e d > < W i d t h > 2 0 0 < / W i d t h > < / a : V a l u e > < / a : K e y V a l u e O f D i a g r a m O b j e c t K e y a n y T y p e z b w N T n L X > < a : K e y V a l u e O f D i a g r a m O b j e c t K e y a n y T y p e z b w N T n L X > < a : K e y > < K e y > T a b l e s \ p r i n c _ f a t t u r a t o \ S u m   o f   f a t t u r a t o   2 \ A d d i t i o n a l   I n f o \ I m p l i c i t   M e a s u r e < / K e y > < / a : K e y > < a : V a l u e   i : t y p e = " D i a g r a m D i s p l a y V i e w S t a t e I D i a g r a m T a g A d d i t i o n a l I n f o " / > < / a : K e y V a l u e O f D i a g r a m O b j e c t K e y a n y T y p e z b w N T n L X > < a : K e y V a l u e O f D i a g r a m O b j e c t K e y a n y T y p e z b w N T n L X > < a : K e y > < K e y > T a b l e s \ p r i n c _ s e t t o r e < / K e y > < / a : K e y > < a : V a l u e   i : t y p e = " D i a g r a m D i s p l a y N o d e V i e w S t a t e " > < H e i g h t > 1 5 0 < / H e i g h t > < I s E x p a n d e d > t r u e < / I s E x p a n d e d > < L a y e d O u t > t r u e < / L a y e d O u t > < L e f t > 9 2 5 . 2 0 0 0 0 0 0 0 0 0 0 0 2 7 < / L e f t > < T a b I n d e x > 3 < / T a b I n d e x > < T o p > 3 8 . 4 0 0 0 0 0 0 0 0 0 0 0 0 0 6 < / T o p > < W i d t h > 2 0 0 < / W i d t h > < / a : V a l u e > < / a : K e y V a l u e O f D i a g r a m O b j e c t K e y a n y T y p e z b w N T n L X > < a : K e y V a l u e O f D i a g r a m O b j e c t K e y a n y T y p e z b w N T n L X > < a : K e y > < K e y > T a b l e s \ p r i n c _ s e t t o r e \ C o l u m n s \ i d _ s e t t o r e < / K e y > < / a : K e y > < a : V a l u e   i : t y p e = " D i a g r a m D i s p l a y N o d e V i e w S t a t e " > < H e i g h t > 1 5 0 < / H e i g h t > < I s E x p a n d e d > t r u e < / I s E x p a n d e d > < W i d t h > 2 0 0 < / W i d t h > < / a : V a l u e > < / a : K e y V a l u e O f D i a g r a m O b j e c t K e y a n y T y p e z b w N T n L X > < a : K e y V a l u e O f D i a g r a m O b j e c t K e y a n y T y p e z b w N T n L X > < a : K e y > < K e y > T a b l e s \ p r i n c _ s e t t o r e \ C o l u m n s \ n o m e _ s e t t o r e < / K e y > < / a : K e y > < a : V a l u e   i : t y p e = " D i a g r a m D i s p l a y N o d e V i e w S t a t e " > < H e i g h t > 1 5 0 < / H e i g h t > < I s E x p a n d e d > t r u e < / I s E x p a n d e d > < W i d t h > 2 0 0 < / W i d t h > < / a : V a l u e > < / a : K e y V a l u e O f D i a g r a m O b j e c t K e y a n y T y p e z b w N T n L X > < a : K e y V a l u e O f D i a g r a m O b j e c t K e y a n y T y p e z b w N T n L X > < a : K e y > < K e y > T a b l e s \ p r i n c _ p r o d o t t o < / K e y > < / a : K e y > < a : V a l u e   i : t y p e = " D i a g r a m D i s p l a y N o d e V i e w S t a t e " > < H e i g h t > 1 5 0 < / H e i g h t > < I s E x p a n d e d > t r u e < / I s E x p a n d e d > < L a y e d O u t > t r u e < / L a y e d O u t > < L e f t > 6 0 4 < / L e f t > < T a b I n d e x > 7 < / T a b I n d e x > < T o p > 3 5 2 . 0 0 0 0 0 0 0 0 0 0 0 0 1 1 < / T o p > < W i d t h > 2 0 0 < / W i d t h > < / a : V a l u e > < / a : K e y V a l u e O f D i a g r a m O b j e c t K e y a n y T y p e z b w N T n L X > < a : K e y V a l u e O f D i a g r a m O b j e c t K e y a n y T y p e z b w N T n L X > < a : K e y > < K e y > T a b l e s \ p r i n c _ p r o d o t t o \ C o l u m n s \ i d _ p r o d o t t o < / K e y > < / a : K e y > < a : V a l u e   i : t y p e = " D i a g r a m D i s p l a y N o d e V i e w S t a t e " > < H e i g h t > 1 5 0 < / H e i g h t > < I s E x p a n d e d > t r u e < / I s E x p a n d e d > < W i d t h > 2 0 0 < / W i d t h > < / a : V a l u e > < / a : K e y V a l u e O f D i a g r a m O b j e c t K e y a n y T y p e z b w N T n L X > < a : K e y V a l u e O f D i a g r a m O b j e c t K e y a n y T y p e z b w N T n L X > < a : K e y > < K e y > T a b l e s \ p r i n c _ p r o d o t t o \ C o l u m n s \ n o m e _ p r o d o t t o < / K e y > < / a : K e y > < a : V a l u e   i : t y p e = " D i a g r a m D i s p l a y N o d e V i e w S t a t e " > < H e i g h t > 1 5 0 < / H e i g h t > < I s E x p a n d e d > t r u e < / I s E x p a n d e d > < W i d t h > 2 0 0 < / W i d t h > < / a : V a l u e > < / a : K e y V a l u e O f D i a g r a m O b j e c t K e y a n y T y p e z b w N T n L X > < a : K e y V a l u e O f D i a g r a m O b j e c t K e y a n y T y p e z b w N T n L X > < a : K e y > < K e y > T a b l e s \ p r i n c _ p r o d o t t o \ C o l u m n s \ c a t e g o r i a _ p r o d o t t o < / K e y > < / a : K e y > < a : V a l u e   i : t y p e = " D i a g r a m D i s p l a y N o d e V i e w S t a t e " > < H e i g h t > 1 5 0 < / H e i g h t > < I s E x p a n d e d > t r u e < / I s E x p a n d e d > < W i d t h > 2 0 0 < / W i d t h > < / a : V a l u e > < / a : K e y V a l u e O f D i a g r a m O b j e c t K e y a n y T y p e z b w N T n L X > < a : K e y V a l u e O f D i a g r a m O b j e c t K e y a n y T y p e z b w N T n L X > < a : K e y > < K e y > T a b l e s \ p r i n c _ r e g i o n e < / K e y > < / a : K e y > < a : V a l u e   i : t y p e = " D i a g r a m D i s p l a y N o d e V i e w S t a t e " > < H e i g h t > 1 5 0 < / H e i g h t > < I s E x p a n d e d > t r u e < / I s E x p a n d e d > < L a y e d O u t > t r u e < / L a y e d O u t > < T o p > 3 6 < / T o p > < W i d t h > 2 0 0 < / W i d t h > < / a : V a l u e > < / a : K e y V a l u e O f D i a g r a m O b j e c t K e y a n y T y p e z b w N T n L X > < a : K e y V a l u e O f D i a g r a m O b j e c t K e y a n y T y p e z b w N T n L X > < a : K e y > < K e y > T a b l e s \ p r i n c _ r e g i o n e \ C o l u m n s \ m a t r i c o l a < / K e y > < / a : K e y > < a : V a l u e   i : t y p e = " D i a g r a m D i s p l a y N o d e V i e w S t a t e " > < H e i g h t > 1 5 0 < / H e i g h t > < I s E x p a n d e d > t r u e < / I s E x p a n d e d > < W i d t h > 2 0 0 < / W i d t h > < / a : V a l u e > < / a : K e y V a l u e O f D i a g r a m O b j e c t K e y a n y T y p e z b w N T n L X > < a : K e y V a l u e O f D i a g r a m O b j e c t K e y a n y T y p e z b w N T n L X > < a : K e y > < K e y > T a b l e s \ p r i n c _ r e g i o n e \ C o l u m n s \ n o m e _ r e g i o n e < / K e y > < / a : K e y > < a : V a l u e   i : t y p e = " D i a g r a m D i s p l a y N o d e V i e w S t a t e " > < H e i g h t > 1 5 0 < / H e i g h t > < I s E x p a n d e d > t r u e < / I s E x p a n d e d > < W i d t h > 2 0 0 < / W i d t h > < / a : V a l u e > < / a : K e y V a l u e O f D i a g r a m O b j e c t K e y a n y T y p e z b w N T n L X > < a : K e y V a l u e O f D i a g r a m O b j e c t K e y a n y T y p e z b w N T n L X > < a : K e y > < K e y > T a b l e s \ p r i n c _ d i p e n d e n t e < / K e y > < / a : K e y > < a : V a l u e   i : t y p e = " D i a g r a m D i s p l a y N o d e V i e w S t a t e " > < H e i g h t > 2 2 5 . 2 < / H e i g h t > < I s E x p a n d e d > t r u e < / I s E x p a n d e d > < L a y e d O u t > t r u e < / L a y e d O u t > < L e f t > 3 0 2 . 4 0 0 0 0 0 0 0 0 0 0 0 1 5 < / L e f t > < T a b I n d e x > 1 < / T a b I n d e x > < W i d t h > 2 0 0 < / W i d t h > < / a : V a l u e > < / a : K e y V a l u e O f D i a g r a m O b j e c t K e y a n y T y p e z b w N T n L X > < a : K e y V a l u e O f D i a g r a m O b j e c t K e y a n y T y p e z b w N T n L X > < a : K e y > < K e y > T a b l e s \ p r i n c _ d i p e n d e n t e \ C o l u m n s \ m a t r i c o l a < / K e y > < / a : K e y > < a : V a l u e   i : t y p e = " D i a g r a m D i s p l a y N o d e V i e w S t a t e " > < H e i g h t > 1 5 0 < / H e i g h t > < I s E x p a n d e d > t r u e < / I s E x p a n d e d > < W i d t h > 2 0 0 < / W i d t h > < / a : V a l u e > < / a : K e y V a l u e O f D i a g r a m O b j e c t K e y a n y T y p e z b w N T n L X > < a : K e y V a l u e O f D i a g r a m O b j e c t K e y a n y T y p e z b w N T n L X > < a : K e y > < K e y > T a b l e s \ p r i n c _ d i p e n d e n t e \ C o l u m n s \ n o m e < / K e y > < / a : K e y > < a : V a l u e   i : t y p e = " D i a g r a m D i s p l a y N o d e V i e w S t a t e " > < H e i g h t > 1 5 0 < / H e i g h t > < I s E x p a n d e d > t r u e < / I s E x p a n d e d > < W i d t h > 2 0 0 < / W i d t h > < / a : V a l u e > < / a : K e y V a l u e O f D i a g r a m O b j e c t K e y a n y T y p e z b w N T n L X > < a : K e y V a l u e O f D i a g r a m O b j e c t K e y a n y T y p e z b w N T n L X > < a : K e y > < K e y > T a b l e s \ p r i n c _ d i p e n d e n t e \ C o l u m n s \ c o g n o m e < / K e y > < / a : K e y > < a : V a l u e   i : t y p e = " D i a g r a m D i s p l a y N o d e V i e w S t a t e " > < H e i g h t > 1 5 0 < / H e i g h t > < I s E x p a n d e d > t r u e < / I s E x p a n d e d > < W i d t h > 2 0 0 < / W i d t h > < / a : V a l u e > < / a : K e y V a l u e O f D i a g r a m O b j e c t K e y a n y T y p e z b w N T n L X > < a : K e y V a l u e O f D i a g r a m O b j e c t K e y a n y T y p e z b w N T n L X > < a : K e y > < K e y > T a b l e s \ p r i n c _ d i p e n d e n t e \ C o l u m n s \ d t _ n a s c i t a < / K e y > < / a : K e y > < a : V a l u e   i : t y p e = " D i a g r a m D i s p l a y N o d e V i e w S t a t e " > < H e i g h t > 1 5 0 < / H e i g h t > < I s E x p a n d e d > t r u e < / I s E x p a n d e d > < W i d t h > 2 0 0 < / W i d t h > < / a : V a l u e > < / a : K e y V a l u e O f D i a g r a m O b j e c t K e y a n y T y p e z b w N T n L X > < a : K e y V a l u e O f D i a g r a m O b j e c t K e y a n y T y p e z b w N T n L X > < a : K e y > < K e y > T a b l e s \ p r i n c _ d i p e n d e n t e \ C o l u m n s \ d t _ a s s u n z i o n e < / K e y > < / a : K e y > < a : V a l u e   i : t y p e = " D i a g r a m D i s p l a y N o d e V i e w S t a t e " > < H e i g h t > 1 5 0 < / H e i g h t > < I s E x p a n d e d > t r u e < / I s E x p a n d e d > < W i d t h > 2 0 0 < / W i d t h > < / a : V a l u e > < / a : K e y V a l u e O f D i a g r a m O b j e c t K e y a n y T y p e z b w N T n L X > < a : K e y V a l u e O f D i a g r a m O b j e c t K e y a n y T y p e z b w N T n L X > < a : K e y > < K e y > T a b l e s \ p r i n c _ d i p e n d e n t e \ C o l u m n s \ e t a < / K e y > < / a : K e y > < a : V a l u e   i : t y p e = " D i a g r a m D i s p l a y N o d e V i e w S t a t e " > < H e i g h t > 1 5 0 < / H e i g h t > < I s E x p a n d e d > t r u e < / I s E x p a n d e d > < W i d t h > 2 0 0 < / W i d t h > < / a : V a l u e > < / a : K e y V a l u e O f D i a g r a m O b j e c t K e y a n y T y p e z b w N T n L X > < a : K e y V a l u e O f D i a g r a m O b j e c t K e y a n y T y p e z b w N T n L X > < a : K e y > < K e y > T a b l e s \ p r i n c _ d i p e n d e n t e \ C o l u m n s \ a n z _ l a v o r o < / K e y > < / a : K e y > < a : V a l u e   i : t y p e = " D i a g r a m D i s p l a y N o d e V i e w S t a t e " > < H e i g h t > 1 5 0 < / H e i g h t > < I s E x p a n d e d > t r u e < / I s E x p a n d e d > < W i d t h > 2 0 0 < / W i d t h > < / a : V a l u e > < / a : K e y V a l u e O f D i a g r a m O b j e c t K e y a n y T y p e z b w N T n L X > < a : K e y V a l u e O f D i a g r a m O b j e c t K e y a n y T y p e z b w N T n L X > < a : K e y > < K e y > T a b l e s \ p r i n c _ s t i p e n d i o < / K e y > < / a : K e y > < a : V a l u e   i : t y p e = " D i a g r a m D i s p l a y N o d e V i e w S t a t e " > < H e i g h t > 1 5 0 < / H e i g h t > < I s E x p a n d e d > t r u e < / I s E x p a n d e d > < L a y e d O u t > t r u e < / L a y e d O u t > < L e f t > 6 1 6 . 3 9 9 9 9 9 9 9 9 9 9 9 7 5 < / L e f t > < T a b I n d e x > 2 < / T a b I n d e x > < T o p > 3 7 . 6 0 0 0 0 0 0 0 0 0 0 0 0 2 3 < / T o p > < W i d t h > 2 0 0 < / W i d t h > < / a : V a l u e > < / a : K e y V a l u e O f D i a g r a m O b j e c t K e y a n y T y p e z b w N T n L X > < a : K e y V a l u e O f D i a g r a m O b j e c t K e y a n y T y p e z b w N T n L X > < a : K e y > < K e y > T a b l e s \ p r i n c _ s t i p e n d i o \ C o l u m n s \ m a t r i c o l a < / K e y > < / a : K e y > < a : V a l u e   i : t y p e = " D i a g r a m D i s p l a y N o d e V i e w S t a t e " > < H e i g h t > 1 5 0 < / H e i g h t > < I s E x p a n d e d > t r u e < / I s E x p a n d e d > < W i d t h > 2 0 0 < / W i d t h > < / a : V a l u e > < / a : K e y V a l u e O f D i a g r a m O b j e c t K e y a n y T y p e z b w N T n L X > < a : K e y V a l u e O f D i a g r a m O b j e c t K e y a n y T y p e z b w N T n L X > < a : K e y > < K e y > T a b l e s \ p r i n c _ s t i p e n d i o \ C o l u m n s \ i d _ s e t t o r e < / K e y > < / a : K e y > < a : V a l u e   i : t y p e = " D i a g r a m D i s p l a y N o d e V i e w S t a t e " > < H e i g h t > 1 5 0 < / H e i g h t > < I s E x p a n d e d > t r u e < / I s E x p a n d e d > < W i d t h > 2 0 0 < / W i d t h > < / a : V a l u e > < / a : K e y V a l u e O f D i a g r a m O b j e c t K e y a n y T y p e z b w N T n L X > < a : K e y V a l u e O f D i a g r a m O b j e c t K e y a n y T y p e z b w N T n L X > < a : K e y > < K e y > T a b l e s \ p r i n c _ s t i p e n d i o \ C o l u m n s \ s t i p e n d i o < / K e y > < / a : K e y > < a : V a l u e   i : t y p e = " D i a g r a m D i s p l a y N o d e V i e w S t a t e " > < H e i g h t > 1 5 0 < / H e i g h t > < I s E x p a n d e d > t r u e < / I s E x p a n d e d > < W i d t h > 2 0 0 < / W i d t h > < / a : V a l u e > < / a : K e y V a l u e O f D i a g r a m O b j e c t K e y a n y T y p e z b w N T n L X > < a : K e y V a l u e O f D i a g r a m O b j e c t K e y a n y T y p e z b w N T n L X > < a : K e y > < K e y > T a b l e s \ f i l i a l e 1 _ d i p e n d e n t e < / K e y > < / a : K e y > < a : V a l u e   i : t y p e = " D i a g r a m D i s p l a y N o d e V i e w S t a t e " > < H e i g h t > 2 4 6 . 8 0 0 0 0 0 0 0 0 0 0 0 1 8 < / H e i g h t > < I s E x p a n d e d > t r u e < / I s E x p a n d e d > < L a y e d O u t > t r u e < / L a y e d O u t > < L e f t > 1 6 6 5 . 8 5 < / L e f t > < T a b I n d e x > 1 0 < / T a b I n d e x > < T o p > 3 0 6 . 8 0 0 0 0 0 0 0 0 0 0 0 1 8 < / T o p > < W i d t h > 2 0 0 < / W i d t h > < / a : V a l u e > < / a : K e y V a l u e O f D i a g r a m O b j e c t K e y a n y T y p e z b w N T n L X > < a : K e y V a l u e O f D i a g r a m O b j e c t K e y a n y T y p e z b w N T n L X > < a : K e y > < K e y > T a b l e s \ f i l i a l e 1 _ d i p e n d e n t e \ C o l u m n s \ m a t r i c o l a < / K e y > < / a : K e y > < a : V a l u e   i : t y p e = " D i a g r a m D i s p l a y N o d e V i e w S t a t e " > < H e i g h t > 1 5 0 < / H e i g h t > < I s E x p a n d e d > t r u e < / I s E x p a n d e d > < W i d t h > 2 0 0 < / W i d t h > < / a : V a l u e > < / a : K e y V a l u e O f D i a g r a m O b j e c t K e y a n y T y p e z b w N T n L X > < a : K e y V a l u e O f D i a g r a m O b j e c t K e y a n y T y p e z b w N T n L X > < a : K e y > < K e y > T a b l e s \ f i l i a l e 1 _ d i p e n d e n t e \ C o l u m n s \ n o m e < / K e y > < / a : K e y > < a : V a l u e   i : t y p e = " D i a g r a m D i s p l a y N o d e V i e w S t a t e " > < H e i g h t > 1 5 0 < / H e i g h t > < I s E x p a n d e d > t r u e < / I s E x p a n d e d > < W i d t h > 2 0 0 < / W i d t h > < / a : V a l u e > < / a : K e y V a l u e O f D i a g r a m O b j e c t K e y a n y T y p e z b w N T n L X > < a : K e y V a l u e O f D i a g r a m O b j e c t K e y a n y T y p e z b w N T n L X > < a : K e y > < K e y > T a b l e s \ f i l i a l e 1 _ d i p e n d e n t e \ C o l u m n s \ c o g n o m e < / K e y > < / a : K e y > < a : V a l u e   i : t y p e = " D i a g r a m D i s p l a y N o d e V i e w S t a t e " > < H e i g h t > 1 5 0 < / H e i g h t > < I s E x p a n d e d > t r u e < / I s E x p a n d e d > < W i d t h > 2 0 0 < / W i d t h > < / a : V a l u e > < / a : K e y V a l u e O f D i a g r a m O b j e c t K e y a n y T y p e z b w N T n L X > < a : K e y V a l u e O f D i a g r a m O b j e c t K e y a n y T y p e z b w N T n L X > < a : K e y > < K e y > T a b l e s \ f i l i a l e 1 _ d i p e n d e n t e \ C o l u m n s \ d t _ n a s c i t a < / K e y > < / a : K e y > < a : V a l u e   i : t y p e = " D i a g r a m D i s p l a y N o d e V i e w S t a t e " > < H e i g h t > 1 5 0 < / H e i g h t > < I s E x p a n d e d > t r u e < / I s E x p a n d e d > < W i d t h > 2 0 0 < / W i d t h > < / a : V a l u e > < / a : K e y V a l u e O f D i a g r a m O b j e c t K e y a n y T y p e z b w N T n L X > < a : K e y V a l u e O f D i a g r a m O b j e c t K e y a n y T y p e z b w N T n L X > < a : K e y > < K e y > T a b l e s \ f i l i a l e 1 _ d i p e n d e n t e \ C o l u m n s \ d t _ a s s u n z i o n e < / K e y > < / a : K e y > < a : V a l u e   i : t y p e = " D i a g r a m D i s p l a y N o d e V i e w S t a t e " > < H e i g h t > 1 5 0 < / H e i g h t > < I s E x p a n d e d > t r u e < / I s E x p a n d e d > < W i d t h > 2 0 0 < / W i d t h > < / a : V a l u e > < / a : K e y V a l u e O f D i a g r a m O b j e c t K e y a n y T y p e z b w N T n L X > < a : K e y V a l u e O f D i a g r a m O b j e c t K e y a n y T y p e z b w N T n L X > < a : K e y > < K e y > T a b l e s \ f i l i a l e 1 _ d i p e n d e n t e \ C o l u m n s \ e t a < / K e y > < / a : K e y > < a : V a l u e   i : t y p e = " D i a g r a m D i s p l a y N o d e V i e w S t a t e " > < H e i g h t > 1 5 0 < / H e i g h t > < I s E x p a n d e d > t r u e < / I s E x p a n d e d > < W i d t h > 2 0 0 < / W i d t h > < / a : V a l u e > < / a : K e y V a l u e O f D i a g r a m O b j e c t K e y a n y T y p e z b w N T n L X > < a : K e y V a l u e O f D i a g r a m O b j e c t K e y a n y T y p e z b w N T n L X > < a : K e y > < K e y > T a b l e s \ f i l i a l e 1 _ d i p e n d e n t e \ C o l u m n s \ a n z _ l a v o r o < / K e y > < / a : K e y > < a : V a l u e   i : t y p e = " D i a g r a m D i s p l a y N o d e V i e w S t a t e " > < H e i g h t > 1 5 0 < / H e i g h t > < I s E x p a n d e d > t r u e < / I s E x p a n d e d > < W i d t h > 2 0 0 < / W i d t h > < / a : V a l u e > < / a : K e y V a l u e O f D i a g r a m O b j e c t K e y a n y T y p e z b w N T n L X > < a : K e y V a l u e O f D i a g r a m O b j e c t K e y a n y T y p e z b w N T n L X > < a : K e y > < K e y > T a b l e s \ f i l i a l e 1 _ d i p e n d e n t e \ C o l u m n s \ i d _ r e g i o n e < / K e y > < / a : K e y > < a : V a l u e   i : t y p e = " D i a g r a m D i s p l a y N o d e V i e w S t a t e " > < H e i g h t > 1 5 0 < / H e i g h t > < I s E x p a n d e d > t r u e < / I s E x p a n d e d > < W i d t h > 2 0 0 < / W i d t h > < / a : V a l u e > < / a : K e y V a l u e O f D i a g r a m O b j e c t K e y a n y T y p e z b w N T n L X > < a : K e y V a l u e O f D i a g r a m O b j e c t K e y a n y T y p e z b w N T n L X > < a : K e y > < K e y > T a b l e s \ f i l i a l e 1 _ s t i p e n d i o < / K e y > < / a : K e y > < a : V a l u e   i : t y p e = " D i a g r a m D i s p l a y N o d e V i e w S t a t e " > < H e i g h t > 1 5 0 < / H e i g h t > < I s E x p a n d e d > t r u e < / I s E x p a n d e d > < L a y e d O u t > t r u e < / L a y e d O u t > < L e f t > 1 4 5 0 . 8 0 0 0 0 0 0 0 0 0 0 0 2 < / L e f t > < T a b I n d e x > 4 < / T a b I n d e x > < T o p > 1 8 < / T o p > < W i d t h > 2 0 0 < / W i d t h > < / a : V a l u e > < / a : K e y V a l u e O f D i a g r a m O b j e c t K e y a n y T y p e z b w N T n L X > < a : K e y V a l u e O f D i a g r a m O b j e c t K e y a n y T y p e z b w N T n L X > < a : K e y > < K e y > T a b l e s \ f i l i a l e 1 _ s t i p e n d i o \ C o l u m n s \ m a t r i c o l a < / K e y > < / a : K e y > < a : V a l u e   i : t y p e = " D i a g r a m D i s p l a y N o d e V i e w S t a t e " > < H e i g h t > 1 5 0 < / H e i g h t > < I s E x p a n d e d > t r u e < / I s E x p a n d e d > < W i d t h > 2 0 0 < / W i d t h > < / a : V a l u e > < / a : K e y V a l u e O f D i a g r a m O b j e c t K e y a n y T y p e z b w N T n L X > < a : K e y V a l u e O f D i a g r a m O b j e c t K e y a n y T y p e z b w N T n L X > < a : K e y > < K e y > T a b l e s \ f i l i a l e 1 _ s t i p e n d i o \ C o l u m n s \ s t i p e n d i o < / K e y > < / a : K e y > < a : V a l u e   i : t y p e = " D i a g r a m D i s p l a y N o d e V i e w S t a t e " > < H e i g h t > 1 5 0 < / H e i g h t > < I s E x p a n d e d > t r u e < / I s E x p a n d e d > < W i d t h > 2 0 0 < / W i d t h > < / a : V a l u e > < / a : K e y V a l u e O f D i a g r a m O b j e c t K e y a n y T y p e z b w N T n L X > < a : K e y V a l u e O f D i a g r a m O b j e c t K e y a n y T y p e z b w N T n L X > < a : K e y > < K e y > T a b l e s \ f i l i a l e 1 _ r e g i o n e < / K e y > < / a : K e y > < a : V a l u e   i : t y p e = " D i a g r a m D i s p l a y N o d e V i e w S t a t e " > < H e i g h t > 1 5 0 < / H e i g h t > < I s E x p a n d e d > t r u e < / I s E x p a n d e d > < L a y e d O u t > t r u e < / L a y e d O u t > < L e f t > 1 8 7 1 . 1 9 9 9 9 9 9 9 9 9 9 9 8 < / L e f t > < T a b I n d e x > 5 < / T a b I n d e x > < T o p > 1 5 . 9 9 9 9 9 9 9 9 9 9 9 9 9 7 2 < / T o p > < W i d t h > 2 0 0 < / W i d t h > < / a : V a l u e > < / a : K e y V a l u e O f D i a g r a m O b j e c t K e y a n y T y p e z b w N T n L X > < a : K e y V a l u e O f D i a g r a m O b j e c t K e y a n y T y p e z b w N T n L X > < a : K e y > < K e y > T a b l e s \ f i l i a l e 1 _ r e g i o n e \ C o l u m n s \ i d _ r e g i o n e < / K e y > < / a : K e y > < a : V a l u e   i : t y p e = " D i a g r a m D i s p l a y N o d e V i e w S t a t e " > < H e i g h t > 1 5 0 < / H e i g h t > < I s E x p a n d e d > t r u e < / I s E x p a n d e d > < W i d t h > 2 0 0 < / W i d t h > < / a : V a l u e > < / a : K e y V a l u e O f D i a g r a m O b j e c t K e y a n y T y p e z b w N T n L X > < a : K e y V a l u e O f D i a g r a m O b j e c t K e y a n y T y p e z b w N T n L X > < a : K e y > < K e y > T a b l e s \ f i l i a l e 1 _ r e g i o n e \ C o l u m n s \ m a t r i c o l a < / K e y > < / a : K e y > < a : V a l u e   i : t y p e = " D i a g r a m D i s p l a y N o d e V i e w S t a t e " > < H e i g h t > 1 5 0 < / H e i g h t > < I s E x p a n d e d > t r u e < / I s E x p a n d e d > < W i d t h > 2 0 0 < / W i d t h > < / a : V a l u e > < / a : K e y V a l u e O f D i a g r a m O b j e c t K e y a n y T y p e z b w N T n L X > < a : K e y V a l u e O f D i a g r a m O b j e c t K e y a n y T y p e z b w N T n L X > < a : K e y > < K e y > T a b l e s \ f i l i a l e 1 _ r e g i o n e \ C o l u m n s \ n o m e _ r e g i o n e < / K e y > < / a : K e y > < a : V a l u e   i : t y p e = " D i a g r a m D i s p l a y N o d e V i e w S t a t e " > < H e i g h t > 1 5 0 < / H e i g h t > < I s E x p a n d e d > t r u e < / I s E x p a n d e d > < W i d t h > 2 0 0 < / W i d t h > < / a : V a l u e > < / a : K e y V a l u e O f D i a g r a m O b j e c t K e y a n y T y p e z b w N T n L X > < a : K e y V a l u e O f D i a g r a m O b j e c t K e y a n y T y p e z b w N T n L X > < a : K e y > < K e y > T a b l e s \ f i l i a l e 1 _ p r o d o t t o < / K e y > < / a : K e y > < a : V a l u e   i : t y p e = " D i a g r a m D i s p l a y N o d e V i e w S t a t e " > < H e i g h t > 1 5 0 < / H e i g h t > < I s E x p a n d e d > t r u e < / I s E x p a n d e d > < L a y e d O u t > t r u e < / L a y e d O u t > < L e f t > 9 2 0 < / L e f t > < T a b I n d e x > 8 < / T a b I n d e x > < T o p > 3 5 3 . 2 0 0 0 0 0 0 0 0 0 0 0 0 5 < / T o p > < W i d t h > 2 0 0 < / W i d t h > < / a : V a l u e > < / a : K e y V a l u e O f D i a g r a m O b j e c t K e y a n y T y p e z b w N T n L X > < a : K e y V a l u e O f D i a g r a m O b j e c t K e y a n y T y p e z b w N T n L X > < a : K e y > < K e y > T a b l e s \ f i l i a l e 1 _ p r o d o t t o \ C o l u m n s \ i d _ p r o d o t t o < / K e y > < / a : K e y > < a : V a l u e   i : t y p e = " D i a g r a m D i s p l a y N o d e V i e w S t a t e " > < H e i g h t > 1 5 0 < / H e i g h t > < I s E x p a n d e d > t r u e < / I s E x p a n d e d > < W i d t h > 2 0 0 < / W i d t h > < / a : V a l u e > < / a : K e y V a l u e O f D i a g r a m O b j e c t K e y a n y T y p e z b w N T n L X > < a : K e y V a l u e O f D i a g r a m O b j e c t K e y a n y T y p e z b w N T n L X > < a : K e y > < K e y > T a b l e s \ f i l i a l e 1 _ p r o d o t t o \ C o l u m n s \ n o m e _ p r o d o t t o < / K e y > < / a : K e y > < a : V a l u e   i : t y p e = " D i a g r a m D i s p l a y N o d e V i e w S t a t e " > < H e i g h t > 1 5 0 < / H e i g h t > < I s E x p a n d e d > t r u e < / I s E x p a n d e d > < W i d t h > 2 0 0 < / W i d t h > < / a : V a l u e > < / a : K e y V a l u e O f D i a g r a m O b j e c t K e y a n y T y p e z b w N T n L X > < a : K e y V a l u e O f D i a g r a m O b j e c t K e y a n y T y p e z b w N T n L X > < a : K e y > < K e y > T a b l e s \ f i l i a l e 1 _ p r o d o t t o \ C o l u m n s \ c a t e g o r i a _ p r o d o t t o < / K e y > < / a : K e y > < a : V a l u e   i : t y p e = " D i a g r a m D i s p l a y N o d e V i e w S t a t e " > < H e i g h t > 1 5 0 < / H e i g h t > < I s E x p a n d e d > t r u e < / I s E x p a n d e d > < W i d t h > 2 0 0 < / W i d t h > < / a : V a l u e > < / a : K e y V a l u e O f D i a g r a m O b j e c t K e y a n y T y p e z b w N T n L X > < a : K e y V a l u e O f D i a g r a m O b j e c t K e y a n y T y p e z b w N T n L X > < a : K e y > < K e y > T a b l e s \ f i l i a l e 1 _ f a t t u r a t o < / K e y > < / a : K e y > < a : V a l u e   i : t y p e = " D i a g r a m D i s p l a y N o d e V i e w S t a t e " > < H e i g h t > 2 4 6 . 7 9 9 9 9 9 9 9 9 9 9 9 9 8 < / H e i g h t > < I s E x p a n d e d > t r u e < / I s E x p a n d e d > < L a y e d O u t > t r u e < / L a y e d O u t > < L e f t > 1 2 7 7 . 1 9 9 9 9 9 9 9 9 9 9 9 8 < / L e f t > < T a b I n d e x > 9 < / T a b I n d e x > < T o p > 3 0 6 . 4 0 0 0 0 0 0 0 0 0 0 0 0 9 < / T o p > < W i d t h > 2 0 0 < / W i d t h > < / a : V a l u e > < / a : K e y V a l u e O f D i a g r a m O b j e c t K e y a n y T y p e z b w N T n L X > < a : K e y V a l u e O f D i a g r a m O b j e c t K e y a n y T y p e z b w N T n L X > < a : K e y > < K e y > T a b l e s \ f i l i a l e 1 _ f a t t u r a t o \ C o l u m n s \ f i d < / K e y > < / a : K e y > < a : V a l u e   i : t y p e = " D i a g r a m D i s p l a y N o d e V i e w S t a t e " > < H e i g h t > 1 5 0 < / H e i g h t > < I s E x p a n d e d > t r u e < / I s E x p a n d e d > < W i d t h > 2 0 0 < / W i d t h > < / a : V a l u e > < / a : K e y V a l u e O f D i a g r a m O b j e c t K e y a n y T y p e z b w N T n L X > < a : K e y V a l u e O f D i a g r a m O b j e c t K e y a n y T y p e z b w N T n L X > < a : K e y > < K e y > T a b l e s \ f i l i a l e 1 _ f a t t u r a t o \ C o l u m n s \ d a t a < / K e y > < / a : K e y > < a : V a l u e   i : t y p e = " D i a g r a m D i s p l a y N o d e V i e w S t a t e " > < H e i g h t > 1 5 0 < / H e i g h t > < I s E x p a n d e d > t r u e < / I s E x p a n d e d > < W i d t h > 2 0 0 < / W i d t h > < / a : V a l u e > < / a : K e y V a l u e O f D i a g r a m O b j e c t K e y a n y T y p e z b w N T n L X > < a : K e y V a l u e O f D i a g r a m O b j e c t K e y a n y T y p e z b w N T n L X > < a : K e y > < K e y > T a b l e s \ f i l i a l e 1 _ f a t t u r a t o \ C o l u m n s \ m _ v e n d i t o r e < / K e y > < / a : K e y > < a : V a l u e   i : t y p e = " D i a g r a m D i s p l a y N o d e V i e w S t a t e " > < H e i g h t > 1 5 0 < / H e i g h t > < I s E x p a n d e d > t r u e < / I s E x p a n d e d > < W i d t h > 2 0 0 < / W i d t h > < / a : V a l u e > < / a : K e y V a l u e O f D i a g r a m O b j e c t K e y a n y T y p e z b w N T n L X > < a : K e y V a l u e O f D i a g r a m O b j e c t K e y a n y T y p e z b w N T n L X > < a : K e y > < K e y > T a b l e s \ f i l i a l e 1 _ f a t t u r a t o \ C o l u m n s \ c a t e g o r i a _ m e r c e < / K e y > < / a : K e y > < a : V a l u e   i : t y p e = " D i a g r a m D i s p l a y N o d e V i e w S t a t e " > < H e i g h t > 1 5 0 < / H e i g h t > < I s E x p a n d e d > t r u e < / I s E x p a n d e d > < W i d t h > 2 0 0 < / W i d t h > < / a : V a l u e > < / a : K e y V a l u e O f D i a g r a m O b j e c t K e y a n y T y p e z b w N T n L X > < a : K e y V a l u e O f D i a g r a m O b j e c t K e y a n y T y p e z b w N T n L X > < a : K e y > < K e y > T a b l e s \ f i l i a l e 1 _ f a t t u r a t o \ C o l u m n s \ i d _ p r o d o t t o < / K e y > < / a : K e y > < a : V a l u e   i : t y p e = " D i a g r a m D i s p l a y N o d e V i e w S t a t e " > < H e i g h t > 1 5 0 < / H e i g h t > < I s E x p a n d e d > t r u e < / I s E x p a n d e d > < W i d t h > 2 0 0 < / W i d t h > < / a : V a l u e > < / a : K e y V a l u e O f D i a g r a m O b j e c t K e y a n y T y p e z b w N T n L X > < a : K e y V a l u e O f D i a g r a m O b j e c t K e y a n y T y p e z b w N T n L X > < a : K e y > < K e y > T a b l e s \ f i l i a l e 1 _ f a t t u r a t o \ C o l u m n s \ f a t t u r a t o < / K e y > < / a : K e y > < a : V a l u e   i : t y p e = " D i a g r a m D i s p l a y N o d e V i e w S t a t e " > < H e i g h t > 1 5 0 < / H e i g h t > < I s E x p a n d e d > t r u e < / I s E x p a n d e d > < W i d t h > 2 0 0 < / W i d t h > < / a : V a l u e > < / a : K e y V a l u e O f D i a g r a m O b j e c t K e y a n y T y p e z b w N T n L X > < a : K e y V a l u e O f D i a g r a m O b j e c t K e y a n y T y p e z b w N T n L X > < a : K e y > < K e y > T a b l e s \ f i l i a l e 1 _ f a t t u r a t o \ C o l u m n s \ d a t a   ( M o n t h   I n d e x ) < / K e y > < / a : K e y > < a : V a l u e   i : t y p e = " D i a g r a m D i s p l a y N o d e V i e w S t a t e " > < H e i g h t > 1 5 0 < / H e i g h t > < I s E x p a n d e d > t r u e < / I s E x p a n d e d > < W i d t h > 2 0 0 < / W i d t h > < / a : V a l u e > < / a : K e y V a l u e O f D i a g r a m O b j e c t K e y a n y T y p e z b w N T n L X > < a : K e y V a l u e O f D i a g r a m O b j e c t K e y a n y T y p e z b w N T n L X > < a : K e y > < K e y > T a b l e s \ f i l i a l e 1 _ f a t t u r a t o \ C o l u m n s \ d a t a   ( M o n t h ) < / K e y > < / a : K e y > < a : V a l u e   i : t y p e = " D i a g r a m D i s p l a y N o d e V i e w S t a t e " > < H e i g h t > 1 5 0 < / H e i g h t > < I s E x p a n d e d > t r u e < / I s E x p a n d e d > < W i d t h > 2 0 0 < / W i d t h > < / a : V a l u e > < / a : K e y V a l u e O f D i a g r a m O b j e c t K e y a n y T y p e z b w N T n L X > < a : K e y V a l u e O f D i a g r a m O b j e c t K e y a n y T y p e z b w N T n L X > < a : K e y > < K e y > T a b l e s \ f i l i a l e 1 _ f a t t u r a t o \ M e a s u r e s \ S u m   o f   f a t t u r a t o < / K e y > < / a : K e y > < a : V a l u e   i : t y p e = " D i a g r a m D i s p l a y N o d e V i e w S t a t e " > < H e i g h t > 1 5 0 < / H e i g h t > < I s E x p a n d e d > t r u e < / I s E x p a n d e d > < W i d t h > 2 0 0 < / W i d t h > < / a : V a l u e > < / a : K e y V a l u e O f D i a g r a m O b j e c t K e y a n y T y p e z b w N T n L X > < a : K e y V a l u e O f D i a g r a m O b j e c t K e y a n y T y p e z b w N T n L X > < a : K e y > < K e y > T a b l e s \ f i l i a l e 1 _ f a t t u r a t o \ S u m   o f   f a t t u r a t o \ A d d i t i o n a l   I n f o \ I m p l i c i t   M e a s u r e < / K e y > < / a : K e y > < a : V a l u e   i : t y p e = " D i a g r a m D i s p l a y V i e w S t a t e I D i a g r a m T a g A d d i t i o n a l I n f o " / > < / a : K e y V a l u e O f D i a g r a m O b j e c t K e y a n y T y p e z b w N T n L X > < a : K e y V a l u e O f D i a g r a m O b j e c t K e y a n y T y p e z b w N T n L X > < a : K e y > < K e y > T a b l e s \ f i l i a l e 2 _ S t i p e n d i o < / K e y > < / a : K e y > < a : V a l u e   i : t y p e = " D i a g r a m D i s p l a y N o d e V i e w S t a t e " > < H e i g h t > 1 5 0 < / H e i g h t > < I s E x p a n d e d > t r u e < / I s E x p a n d e d > < L a y e d O u t > t r u e < / L a y e d O u t > < L e f t > 9 2 5 . 1 9 9 9 9 9 9 9 9 9 9 9 8 2 < / L e f t > < T a b I n d e x > 1 3 < / T a b I n d e x > < T o p > 9 6 9 . 3 5 0 0 0 0 0 0 0 0 0 0 1 4 < / T o p > < W i d t h > 2 0 0 < / W i d t h > < / a : V a l u e > < / a : K e y V a l u e O f D i a g r a m O b j e c t K e y a n y T y p e z b w N T n L X > < a : K e y V a l u e O f D i a g r a m O b j e c t K e y a n y T y p e z b w N T n L X > < a : K e y > < K e y > T a b l e s \ f i l i a l e 2 _ S t i p e n d i o \ C o l u m n s \ M a t r i c o l a < / K e y > < / a : K e y > < a : V a l u e   i : t y p e = " D i a g r a m D i s p l a y N o d e V i e w S t a t e " > < H e i g h t > 1 5 0 < / H e i g h t > < I s E x p a n d e d > t r u e < / I s E x p a n d e d > < W i d t h > 2 0 0 < / W i d t h > < / a : V a l u e > < / a : K e y V a l u e O f D i a g r a m O b j e c t K e y a n y T y p e z b w N T n L X > < a : K e y V a l u e O f D i a g r a m O b j e c t K e y a n y T y p e z b w N T n L X > < a : K e y > < K e y > T a b l e s \ f i l i a l e 2 _ S t i p e n d i o \ C o l u m n s \ S t i p e n d i o < / K e y > < / a : K e y > < a : V a l u e   i : t y p e = " D i a g r a m D i s p l a y N o d e V i e w S t a t e " > < H e i g h t > 1 5 0 < / H e i g h t > < I s E x p a n d e d > t r u e < / I s E x p a n d e d > < W i d t h > 2 0 0 < / W i d t h > < / a : V a l u e > < / a : K e y V a l u e O f D i a g r a m O b j e c t K e y a n y T y p e z b w N T n L X > < a : K e y V a l u e O f D i a g r a m O b j e c t K e y a n y T y p e z b w N T n L X > < a : K e y > < K e y > T a b l e s \ f i l i a l e 2 _ d i p e n d e n t e < / K e y > < / a : K e y > < a : V a l u e   i : t y p e = " D i a g r a m D i s p l a y N o d e V i e w S t a t e " > < H e i g h t > 2 0 9 . 6 0 0 0 0 0 0 0 0 0 0 0 0 8 < / H e i g h t > < I s E x p a n d e d > t r u e < / I s E x p a n d e d > < L a y e d O u t > t r u e < / L a y e d O u t > < L e f t > 1 2 7 1 . 6 0 0 0 0 0 0 0 0 0 0 0 4 < / L e f t > < T a b I n d e x > 1 4 < / T a b I n d e x > < T o p > 9 3 9 . 9 0 0 0 0 0 0 0 0 0 0 0 2 < / T o p > < W i d t h > 2 0 0 < / W i d t h > < / a : V a l u e > < / a : K e y V a l u e O f D i a g r a m O b j e c t K e y a n y T y p e z b w N T n L X > < a : K e y V a l u e O f D i a g r a m O b j e c t K e y a n y T y p e z b w N T n L X > < a : K e y > < K e y > T a b l e s \ f i l i a l e 2 _ d i p e n d e n t e \ C o l u m n s \ M a t r i c o l a < / K e y > < / a : K e y > < a : V a l u e   i : t y p e = " D i a g r a m D i s p l a y N o d e V i e w S t a t e " > < H e i g h t > 1 5 0 < / H e i g h t > < I s E x p a n d e d > t r u e < / I s E x p a n d e d > < W i d t h > 2 0 0 < / W i d t h > < / a : V a l u e > < / a : K e y V a l u e O f D i a g r a m O b j e c t K e y a n y T y p e z b w N T n L X > < a : K e y V a l u e O f D i a g r a m O b j e c t K e y a n y T y p e z b w N T n L X > < a : K e y > < K e y > T a b l e s \ f i l i a l e 2 _ d i p e n d e n t e \ C o l u m n s \ N o m e < / K e y > < / a : K e y > < a : V a l u e   i : t y p e = " D i a g r a m D i s p l a y N o d e V i e w S t a t e " > < H e i g h t > 1 5 0 < / H e i g h t > < I s E x p a n d e d > t r u e < / I s E x p a n d e d > < W i d t h > 2 0 0 < / W i d t h > < / a : V a l u e > < / a : K e y V a l u e O f D i a g r a m O b j e c t K e y a n y T y p e z b w N T n L X > < a : K e y V a l u e O f D i a g r a m O b j e c t K e y a n y T y p e z b w N T n L X > < a : K e y > < K e y > T a b l e s \ f i l i a l e 2 _ d i p e n d e n t e \ C o l u m n s \ C o g n o m e < / K e y > < / a : K e y > < a : V a l u e   i : t y p e = " D i a g r a m D i s p l a y N o d e V i e w S t a t e " > < H e i g h t > 1 5 0 < / H e i g h t > < I s E x p a n d e d > t r u e < / I s E x p a n d e d > < W i d t h > 2 0 0 < / W i d t h > < / a : V a l u e > < / a : K e y V a l u e O f D i a g r a m O b j e c t K e y a n y T y p e z b w N T n L X > < a : K e y V a l u e O f D i a g r a m O b j e c t K e y a n y T y p e z b w N T n L X > < a : K e y > < K e y > T a b l e s \ f i l i a l e 2 _ d i p e n d e n t e \ C o l u m n s \ D t _ n a s c i t a < / K e y > < / a : K e y > < a : V a l u e   i : t y p e = " D i a g r a m D i s p l a y N o d e V i e w S t a t e " > < H e i g h t > 1 5 0 < / H e i g h t > < I s E x p a n d e d > t r u e < / I s E x p a n d e d > < W i d t h > 2 0 0 < / W i d t h > < / a : V a l u e > < / a : K e y V a l u e O f D i a g r a m O b j e c t K e y a n y T y p e z b w N T n L X > < a : K e y V a l u e O f D i a g r a m O b j e c t K e y a n y T y p e z b w N T n L X > < a : K e y > < K e y > T a b l e s \ f i l i a l e 2 _ d i p e n d e n t e \ C o l u m n s \ D t _ a s s u n z i o n e < / K e y > < / a : K e y > < a : V a l u e   i : t y p e = " D i a g r a m D i s p l a y N o d e V i e w S t a t e " > < H e i g h t > 1 5 0 < / H e i g h t > < I s E x p a n d e d > t r u e < / I s E x p a n d e d > < W i d t h > 2 0 0 < / W i d t h > < / a : V a l u e > < / a : K e y V a l u e O f D i a g r a m O b j e c t K e y a n y T y p e z b w N T n L X > < a : K e y V a l u e O f D i a g r a m O b j e c t K e y a n y T y p e z b w N T n L X > < a : K e y > < K e y > T a b l e s \ f i l i a l e 2 _ d i p e n d e n t e \ C o l u m n s \ E t � < / K e y > < / a : K e y > < a : V a l u e   i : t y p e = " D i a g r a m D i s p l a y N o d e V i e w S t a t e " > < H e i g h t > 1 5 0 < / H e i g h t > < I s E x p a n d e d > t r u e < / I s E x p a n d e d > < W i d t h > 2 0 0 < / W i d t h > < / a : V a l u e > < / a : K e y V a l u e O f D i a g r a m O b j e c t K e y a n y T y p e z b w N T n L X > < a : K e y V a l u e O f D i a g r a m O b j e c t K e y a n y T y p e z b w N T n L X > < a : K e y > < K e y > T a b l e s \ f i l i a l e 2 _ d i p e n d e n t e \ C o l u m n s \ A n z _ L a v o r o < / K e y > < / a : K e y > < a : V a l u e   i : t y p e = " D i a g r a m D i s p l a y N o d e V i e w S t a t e " > < H e i g h t > 1 5 0 < / H e i g h t > < I s E x p a n d e d > t r u e < / I s E x p a n d e d > < W i d t h > 2 0 0 < / W i d t h > < / a : V a l u e > < / a : K e y V a l u e O f D i a g r a m O b j e c t K e y a n y T y p e z b w N T n L X > < a : K e y V a l u e O f D i a g r a m O b j e c t K e y a n y T y p e z b w N T n L X > < a : K e y > < K e y > T a b l e s \ f i l i a l e 2 _ r e g i o n e < / K e y > < / a : K e y > < a : V a l u e   i : t y p e = " D i a g r a m D i s p l a y N o d e V i e w S t a t e " > < H e i g h t > 1 4 8 . 3 9 9 9 9 9 9 9 9 9 9 9 9 8 < / H e i g h t > < I s E x p a n d e d > t r u e < / I s E x p a n d e d > < L a y e d O u t > t r u e < / L a y e d O u t > < L e f t > 1 6 6 1 . 2 < / L e f t > < T a b I n d e x > 1 5 < / T a b I n d e x > < T o p > 9 7 2 . 7 < / T o p > < W i d t h > 2 0 0 < / W i d t h > < / a : V a l u e > < / a : K e y V a l u e O f D i a g r a m O b j e c t K e y a n y T y p e z b w N T n L X > < a : K e y V a l u e O f D i a g r a m O b j e c t K e y a n y T y p e z b w N T n L X > < a : K e y > < K e y > T a b l e s \ f i l i a l e 2 _ r e g i o n e \ C o l u m n s \ I d _ R e g i o n e < / K e y > < / a : K e y > < a : V a l u e   i : t y p e = " D i a g r a m D i s p l a y N o d e V i e w S t a t e " > < H e i g h t > 1 5 0 < / H e i g h t > < I s E x p a n d e d > t r u e < / I s E x p a n d e d > < W i d t h > 2 0 0 < / W i d t h > < / a : V a l u e > < / a : K e y V a l u e O f D i a g r a m O b j e c t K e y a n y T y p e z b w N T n L X > < a : K e y V a l u e O f D i a g r a m O b j e c t K e y a n y T y p e z b w N T n L X > < a : K e y > < K e y > T a b l e s \ f i l i a l e 2 _ r e g i o n e \ C o l u m n s \ M a t r i c o l a < / K e y > < / a : K e y > < a : V a l u e   i : t y p e = " D i a g r a m D i s p l a y N o d e V i e w S t a t e " > < H e i g h t > 1 5 0 < / H e i g h t > < I s E x p a n d e d > t r u e < / I s E x p a n d e d > < W i d t h > 2 0 0 < / W i d t h > < / a : V a l u e > < / a : K e y V a l u e O f D i a g r a m O b j e c t K e y a n y T y p e z b w N T n L X > < a : K e y V a l u e O f D i a g r a m O b j e c t K e y a n y T y p e z b w N T n L X > < a : K e y > < K e y > T a b l e s \ f i l i a l e 2 _ r e g i o n e \ C o l u m n s \ N o m e _ R e g i o n e < / K e y > < / a : K e y > < a : V a l u e   i : t y p e = " D i a g r a m D i s p l a y N o d e V i e w S t a t e " > < H e i g h t > 1 5 0 < / H e i g h t > < I s E x p a n d e d > t r u e < / I s E x p a n d e d > < W i d t h > 2 0 0 < / W i d t h > < / a : V a l u e > < / a : K e y V a l u e O f D i a g r a m O b j e c t K e y a n y T y p e z b w N T n L X > < a : K e y V a l u e O f D i a g r a m O b j e c t K e y a n y T y p e z b w N T n L X > < a : K e y > < K e y > T a b l e s \ f i l i a l e 2 _ p r o d o t t o < / K e y > < / a : K e y > < a : V a l u e   i : t y p e = " D i a g r a m D i s p l a y N o d e V i e w S t a t e " > < H e i g h t > 1 5 0 < / H e i g h t > < I s E x p a n d e d > t r u e < / I s E x p a n d e d > < L a y e d O u t > t r u e < / L a y e d O u t > < L e f t > 9 1 8 . 4 0 0 0 0 0 0 0 0 0 0 0 0 9 < / L e f t > < T a b I n d e x > 1 1 < / T a b I n d e x > < T o p > 6 0 9 . 9 0 0 0 0 0 0 0 0 0 0 0 0 9 < / T o p > < W i d t h > 2 0 0 < / W i d t h > < / a : V a l u e > < / a : K e y V a l u e O f D i a g r a m O b j e c t K e y a n y T y p e z b w N T n L X > < a : K e y V a l u e O f D i a g r a m O b j e c t K e y a n y T y p e z b w N T n L X > < a : K e y > < K e y > T a b l e s \ f i l i a l e 2 _ p r o d o t t o \ C o l u m n s \ I d _ P r o d o t t o < / K e y > < / a : K e y > < a : V a l u e   i : t y p e = " D i a g r a m D i s p l a y N o d e V i e w S t a t e " > < H e i g h t > 1 5 0 < / H e i g h t > < I s E x p a n d e d > t r u e < / I s E x p a n d e d > < W i d t h > 2 0 0 < / W i d t h > < / a : V a l u e > < / a : K e y V a l u e O f D i a g r a m O b j e c t K e y a n y T y p e z b w N T n L X > < a : K e y V a l u e O f D i a g r a m O b j e c t K e y a n y T y p e z b w N T n L X > < a : K e y > < K e y > T a b l e s \ f i l i a l e 2 _ p r o d o t t o \ C o l u m n s \ N o m e _ P r o d o t t o < / K e y > < / a : K e y > < a : V a l u e   i : t y p e = " D i a g r a m D i s p l a y N o d e V i e w S t a t e " > < H e i g h t > 1 5 0 < / H e i g h t > < I s E x p a n d e d > t r u e < / I s E x p a n d e d > < W i d t h > 2 0 0 < / W i d t h > < / a : V a l u e > < / a : K e y V a l u e O f D i a g r a m O b j e c t K e y a n y T y p e z b w N T n L X > < a : K e y V a l u e O f D i a g r a m O b j e c t K e y a n y T y p e z b w N T n L X > < a : K e y > < K e y > T a b l e s \ f i l i a l e 2 _ p r o d o t t o \ C o l u m n s \ C a t e g o r i a _ P r o d o t t o < / K e y > < / a : K e y > < a : V a l u e   i : t y p e = " D i a g r a m D i s p l a y N o d e V i e w S t a t e " > < H e i g h t > 1 5 0 < / H e i g h t > < I s E x p a n d e d > t r u e < / I s E x p a n d e d > < W i d t h > 2 0 0 < / W i d t h > < / a : V a l u e > < / a : K e y V a l u e O f D i a g r a m O b j e c t K e y a n y T y p e z b w N T n L X > < a : K e y V a l u e O f D i a g r a m O b j e c t K e y a n y T y p e z b w N T n L X > < a : K e y > < K e y > T a b l e s \ f i l i a l e 2 _ f a t t u r a t o < / K e y > < / a : K e y > < a : V a l u e   i : t y p e = " D i a g r a m D i s p l a y N o d e V i e w S t a t e " > < H e i g h t > 1 7 4 . 0 0 0 0 0 0 0 0 0 0 0 0 0 6 < / H e i g h t > < I s E x p a n d e d > t r u e < / I s E x p a n d e d > < L a y e d O u t > t r u e < / L a y e d O u t > < L e f t > 1 2 7 2 < / L e f t > < T a b I n d e x > 1 2 < / T a b I n d e x > < T o p > 5 9 9 . 5 0 0 0 0 0 0 0 0 0 0 0 2 3 < / T o p > < W i d t h > 2 0 0 < / W i d t h > < / a : V a l u e > < / a : K e y V a l u e O f D i a g r a m O b j e c t K e y a n y T y p e z b w N T n L X > < a : K e y V a l u e O f D i a g r a m O b j e c t K e y a n y T y p e z b w N T n L X > < a : K e y > < K e y > T a b l e s \ f i l i a l e 2 _ f a t t u r a t o \ C o l u m n s \ D a t a < / K e y > < / a : K e y > < a : V a l u e   i : t y p e = " D i a g r a m D i s p l a y N o d e V i e w S t a t e " > < H e i g h t > 1 5 0 < / H e i g h t > < I s E x p a n d e d > t r u e < / I s E x p a n d e d > < W i d t h > 2 0 0 < / W i d t h > < / a : V a l u e > < / a : K e y V a l u e O f D i a g r a m O b j e c t K e y a n y T y p e z b w N T n L X > < a : K e y V a l u e O f D i a g r a m O b j e c t K e y a n y T y p e z b w N T n L X > < a : K e y > < K e y > T a b l e s \ f i l i a l e 2 _ f a t t u r a t o \ C o l u m n s \ M _ V e n d i t o r e < / K e y > < / a : K e y > < a : V a l u e   i : t y p e = " D i a g r a m D i s p l a y N o d e V i e w S t a t e " > < H e i g h t > 1 5 0 < / H e i g h t > < I s E x p a n d e d > t r u e < / I s E x p a n d e d > < W i d t h > 2 0 0 < / W i d t h > < / a : V a l u e > < / a : K e y V a l u e O f D i a g r a m O b j e c t K e y a n y T y p e z b w N T n L X > < a : K e y V a l u e O f D i a g r a m O b j e c t K e y a n y T y p e z b w N T n L X > < a : K e y > < K e y > T a b l e s \ f i l i a l e 2 _ f a t t u r a t o \ C o l u m n s \ C a t e g o r i a _ m e r c e < / K e y > < / a : K e y > < a : V a l u e   i : t y p e = " D i a g r a m D i s p l a y N o d e V i e w S t a t e " > < H e i g h t > 1 5 0 < / H e i g h t > < I s E x p a n d e d > t r u e < / I s E x p a n d e d > < W i d t h > 2 0 0 < / W i d t h > < / a : V a l u e > < / a : K e y V a l u e O f D i a g r a m O b j e c t K e y a n y T y p e z b w N T n L X > < a : K e y V a l u e O f D i a g r a m O b j e c t K e y a n y T y p e z b w N T n L X > < a : K e y > < K e y > T a b l e s \ f i l i a l e 2 _ f a t t u r a t o \ C o l u m n s \ I d _ P r o d o t t o < / K e y > < / a : K e y > < a : V a l u e   i : t y p e = " D i a g r a m D i s p l a y N o d e V i e w S t a t e " > < H e i g h t > 1 5 0 < / H e i g h t > < I s E x p a n d e d > t r u e < / I s E x p a n d e d > < W i d t h > 2 0 0 < / W i d t h > < / a : V a l u e > < / a : K e y V a l u e O f D i a g r a m O b j e c t K e y a n y T y p e z b w N T n L X > < a : K e y V a l u e O f D i a g r a m O b j e c t K e y a n y T y p e z b w N T n L X > < a : K e y > < K e y > T a b l e s \ f i l i a l e 2 _ f a t t u r a t o \ C o l u m n s \ F a t t u r a t o < / K e y > < / a : K e y > < a : V a l u e   i : t y p e = " D i a g r a m D i s p l a y N o d e V i e w S t a t e " > < H e i g h t > 1 5 0 < / H e i g h t > < I s E x p a n d e d > t r u e < / I s E x p a n d e d > < W i d t h > 2 0 0 < / W i d t h > < / a : V a l u e > < / a : K e y V a l u e O f D i a g r a m O b j e c t K e y a n y T y p e z b w N T n L X > < a : K e y V a l u e O f D i a g r a m O b j e c t K e y a n y T y p e z b w N T n L X > < a : K e y > < K e y > T a b l e s \ f i l i a l e 2 _ f a t t u r a t o \ C o l u m n s \ D a t a   ( M o n t h   I n d e x ) < / K e y > < / a : K e y > < a : V a l u e   i : t y p e = " D i a g r a m D i s p l a y N o d e V i e w S t a t e " > < H e i g h t > 1 5 0 < / H e i g h t > < I s E x p a n d e d > t r u e < / I s E x p a n d e d > < W i d t h > 2 0 0 < / W i d t h > < / a : V a l u e > < / a : K e y V a l u e O f D i a g r a m O b j e c t K e y a n y T y p e z b w N T n L X > < a : K e y V a l u e O f D i a g r a m O b j e c t K e y a n y T y p e z b w N T n L X > < a : K e y > < K e y > T a b l e s \ f i l i a l e 2 _ f a t t u r a t o \ C o l u m n s \ D a t a   ( M o n t h ) < / K e y > < / a : K e y > < a : V a l u e   i : t y p e = " D i a g r a m D i s p l a y N o d e V i e w S t a t e " > < H e i g h t > 1 5 0 < / H e i g h t > < I s E x p a n d e d > t r u e < / I s E x p a n d e d > < W i d t h > 2 0 0 < / W i d t h > < / a : V a l u e > < / a : K e y V a l u e O f D i a g r a m O b j e c t K e y a n y T y p e z b w N T n L X > < a : K e y V a l u e O f D i a g r a m O b j e c t K e y a n y T y p e z b w N T n L X > < a : K e y > < K e y > T a b l e s \ f i l i a l e 2 _ f a t t u r a t o \ M e a s u r e s \ S u m   o f   F a t t u r a t o   3 < / K e y > < / a : K e y > < a : V a l u e   i : t y p e = " D i a g r a m D i s p l a y N o d e V i e w S t a t e " > < H e i g h t > 1 5 0 < / H e i g h t > < I s E x p a n d e d > t r u e < / I s E x p a n d e d > < W i d t h > 2 0 0 < / W i d t h > < / a : V a l u e > < / a : K e y V a l u e O f D i a g r a m O b j e c t K e y a n y T y p e z b w N T n L X > < a : K e y V a l u e O f D i a g r a m O b j e c t K e y a n y T y p e z b w N T n L X > < a : K e y > < K e y > T a b l e s \ f i l i a l e 2 _ f a t t u r a t o \ S u m   o f   F a t t u r a t o   3 \ A d d i t i o n a l   I n f o \ I m p l i c i t   M e a s u r e < / K e y > < / a : K e y > < a : V a l u e   i : t y p e = " D i a g r a m D i s p l a y V i e w S t a t e I D i a g r a m T a g A d d i t i o n a l I n f o " / > < / a : K e y V a l u e O f D i a g r a m O b j e c t K e y a n y T y p e z b w N T n L X > < a : K e y V a l u e O f D i a g r a m O b j e c t K e y a n y T y p e z b w N T n L X > < a : K e y > < K e y > R e l a t i o n s h i p s \ & l t ; T a b l e s \ p r i n c _ f a t t u r a t o \ C o l u m n s \ m _ v e n d i t o r e & g t ; - & l t ; T a b l e s \ p r i n c _ d i p e n d e n t e \ C o l u m n s \ m a t r i c o l a & g t ; < / K e y > < / a : K e y > < a : V a l u e   i : t y p e = " D i a g r a m D i s p l a y L i n k V i e w S t a t e " > < A u t o m a t i o n P r o p e r t y H e l p e r T e x t > E n d   p o i n t   1 :   ( 4 0 0 , 4 , 2 8 6 ) .   E n d   p o i n t   2 :   ( 4 0 2 , 4 , 2 4 1 , 2 )   < / A u t o m a t i o n P r o p e r t y H e l p e r T e x t > < L a y e d O u t > t r u e < / L a y e d O u t > < P o i n t s   x m l n s : b = " h t t p : / / s c h e m a s . d a t a c o n t r a c t . o r g / 2 0 0 4 / 0 7 / S y s t e m . W i n d o w s " > < b : P o i n t > < b : _ x > 4 0 0 . 4 < / b : _ x > < b : _ y > 2 8 6 < / b : _ y > < / b : P o i n t > < b : P o i n t > < b : _ x > 4 0 0 . 4 < / b : _ x > < b : _ y > 2 6 5 . 6 < / b : _ y > < / b : P o i n t > < b : P o i n t > < b : _ x > 4 0 2 . 4 < / b : _ x > < b : _ y > 2 6 1 . 6 < / b : _ y > < / b : P o i n t > < b : P o i n t > < b : _ x > 4 0 2 . 4 < / b : _ x > < b : _ y > 2 4 1 . 1 9 9 9 9 9 9 9 9 9 9 9 9 3 < / b : _ y > < / b : P o i n t > < / P o i n t s > < / a : V a l u e > < / a : K e y V a l u e O f D i a g r a m O b j e c t K e y a n y T y p e z b w N T n L X > < a : K e y V a l u e O f D i a g r a m O b j e c t K e y a n y T y p e z b w N T n L X > < a : K e y > < K e y > R e l a t i o n s h i p s \ & l t ; T a b l e s \ p r i n c _ f a t t u r a t o \ C o l u m n s \ m _ v e n d i t o r e & g t ; - & l t ; T a b l e s \ p r i n c _ d i p e n d e n t e \ C o l u m n s \ m a t r i c o l a & g t ; \ F K < / K e y > < / a : K e y > < a : V a l u e   i : t y p e = " D i a g r a m D i s p l a y L i n k E n d p o i n t V i e w S t a t e " > < H e i g h t > 1 6 < / H e i g h t > < L a b e l L o c a t i o n   x m l n s : b = " h t t p : / / s c h e m a s . d a t a c o n t r a c t . o r g / 2 0 0 4 / 0 7 / S y s t e m . W i n d o w s " > < b : _ x > 3 9 2 . 4 < / b : _ x > < b : _ y > 2 8 6 < / b : _ y > < / L a b e l L o c a t i o n > < L o c a t i o n   x m l n s : b = " h t t p : / / s c h e m a s . d a t a c o n t r a c t . o r g / 2 0 0 4 / 0 7 / S y s t e m . W i n d o w s " > < b : _ x > 4 0 0 . 4 < / b : _ x > < b : _ y > 3 0 2 < / b : _ y > < / L o c a t i o n > < S h a p e R o t a t e A n g l e > 2 7 0 < / S h a p e R o t a t e A n g l e > < W i d t h > 1 6 < / W i d t h > < / a : V a l u e > < / a : K e y V a l u e O f D i a g r a m O b j e c t K e y a n y T y p e z b w N T n L X > < a : K e y V a l u e O f D i a g r a m O b j e c t K e y a n y T y p e z b w N T n L X > < a : K e y > < K e y > R e l a t i o n s h i p s \ & l t ; T a b l e s \ p r i n c _ f a t t u r a t o \ C o l u m n s \ m _ v e n d i t o r e & g t ; - & l t ; T a b l e s \ p r i n c _ d i p e n d e n t e \ C o l u m n s \ m a t r i c o l a & g t ; \ P K < / K e y > < / a : K e y > < a : V a l u e   i : t y p e = " D i a g r a m D i s p l a y L i n k E n d p o i n t V i e w S t a t e " > < H e i g h t > 1 6 < / H e i g h t > < L a b e l L o c a t i o n   x m l n s : b = " h t t p : / / s c h e m a s . d a t a c o n t r a c t . o r g / 2 0 0 4 / 0 7 / S y s t e m . W i n d o w s " > < b : _ x > 3 9 4 . 4 < / b : _ x > < b : _ y > 2 2 5 . 1 9 9 9 9 9 9 9 9 9 9 9 9 3 < / b : _ y > < / L a b e l L o c a t i o n > < L o c a t i o n   x m l n s : b = " h t t p : / / s c h e m a s . d a t a c o n t r a c t . o r g / 2 0 0 4 / 0 7 / S y s t e m . W i n d o w s " > < b : _ x > 4 0 2 . 4 < / b : _ x > < b : _ y > 2 2 5 . 1 9 9 9 9 9 9 9 9 9 9 9 9 3 < / b : _ y > < / L o c a t i o n > < S h a p e R o t a t e A n g l e > 9 0 < / S h a p e R o t a t e A n g l e > < W i d t h > 1 6 < / W i d t h > < / a : V a l u e > < / a : K e y V a l u e O f D i a g r a m O b j e c t K e y a n y T y p e z b w N T n L X > < a : K e y V a l u e O f D i a g r a m O b j e c t K e y a n y T y p e z b w N T n L X > < a : K e y > < K e y > R e l a t i o n s h i p s \ & l t ; T a b l e s \ p r i n c _ f a t t u r a t o \ C o l u m n s \ m _ v e n d i t o r e & g t ; - & l t ; T a b l e s \ p r i n c _ d i p e n d e n t e \ C o l u m n s \ m a t r i c o l a & g t ; \ C r o s s F i l t e r < / K e y > < / a : K e y > < a : V a l u e   i : t y p e = " D i a g r a m D i s p l a y L i n k C r o s s F i l t e r V i e w S t a t e " > < P o i n t s   x m l n s : b = " h t t p : / / s c h e m a s . d a t a c o n t r a c t . o r g / 2 0 0 4 / 0 7 / S y s t e m . W i n d o w s " > < b : P o i n t > < b : _ x > 4 0 0 . 4 < / b : _ x > < b : _ y > 2 8 6 < / b : _ y > < / b : P o i n t > < b : P o i n t > < b : _ x > 4 0 0 . 4 < / b : _ x > < b : _ y > 2 6 5 . 6 < / b : _ y > < / b : P o i n t > < b : P o i n t > < b : _ x > 4 0 2 . 4 < / b : _ x > < b : _ y > 2 6 1 . 6 < / b : _ y > < / b : P o i n t > < b : P o i n t > < b : _ x > 4 0 2 . 4 < / b : _ x > < b : _ y > 2 4 1 . 1 9 9 9 9 9 9 9 9 9 9 9 9 3 < / b : _ y > < / b : P o i n t > < / P o i n t s > < / a : V a l u e > < / a : K e y V a l u e O f D i a g r a m O b j e c t K e y a n y T y p e z b w N T n L X > < a : K e y V a l u e O f D i a g r a m O b j e c t K e y a n y T y p e z b w N T n L X > < a : K e y > < K e y > R e l a t i o n s h i p s \ & l t ; T a b l e s \ p r i n c _ f a t t u r a t o \ C o l u m n s \ i d _ p r o d o t t o & g t ; - & l t ; T a b l e s \ p r i n c _ p r o d o t t o \ C o l u m n s \ i d _ p r o d o t t o & g t ; < / K e y > < / a : K e y > < a : V a l u e   i : t y p e = " D i a g r a m D i s p l a y L i n k V i e w S t a t e " > < A u t o m a t i o n P r o p e r t y H e l p e r T e x t > E n d   p o i n t   1 :   ( 5 1 6 , 4 , 4 2 5 ) .   E n d   p o i n t   2 :   ( 5 8 8 , 4 2 7 )   < / A u t o m a t i o n P r o p e r t y H e l p e r T e x t > < L a y e d O u t > t r u e < / L a y e d O u t > < P o i n t s   x m l n s : b = " h t t p : / / s c h e m a s . d a t a c o n t r a c t . o r g / 2 0 0 4 / 0 7 / S y s t e m . W i n d o w s " > < b : P o i n t > < b : _ x > 5 1 6 . 4 0 0 0 0 0 0 0 0 0 0 0 3 2 < / b : _ x > < b : _ y > 4 2 5 < / b : _ y > < / b : P o i n t > < b : P o i n t > < b : _ x > 5 5 0 . 2 < / b : _ x > < b : _ y > 4 2 5 < / b : _ y > < / b : P o i n t > < b : P o i n t > < b : _ x > 5 5 4 . 2 < / b : _ x > < b : _ y > 4 2 7 < / b : _ y > < / b : P o i n t > < b : P o i n t > < b : _ x > 5 8 8 < / b : _ x > < b : _ y > 4 2 7 < / b : _ y > < / b : P o i n t > < / P o i n t s > < / a : V a l u e > < / a : K e y V a l u e O f D i a g r a m O b j e c t K e y a n y T y p e z b w N T n L X > < a : K e y V a l u e O f D i a g r a m O b j e c t K e y a n y T y p e z b w N T n L X > < a : K e y > < K e y > R e l a t i o n s h i p s \ & l t ; T a b l e s \ p r i n c _ f a t t u r a t o \ C o l u m n s \ i d _ p r o d o t t o & g t ; - & l t ; T a b l e s \ p r i n c _ p r o d o t t o \ C o l u m n s \ i d _ p r o d o t t o & g t ; \ F K < / K e y > < / a : K e y > < a : V a l u e   i : t y p e = " D i a g r a m D i s p l a y L i n k E n d p o i n t V i e w S t a t e " > < H e i g h t > 1 6 < / H e i g h t > < L a b e l L o c a t i o n   x m l n s : b = " h t t p : / / s c h e m a s . d a t a c o n t r a c t . o r g / 2 0 0 4 / 0 7 / S y s t e m . W i n d o w s " > < b : _ x > 5 0 0 . 4 0 0 0 0 0 0 0 0 0 0 0 3 2 < / b : _ x > < b : _ y > 4 1 7 < / b : _ y > < / L a b e l L o c a t i o n > < L o c a t i o n   x m l n s : b = " h t t p : / / s c h e m a s . d a t a c o n t r a c t . o r g / 2 0 0 4 / 0 7 / S y s t e m . W i n d o w s " > < b : _ x > 5 0 0 . 4 0 0 0 0 0 0 0 0 0 0 0 3 2 < / b : _ x > < b : _ y > 4 2 5 < / b : _ y > < / L o c a t i o n > < S h a p e R o t a t e A n g l e > 3 6 0 < / S h a p e R o t a t e A n g l e > < W i d t h > 1 6 < / W i d t h > < / a : V a l u e > < / a : K e y V a l u e O f D i a g r a m O b j e c t K e y a n y T y p e z b w N T n L X > < a : K e y V a l u e O f D i a g r a m O b j e c t K e y a n y T y p e z b w N T n L X > < a : K e y > < K e y > R e l a t i o n s h i p s \ & l t ; T a b l e s \ p r i n c _ f a t t u r a t o \ C o l u m n s \ i d _ p r o d o t t o & g t ; - & l t ; T a b l e s \ p r i n c _ p r o d o t t o \ C o l u m n s \ i d _ p r o d o t t o & g t ; \ P K < / K e y > < / a : K e y > < a : V a l u e   i : t y p e = " D i a g r a m D i s p l a y L i n k E n d p o i n t V i e w S t a t e " > < H e i g h t > 1 6 < / H e i g h t > < L a b e l L o c a t i o n   x m l n s : b = " h t t p : / / s c h e m a s . d a t a c o n t r a c t . o r g / 2 0 0 4 / 0 7 / S y s t e m . W i n d o w s " > < b : _ x > 5 8 8 < / b : _ x > < b : _ y > 4 1 9 < / b : _ y > < / L a b e l L o c a t i o n > < L o c a t i o n   x m l n s : b = " h t t p : / / s c h e m a s . d a t a c o n t r a c t . o r g / 2 0 0 4 / 0 7 / S y s t e m . W i n d o w s " > < b : _ x > 6 0 4 < / b : _ x > < b : _ y > 4 2 7 < / b : _ y > < / L o c a t i o n > < S h a p e R o t a t e A n g l e > 1 8 0 < / S h a p e R o t a t e A n g l e > < W i d t h > 1 6 < / W i d t h > < / a : V a l u e > < / a : K e y V a l u e O f D i a g r a m O b j e c t K e y a n y T y p e z b w N T n L X > < a : K e y V a l u e O f D i a g r a m O b j e c t K e y a n y T y p e z b w N T n L X > < a : K e y > < K e y > R e l a t i o n s h i p s \ & l t ; T a b l e s \ p r i n c _ f a t t u r a t o \ C o l u m n s \ i d _ p r o d o t t o & g t ; - & l t ; T a b l e s \ p r i n c _ p r o d o t t o \ C o l u m n s \ i d _ p r o d o t t o & g t ; \ C r o s s F i l t e r < / K e y > < / a : K e y > < a : V a l u e   i : t y p e = " D i a g r a m D i s p l a y L i n k C r o s s F i l t e r V i e w S t a t e " > < P o i n t s   x m l n s : b = " h t t p : / / s c h e m a s . d a t a c o n t r a c t . o r g / 2 0 0 4 / 0 7 / S y s t e m . W i n d o w s " > < b : P o i n t > < b : _ x > 5 1 6 . 4 0 0 0 0 0 0 0 0 0 0 0 3 2 < / b : _ x > < b : _ y > 4 2 5 < / b : _ y > < / b : P o i n t > < b : P o i n t > < b : _ x > 5 5 0 . 2 < / b : _ x > < b : _ y > 4 2 5 < / b : _ y > < / b : P o i n t > < b : P o i n t > < b : _ x > 5 5 4 . 2 < / b : _ x > < b : _ y > 4 2 7 < / b : _ y > < / b : P o i n t > < b : P o i n t > < b : _ x > 5 8 8 < / b : _ x > < b : _ y > 4 2 7 < / b : _ y > < / b : P o i n t > < / P o i n t s > < / a : V a l u e > < / a : K e y V a l u e O f D i a g r a m O b j e c t K e y a n y T y p e z b w N T n L X > < a : K e y V a l u e O f D i a g r a m O b j e c t K e y a n y T y p e z b w N T n L X > < a : K e y > < K e y > R e l a t i o n s h i p s \ & l t ; T a b l e s \ p r i n c _ d i p e n d e n t e \ C o l u m n s \ m a t r i c o l a & g t ; - & l t ; T a b l e s \ p r i n c _ r e g i o n e \ C o l u m n s \ m a t r i c o l a & g t ; < / K e y > < / a : K e y > < a : V a l u e   i : t y p e = " D i a g r a m D i s p l a y L i n k V i e w S t a t e " > < A u t o m a t i o n P r o p e r t y H e l p e r T e x t > E n d   p o i n t   1 :   ( 2 8 6 , 4 , 1 1 2 , 6 ) .   E n d   p o i n t   2 :   ( 2 1 6 , 1 1 1 )   < / A u t o m a t i o n P r o p e r t y H e l p e r T e x t > < L a y e d O u t > t r u e < / L a y e d O u t > < P o i n t s   x m l n s : b = " h t t p : / / s c h e m a s . d a t a c o n t r a c t . o r g / 2 0 0 4 / 0 7 / S y s t e m . W i n d o w s " > < b : P o i n t > < b : _ x > 2 8 6 . 4 0 0 0 0 0 0 0 0 0 0 0 1 5 < / b : _ x > < b : _ y > 1 1 2 . 6 < / b : _ y > < / b : P o i n t > < b : P o i n t > < b : _ x > 2 5 3 . 2 < / b : _ x > < b : _ y > 1 1 2 . 6 < / b : _ y > < / b : P o i n t > < b : P o i n t > < b : _ x > 2 4 9 . 2 < / b : _ x > < b : _ y > 1 1 1 < / b : _ y > < / b : P o i n t > < b : P o i n t > < b : _ x > 2 1 6 < / b : _ x > < b : _ y > 1 1 1 < / b : _ y > < / b : P o i n t > < / P o i n t s > < / a : V a l u e > < / a : K e y V a l u e O f D i a g r a m O b j e c t K e y a n y T y p e z b w N T n L X > < a : K e y V a l u e O f D i a g r a m O b j e c t K e y a n y T y p e z b w N T n L X > < a : K e y > < K e y > R e l a t i o n s h i p s \ & l t ; T a b l e s \ p r i n c _ d i p e n d e n t e \ C o l u m n s \ m a t r i c o l a & g t ; - & l t ; T a b l e s \ p r i n c _ r e g i o n e \ C o l u m n s \ m a t r i c o l a & g t ; \ F K < / K e y > < / a : K e y > < a : V a l u e   i : t y p e = " D i a g r a m D i s p l a y L i n k E n d p o i n t V i e w S t a t e " > < H e i g h t > 1 6 < / H e i g h t > < L a b e l L o c a t i o n   x m l n s : b = " h t t p : / / s c h e m a s . d a t a c o n t r a c t . o r g / 2 0 0 4 / 0 7 / S y s t e m . W i n d o w s " > < b : _ x > 2 8 6 . 4 0 0 0 0 0 0 0 0 0 0 0 1 5 < / b : _ x > < b : _ y > 1 0 4 . 6 < / b : _ y > < / L a b e l L o c a t i o n > < L o c a t i o n   x m l n s : b = " h t t p : / / s c h e m a s . d a t a c o n t r a c t . o r g / 2 0 0 4 / 0 7 / S y s t e m . W i n d o w s " > < b : _ x > 3 0 2 . 4 0 0 0 0 0 0 0 0 0 0 0 1 5 < / b : _ x > < b : _ y > 1 1 2 . 6 < / b : _ y > < / L o c a t i o n > < S h a p e R o t a t e A n g l e > 1 8 0 < / S h a p e R o t a t e A n g l e > < W i d t h > 1 6 < / W i d t h > < / a : V a l u e > < / a : K e y V a l u e O f D i a g r a m O b j e c t K e y a n y T y p e z b w N T n L X > < a : K e y V a l u e O f D i a g r a m O b j e c t K e y a n y T y p e z b w N T n L X > < a : K e y > < K e y > R e l a t i o n s h i p s \ & l t ; T a b l e s \ p r i n c _ d i p e n d e n t e \ C o l u m n s \ m a t r i c o l a & g t ; - & l t ; T a b l e s \ p r i n c _ r e g i o n e \ C o l u m n s \ m a t r i c o l a & g t ; \ P K < / K e y > < / a : K e y > < a : V a l u e   i : t y p e = " D i a g r a m D i s p l a y L i n k E n d p o i n t V i e w S t a t e " > < H e i g h t > 1 6 < / H e i g h t > < L a b e l L o c a t i o n   x m l n s : b = " h t t p : / / s c h e m a s . d a t a c o n t r a c t . o r g / 2 0 0 4 / 0 7 / S y s t e m . W i n d o w s " > < b : _ x > 2 0 0 < / b : _ x > < b : _ y > 1 0 3 < / b : _ y > < / L a b e l L o c a t i o n > < L o c a t i o n   x m l n s : b = " h t t p : / / s c h e m a s . d a t a c o n t r a c t . o r g / 2 0 0 4 / 0 7 / S y s t e m . W i n d o w s " > < b : _ x > 2 0 0 < / b : _ x > < b : _ y > 1 1 1 < / b : _ y > < / L o c a t i o n > < S h a p e R o t a t e A n g l e > 3 6 0 < / S h a p e R o t a t e A n g l e > < W i d t h > 1 6 < / W i d t h > < / a : V a l u e > < / a : K e y V a l u e O f D i a g r a m O b j e c t K e y a n y T y p e z b w N T n L X > < a : K e y V a l u e O f D i a g r a m O b j e c t K e y a n y T y p e z b w N T n L X > < a : K e y > < K e y > R e l a t i o n s h i p s \ & l t ; T a b l e s \ p r i n c _ d i p e n d e n t e \ C o l u m n s \ m a t r i c o l a & g t ; - & l t ; T a b l e s \ p r i n c _ r e g i o n e \ C o l u m n s \ m a t r i c o l a & g t ; \ C r o s s F i l t e r < / K e y > < / a : K e y > < a : V a l u e   i : t y p e = " D i a g r a m D i s p l a y L i n k C r o s s F i l t e r V i e w S t a t e " > < P o i n t s   x m l n s : b = " h t t p : / / s c h e m a s . d a t a c o n t r a c t . o r g / 2 0 0 4 / 0 7 / S y s t e m . W i n d o w s " > < b : P o i n t > < b : _ x > 2 8 6 . 4 0 0 0 0 0 0 0 0 0 0 0 1 5 < / b : _ x > < b : _ y > 1 1 2 . 6 < / b : _ y > < / b : P o i n t > < b : P o i n t > < b : _ x > 2 5 3 . 2 < / b : _ x > < b : _ y > 1 1 2 . 6 < / b : _ y > < / b : P o i n t > < b : P o i n t > < b : _ x > 2 4 9 . 2 < / b : _ x > < b : _ y > 1 1 1 < / b : _ y > < / b : P o i n t > < b : P o i n t > < b : _ x > 2 1 6 < / b : _ x > < b : _ y > 1 1 1 < / b : _ y > < / b : P o i n t > < / P o i n t s > < / a : V a l u e > < / a : K e y V a l u e O f D i a g r a m O b j e c t K e y a n y T y p e z b w N T n L X > < a : K e y V a l u e O f D i a g r a m O b j e c t K e y a n y T y p e z b w N T n L X > < a : K e y > < K e y > R e l a t i o n s h i p s \ & l t ; T a b l e s \ p r i n c _ d i p e n d e n t e \ C o l u m n s \ m a t r i c o l a & g t ; - & l t ; T a b l e s \ p r i n c _ s t i p e n d i o \ C o l u m n s \ m a t r i c o l a & g t ; < / K e y > < / a : K e y > < a : V a l u e   i : t y p e = " D i a g r a m D i s p l a y L i n k V i e w S t a t e " > < A u t o m a t i o n P r o p e r t y H e l p e r T e x t > E n d   p o i n t   1 :   ( 5 1 8 , 4 , 1 1 2 , 6 ) .   E n d   p o i n t   2 :   ( 6 0 0 , 4 , 1 1 2 , 6 )   < / A u t o m a t i o n P r o p e r t y H e l p e r T e x t > < L a y e d O u t > t r u e < / L a y e d O u t > < P o i n t s   x m l n s : b = " h t t p : / / s c h e m a s . d a t a c o n t r a c t . o r g / 2 0 0 4 / 0 7 / S y s t e m . W i n d o w s " > < b : P o i n t > < b : _ x > 5 1 8 . 4 0 0 0 0 0 0 0 0 0 0 0 2 < / b : _ x > < b : _ y > 1 1 2 . 6 0 0 0 0 0 0 0 0 0 0 0 0 1 < / b : _ y > < / b : P o i n t > < b : P o i n t > < b : _ x > 6 0 0 . 3 9 9 9 9 9 9 9 9 9 9 9 7 5 < / b : _ x > < b : _ y > 1 1 2 . 6 < / b : _ y > < / b : P o i n t > < / P o i n t s > < / a : V a l u e > < / a : K e y V a l u e O f D i a g r a m O b j e c t K e y a n y T y p e z b w N T n L X > < a : K e y V a l u e O f D i a g r a m O b j e c t K e y a n y T y p e z b w N T n L X > < a : K e y > < K e y > R e l a t i o n s h i p s \ & l t ; T a b l e s \ p r i n c _ d i p e n d e n t e \ C o l u m n s \ m a t r i c o l a & g t ; - & l t ; T a b l e s \ p r i n c _ s t i p e n d i o \ C o l u m n s \ m a t r i c o l a & g t ; \ F K < / K e y > < / a : K e y > < a : V a l u e   i : t y p e = " D i a g r a m D i s p l a y L i n k E n d p o i n t V i e w S t a t e " > < H e i g h t > 1 6 < / H e i g h t > < L a b e l L o c a t i o n   x m l n s : b = " h t t p : / / s c h e m a s . d a t a c o n t r a c t . o r g / 2 0 0 4 / 0 7 / S y s t e m . W i n d o w s " > < b : _ x > 5 0 2 . 4 0 0 0 0 0 0 0 0 0 0 0 2 < / b : _ x > < b : _ y > 1 0 4 . 6 0 0 0 0 0 0 0 0 0 0 0 0 1 < / b : _ y > < / L a b e l L o c a t i o n > < L o c a t i o n   x m l n s : b = " h t t p : / / s c h e m a s . d a t a c o n t r a c t . o r g / 2 0 0 4 / 0 7 / S y s t e m . W i n d o w s " > < b : _ x > 5 0 2 . 4 0 0 0 0 0 0 0 0 0 0 0 1 5 < / b : _ x > < b : _ y > 1 1 2 . 6 < / b : _ y > < / L o c a t i o n > < S h a p e R o t a t e A n g l e > 5 . 6 8 4 3 4 1 8 8 6 0 8 0 8 0 1 5 E - 1 4 < / S h a p e R o t a t e A n g l e > < W i d t h > 1 6 < / W i d t h > < / a : V a l u e > < / a : K e y V a l u e O f D i a g r a m O b j e c t K e y a n y T y p e z b w N T n L X > < a : K e y V a l u e O f D i a g r a m O b j e c t K e y a n y T y p e z b w N T n L X > < a : K e y > < K e y > R e l a t i o n s h i p s \ & l t ; T a b l e s \ p r i n c _ d i p e n d e n t e \ C o l u m n s \ m a t r i c o l a & g t ; - & l t ; T a b l e s \ p r i n c _ s t i p e n d i o \ C o l u m n s \ m a t r i c o l a & g t ; \ P K < / K e y > < / a : K e y > < a : V a l u e   i : t y p e = " D i a g r a m D i s p l a y L i n k E n d p o i n t V i e w S t a t e " > < H e i g h t > 1 6 < / H e i g h t > < L a b e l L o c a t i o n   x m l n s : b = " h t t p : / / s c h e m a s . d a t a c o n t r a c t . o r g / 2 0 0 4 / 0 7 / S y s t e m . W i n d o w s " > < b : _ x > 6 0 0 . 3 9 9 9 9 9 9 9 9 9 9 9 7 5 < / b : _ x > < b : _ y > 1 0 4 . 6 < / b : _ y > < / L a b e l L o c a t i o n > < L o c a t i o n   x m l n s : b = " h t t p : / / s c h e m a s . d a t a c o n t r a c t . o r g / 2 0 0 4 / 0 7 / S y s t e m . W i n d o w s " > < b : _ x > 6 1 6 . 3 9 9 9 9 9 9 9 9 9 9 9 7 5 < / b : _ x > < b : _ y > 1 1 2 . 6 < / b : _ y > < / L o c a t i o n > < S h a p e R o t a t e A n g l e > 1 8 0 < / S h a p e R o t a t e A n g l e > < W i d t h > 1 6 < / W i d t h > < / a : V a l u e > < / a : K e y V a l u e O f D i a g r a m O b j e c t K e y a n y T y p e z b w N T n L X > < a : K e y V a l u e O f D i a g r a m O b j e c t K e y a n y T y p e z b w N T n L X > < a : K e y > < K e y > R e l a t i o n s h i p s \ & l t ; T a b l e s \ p r i n c _ d i p e n d e n t e \ C o l u m n s \ m a t r i c o l a & g t ; - & l t ; T a b l e s \ p r i n c _ s t i p e n d i o \ C o l u m n s \ m a t r i c o l a & g t ; \ C r o s s F i l t e r < / K e y > < / a : K e y > < a : V a l u e   i : t y p e = " D i a g r a m D i s p l a y L i n k C r o s s F i l t e r V i e w S t a t e " > < P o i n t s   x m l n s : b = " h t t p : / / s c h e m a s . d a t a c o n t r a c t . o r g / 2 0 0 4 / 0 7 / S y s t e m . W i n d o w s " > < b : P o i n t > < b : _ x > 5 1 8 . 4 0 0 0 0 0 0 0 0 0 0 0 2 < / b : _ x > < b : _ y > 1 1 2 . 6 0 0 0 0 0 0 0 0 0 0 0 0 1 < / b : _ y > < / b : P o i n t > < b : P o i n t > < b : _ x > 6 0 0 . 3 9 9 9 9 9 9 9 9 9 9 9 7 5 < / b : _ x > < b : _ y > 1 1 2 . 6 < / b : _ y > < / b : P o i n t > < / P o i n t s > < / a : V a l u e > < / a : K e y V a l u e O f D i a g r a m O b j e c t K e y a n y T y p e z b w N T n L X > < a : K e y V a l u e O f D i a g r a m O b j e c t K e y a n y T y p e z b w N T n L X > < a : K e y > < K e y > R e l a t i o n s h i p s \ & l t ; T a b l e s \ p r i n c _ s t i p e n d i o \ C o l u m n s \ i d _ s e t t o r e & g t ; - & l t ; T a b l e s \ p r i n c _ s e t t o r e \ C o l u m n s \ i d _ s e t t o r e & g t ; < / K e y > < / a : K e y > < a : V a l u e   i : t y p e = " D i a g r a m D i s p l a y L i n k V i e w S t a t e " > < A u t o m a t i o n P r o p e r t y H e l p e r T e x t > E n d   p o i n t   1 :   ( 8 3 2 , 4 , 1 1 2 , 6 ) .   E n d   p o i n t   2 :   ( 9 0 9 , 2 , 1 1 3 , 4 )   < / A u t o m a t i o n P r o p e r t y H e l p e r T e x t > < L a y e d O u t > t r u e < / L a y e d O u t > < P o i n t s   x m l n s : b = " h t t p : / / s c h e m a s . d a t a c o n t r a c t . o r g / 2 0 0 4 / 0 7 / S y s t e m . W i n d o w s " > < b : P o i n t > < b : _ x > 8 3 2 . 3 9 9 9 9 9 9 9 9 9 9 9 8 6 < / b : _ x > < b : _ y > 1 1 2 . 6 < / b : _ y > < / b : P o i n t > < b : P o i n t > < b : _ x > 8 6 8 . 8 < / b : _ x > < b : _ y > 1 1 2 . 6 < / b : _ y > < / b : P o i n t > < b : P o i n t > < b : _ x > 8 7 2 . 8 < / b : _ x > < b : _ y > 1 1 3 . 4 < / b : _ y > < / b : P o i n t > < b : P o i n t > < b : _ x > 9 0 9 . 2 0 0 0 0 0 0 0 0 0 0 0 3 9 < / b : _ x > < b : _ y > 1 1 3 . 4 < / b : _ y > < / b : P o i n t > < / P o i n t s > < / a : V a l u e > < / a : K e y V a l u e O f D i a g r a m O b j e c t K e y a n y T y p e z b w N T n L X > < a : K e y V a l u e O f D i a g r a m O b j e c t K e y a n y T y p e z b w N T n L X > < a : K e y > < K e y > R e l a t i o n s h i p s \ & l t ; T a b l e s \ p r i n c _ s t i p e n d i o \ C o l u m n s \ i d _ s e t t o r e & g t ; - & l t ; T a b l e s \ p r i n c _ s e t t o r e \ C o l u m n s \ i d _ s e t t o r e & g t ; \ F K < / K e y > < / a : K e y > < a : V a l u e   i : t y p e = " D i a g r a m D i s p l a y L i n k E n d p o i n t V i e w S t a t e " > < H e i g h t > 1 6 < / H e i g h t > < L a b e l L o c a t i o n   x m l n s : b = " h t t p : / / s c h e m a s . d a t a c o n t r a c t . o r g / 2 0 0 4 / 0 7 / S y s t e m . W i n d o w s " > < b : _ x > 8 1 6 . 3 9 9 9 9 9 9 9 9 9 9 9 8 6 < / b : _ x > < b : _ y > 1 0 4 . 6 < / b : _ y > < / L a b e l L o c a t i o n > < L o c a t i o n   x m l n s : b = " h t t p : / / s c h e m a s . d a t a c o n t r a c t . o r g / 2 0 0 4 / 0 7 / S y s t e m . W i n d o w s " > < b : _ x > 8 1 6 . 3 9 9 9 9 9 9 9 9 9 9 9 7 5 < / b : _ x > < b : _ y > 1 1 2 . 6 < / b : _ y > < / L o c a t i o n > < S h a p e R o t a t e A n g l e > 3 6 0 < / S h a p e R o t a t e A n g l e > < W i d t h > 1 6 < / W i d t h > < / a : V a l u e > < / a : K e y V a l u e O f D i a g r a m O b j e c t K e y a n y T y p e z b w N T n L X > < a : K e y V a l u e O f D i a g r a m O b j e c t K e y a n y T y p e z b w N T n L X > < a : K e y > < K e y > R e l a t i o n s h i p s \ & l t ; T a b l e s \ p r i n c _ s t i p e n d i o \ C o l u m n s \ i d _ s e t t o r e & g t ; - & l t ; T a b l e s \ p r i n c _ s e t t o r e \ C o l u m n s \ i d _ s e t t o r e & g t ; \ P K < / K e y > < / a : K e y > < a : V a l u e   i : t y p e = " D i a g r a m D i s p l a y L i n k E n d p o i n t V i e w S t a t e " > < H e i g h t > 1 6 < / H e i g h t > < L a b e l L o c a t i o n   x m l n s : b = " h t t p : / / s c h e m a s . d a t a c o n t r a c t . o r g / 2 0 0 4 / 0 7 / S y s t e m . W i n d o w s " > < b : _ x > 9 0 9 . 2 0 0 0 0 0 0 0 0 0 0 0 3 9 < / b : _ x > < b : _ y > 1 0 5 . 4 < / b : _ y > < / L a b e l L o c a t i o n > < L o c a t i o n   x m l n s : b = " h t t p : / / s c h e m a s . d a t a c o n t r a c t . o r g / 2 0 0 4 / 0 7 / S y s t e m . W i n d o w s " > < b : _ x > 9 2 5 . 2 0 0 0 0 0 0 0 0 0 0 0 3 9 < / b : _ x > < b : _ y > 1 1 3 . 4 < / b : _ y > < / L o c a t i o n > < S h a p e R o t a t e A n g l e > 1 8 0 < / S h a p e R o t a t e A n g l e > < W i d t h > 1 6 < / W i d t h > < / a : V a l u e > < / a : K e y V a l u e O f D i a g r a m O b j e c t K e y a n y T y p e z b w N T n L X > < a : K e y V a l u e O f D i a g r a m O b j e c t K e y a n y T y p e z b w N T n L X > < a : K e y > < K e y > R e l a t i o n s h i p s \ & l t ; T a b l e s \ p r i n c _ s t i p e n d i o \ C o l u m n s \ i d _ s e t t o r e & g t ; - & l t ; T a b l e s \ p r i n c _ s e t t o r e \ C o l u m n s \ i d _ s e t t o r e & g t ; \ C r o s s F i l t e r < / K e y > < / a : K e y > < a : V a l u e   i : t y p e = " D i a g r a m D i s p l a y L i n k C r o s s F i l t e r V i e w S t a t e " > < P o i n t s   x m l n s : b = " h t t p : / / s c h e m a s . d a t a c o n t r a c t . o r g / 2 0 0 4 / 0 7 / S y s t e m . W i n d o w s " > < b : P o i n t > < b : _ x > 8 3 2 . 3 9 9 9 9 9 9 9 9 9 9 9 8 6 < / b : _ x > < b : _ y > 1 1 2 . 6 < / b : _ y > < / b : P o i n t > < b : P o i n t > < b : _ x > 8 6 8 . 8 < / b : _ x > < b : _ y > 1 1 2 . 6 < / b : _ y > < / b : P o i n t > < b : P o i n t > < b : _ x > 8 7 2 . 8 < / b : _ x > < b : _ y > 1 1 3 . 4 < / b : _ y > < / b : P o i n t > < b : P o i n t > < b : _ x > 9 0 9 . 2 0 0 0 0 0 0 0 0 0 0 0 3 9 < / b : _ x > < b : _ y > 1 1 3 . 4 < / b : _ y > < / b : P o i n t > < / P o i n t s > < / a : V a l u e > < / a : K e y V a l u e O f D i a g r a m O b j e c t K e y a n y T y p e z b w N T n L X > < a : K e y V a l u e O f D i a g r a m O b j e c t K e y a n y T y p e z b w N T n L X > < a : K e y > < K e y > R e l a t i o n s h i p s \ & l t ; T a b l e s \ f i l i a l e 1 _ d i p e n d e n t e \ C o l u m n s \ m a t r i c o l a & g t ; - & l t ; T a b l e s \ f i l i a l e 1 _ s t i p e n d i o \ C o l u m n s \ m a t r i c o l a & g t ; < / K e y > < / a : K e y > < a : V a l u e   i : t y p e = " D i a g r a m D i s p l a y L i n k V i e w S t a t e " > < A u t o m a t i o n P r o p e r t y H e l p e r T e x t > E n d   p o i n t   1 :   ( 1 7 5 5 , 8 5 , 2 9 0 , 8 ) .   E n d   p o i n t   2 :   ( 1 6 6 6 , 8 , 9 3 )   < / A u t o m a t i o n P r o p e r t y H e l p e r T e x t > < L a y e d O u t > t r u e < / L a y e d O u t > < P o i n t s   x m l n s : b = " h t t p : / / s c h e m a s . d a t a c o n t r a c t . o r g / 2 0 0 4 / 0 7 / S y s t e m . W i n d o w s " > < b : P o i n t > < b : _ x > 1 7 5 5 . 8 5 < / b : _ x > < b : _ y > 2 9 0 . 8 0 0 0 0 0 0 0 0 0 0 0 1 8 < / b : _ y > < / b : P o i n t > < b : P o i n t > < b : _ x > 1 7 5 5 . 8 5 < / b : _ x > < b : _ y > 9 5 < / b : _ y > < / b : P o i n t > < b : P o i n t > < b : _ x > 1 7 5 3 . 8 5 < / b : _ x > < b : _ y > 9 3 < / b : _ y > < / b : P o i n t > < b : P o i n t > < b : _ x > 1 6 6 6 . 8 0 0 0 0 0 0 0 0 0 0 0 2 < / b : _ x > < b : _ y > 9 3 < / b : _ y > < / b : P o i n t > < / P o i n t s > < / a : V a l u e > < / a : K e y V a l u e O f D i a g r a m O b j e c t K e y a n y T y p e z b w N T n L X > < a : K e y V a l u e O f D i a g r a m O b j e c t K e y a n y T y p e z b w N T n L X > < a : K e y > < K e y > R e l a t i o n s h i p s \ & l t ; T a b l e s \ f i l i a l e 1 _ d i p e n d e n t e \ C o l u m n s \ m a t r i c o l a & g t ; - & l t ; T a b l e s \ f i l i a l e 1 _ s t i p e n d i o \ C o l u m n s \ m a t r i c o l a & g t ; \ F K < / K e y > < / a : K e y > < a : V a l u e   i : t y p e = " D i a g r a m D i s p l a y L i n k E n d p o i n t V i e w S t a t e " > < H e i g h t > 1 6 < / H e i g h t > < L a b e l L o c a t i o n   x m l n s : b = " h t t p : / / s c h e m a s . d a t a c o n t r a c t . o r g / 2 0 0 4 / 0 7 / S y s t e m . W i n d o w s " > < b : _ x > 1 7 4 7 . 8 5 < / b : _ x > < b : _ y > 2 9 0 . 8 0 0 0 0 0 0 0 0 0 0 0 1 8 < / b : _ y > < / L a b e l L o c a t i o n > < L o c a t i o n   x m l n s : b = " h t t p : / / s c h e m a s . d a t a c o n t r a c t . o r g / 2 0 0 4 / 0 7 / S y s t e m . W i n d o w s " > < b : _ x > 1 7 5 5 . 8 5 < / b : _ x > < b : _ y > 3 0 6 . 8 0 0 0 0 0 0 0 0 0 0 0 1 8 < / b : _ y > < / L o c a t i o n > < S h a p e R o t a t e A n g l e > 2 7 0 < / S h a p e R o t a t e A n g l e > < W i d t h > 1 6 < / W i d t h > < / a : V a l u e > < / a : K e y V a l u e O f D i a g r a m O b j e c t K e y a n y T y p e z b w N T n L X > < a : K e y V a l u e O f D i a g r a m O b j e c t K e y a n y T y p e z b w N T n L X > < a : K e y > < K e y > R e l a t i o n s h i p s \ & l t ; T a b l e s \ f i l i a l e 1 _ d i p e n d e n t e \ C o l u m n s \ m a t r i c o l a & g t ; - & l t ; T a b l e s \ f i l i a l e 1 _ s t i p e n d i o \ C o l u m n s \ m a t r i c o l a & g t ; \ P K < / K e y > < / a : K e y > < a : V a l u e   i : t y p e = " D i a g r a m D i s p l a y L i n k E n d p o i n t V i e w S t a t e " > < H e i g h t > 1 6 < / H e i g h t > < L a b e l L o c a t i o n   x m l n s : b = " h t t p : / / s c h e m a s . d a t a c o n t r a c t . o r g / 2 0 0 4 / 0 7 / S y s t e m . W i n d o w s " > < b : _ x > 1 6 5 0 . 8 0 0 0 0 0 0 0 0 0 0 0 2 < / b : _ x > < b : _ y > 8 5 < / b : _ y > < / L a b e l L o c a t i o n > < L o c a t i o n   x m l n s : b = " h t t p : / / s c h e m a s . d a t a c o n t r a c t . o r g / 2 0 0 4 / 0 7 / S y s t e m . W i n d o w s " > < b : _ x > 1 6 5 0 . 8 0 0 0 0 0 0 0 0 0 0 0 2 < / b : _ x > < b : _ y > 9 3 < / b : _ y > < / L o c a t i o n > < S h a p e R o t a t e A n g l e > 3 6 0 < / S h a p e R o t a t e A n g l e > < W i d t h > 1 6 < / W i d t h > < / a : V a l u e > < / a : K e y V a l u e O f D i a g r a m O b j e c t K e y a n y T y p e z b w N T n L X > < a : K e y V a l u e O f D i a g r a m O b j e c t K e y a n y T y p e z b w N T n L X > < a : K e y > < K e y > R e l a t i o n s h i p s \ & l t ; T a b l e s \ f i l i a l e 1 _ d i p e n d e n t e \ C o l u m n s \ m a t r i c o l a & g t ; - & l t ; T a b l e s \ f i l i a l e 1 _ s t i p e n d i o \ C o l u m n s \ m a t r i c o l a & g t ; \ C r o s s F i l t e r < / K e y > < / a : K e y > < a : V a l u e   i : t y p e = " D i a g r a m D i s p l a y L i n k C r o s s F i l t e r V i e w S t a t e " > < P o i n t s   x m l n s : b = " h t t p : / / s c h e m a s . d a t a c o n t r a c t . o r g / 2 0 0 4 / 0 7 / S y s t e m . W i n d o w s " > < b : P o i n t > < b : _ x > 1 7 5 5 . 8 5 < / b : _ x > < b : _ y > 2 9 0 . 8 0 0 0 0 0 0 0 0 0 0 0 1 8 < / b : _ y > < / b : P o i n t > < b : P o i n t > < b : _ x > 1 7 5 5 . 8 5 < / b : _ x > < b : _ y > 9 5 < / b : _ y > < / b : P o i n t > < b : P o i n t > < b : _ x > 1 7 5 3 . 8 5 < / b : _ x > < b : _ y > 9 3 < / b : _ y > < / b : P o i n t > < b : P o i n t > < b : _ x > 1 6 6 6 . 8 0 0 0 0 0 0 0 0 0 0 0 2 < / b : _ x > < b : _ y > 9 3 < / b : _ y > < / b : P o i n t > < / P o i n t s > < / a : V a l u e > < / a : K e y V a l u e O f D i a g r a m O b j e c t K e y a n y T y p e z b w N T n L X > < a : K e y V a l u e O f D i a g r a m O b j e c t K e y a n y T y p e z b w N T n L X > < a : K e y > < K e y > R e l a t i o n s h i p s \ & l t ; T a b l e s \ f i l i a l e 1 _ d i p e n d e n t e \ C o l u m n s \ m a t r i c o l a & g t ; - & l t ; T a b l e s \ f i l i a l e 1 _ r e g i o n e \ C o l u m n s \ m a t r i c o l a & g t ; < / K e y > < / a : K e y > < a : V a l u e   i : t y p e = " D i a g r a m D i s p l a y L i n k V i e w S t a t e " > < A u t o m a t i o n P r o p e r t y H e l p e r T e x t > E n d   p o i n t   1 :   ( 1 7 7 5 , 8 5 , 2 9 0 , 8 ) .   E n d   p o i n t   2 :   ( 1 8 5 5 , 2 , 9 1 )   < / A u t o m a t i o n P r o p e r t y H e l p e r T e x t > < L a y e d O u t > t r u e < / L a y e d O u t > < P o i n t s   x m l n s : b = " h t t p : / / s c h e m a s . d a t a c o n t r a c t . o r g / 2 0 0 4 / 0 7 / S y s t e m . W i n d o w s " > < b : P o i n t > < b : _ x > 1 7 7 5 . 8 4 9 9 9 9 9 9 9 9 9 9 7 < / b : _ x > < b : _ y > 2 9 0 . 8 0 0 0 0 0 0 0 0 0 0 0 2 4 < / b : _ y > < / b : P o i n t > < b : P o i n t > < b : _ x > 1 7 7 5 . 8 5 < / b : _ x > < b : _ y > 9 3 < / b : _ y > < / b : P o i n t > < b : P o i n t > < b : _ x > 1 7 7 7 . 8 5 < / b : _ x > < b : _ y > 9 1 < / b : _ y > < / b : P o i n t > < b : P o i n t > < b : _ x > 1 8 5 5 . 1 9 9 9 9 9 9 9 9 9 9 9 8 < / b : _ x > < b : _ y > 9 1 < / b : _ y > < / b : P o i n t > < / P o i n t s > < / a : V a l u e > < / a : K e y V a l u e O f D i a g r a m O b j e c t K e y a n y T y p e z b w N T n L X > < a : K e y V a l u e O f D i a g r a m O b j e c t K e y a n y T y p e z b w N T n L X > < a : K e y > < K e y > R e l a t i o n s h i p s \ & l t ; T a b l e s \ f i l i a l e 1 _ d i p e n d e n t e \ C o l u m n s \ m a t r i c o l a & g t ; - & l t ; T a b l e s \ f i l i a l e 1 _ r e g i o n e \ C o l u m n s \ m a t r i c o l a & g t ; \ F K < / K e y > < / a : K e y > < a : V a l u e   i : t y p e = " D i a g r a m D i s p l a y L i n k E n d p o i n t V i e w S t a t e " > < H e i g h t > 1 6 < / H e i g h t > < L a b e l L o c a t i o n   x m l n s : b = " h t t p : / / s c h e m a s . d a t a c o n t r a c t . o r g / 2 0 0 4 / 0 7 / S y s t e m . W i n d o w s " > < b : _ x > 1 7 6 7 . 8 4 9 9 9 9 9 9 9 9 9 9 7 < / b : _ x > < b : _ y > 2 9 0 . 8 0 0 0 0 0 0 0 0 0 0 0 2 4 < / b : _ y > < / L a b e l L o c a t i o n > < L o c a t i o n   x m l n s : b = " h t t p : / / s c h e m a s . d a t a c o n t r a c t . o r g / 2 0 0 4 / 0 7 / S y s t e m . W i n d o w s " > < b : _ x > 1 7 7 5 . 8 5 < / b : _ x > < b : _ y > 3 0 6 . 8 0 0 0 0 0 0 0 0 0 0 0 2 4 < / b : _ y > < / L o c a t i o n > < S h a p e R o t a t e A n g l e > 2 6 9 . 9 9 9 9 9 9 9 9 9 9 9 9 2 < / S h a p e R o t a t e A n g l e > < W i d t h > 1 6 < / W i d t h > < / a : V a l u e > < / a : K e y V a l u e O f D i a g r a m O b j e c t K e y a n y T y p e z b w N T n L X > < a : K e y V a l u e O f D i a g r a m O b j e c t K e y a n y T y p e z b w N T n L X > < a : K e y > < K e y > R e l a t i o n s h i p s \ & l t ; T a b l e s \ f i l i a l e 1 _ d i p e n d e n t e \ C o l u m n s \ m a t r i c o l a & g t ; - & l t ; T a b l e s \ f i l i a l e 1 _ r e g i o n e \ C o l u m n s \ m a t r i c o l a & g t ; \ P K < / K e y > < / a : K e y > < a : V a l u e   i : t y p e = " D i a g r a m D i s p l a y L i n k E n d p o i n t V i e w S t a t e " > < H e i g h t > 1 6 < / H e i g h t > < L a b e l L o c a t i o n   x m l n s : b = " h t t p : / / s c h e m a s . d a t a c o n t r a c t . o r g / 2 0 0 4 / 0 7 / S y s t e m . W i n d o w s " > < b : _ x > 1 8 5 5 . 1 9 9 9 9 9 9 9 9 9 9 9 8 < / b : _ x > < b : _ y > 8 3 < / b : _ y > < / L a b e l L o c a t i o n > < L o c a t i o n   x m l n s : b = " h t t p : / / s c h e m a s . d a t a c o n t r a c t . o r g / 2 0 0 4 / 0 7 / S y s t e m . W i n d o w s " > < b : _ x > 1 8 7 1 . 1 9 9 9 9 9 9 9 9 9 9 9 8 < / b : _ x > < b : _ y > 9 1 < / b : _ y > < / L o c a t i o n > < S h a p e R o t a t e A n g l e > 1 8 0 < / S h a p e R o t a t e A n g l e > < W i d t h > 1 6 < / W i d t h > < / a : V a l u e > < / a : K e y V a l u e O f D i a g r a m O b j e c t K e y a n y T y p e z b w N T n L X > < a : K e y V a l u e O f D i a g r a m O b j e c t K e y a n y T y p e z b w N T n L X > < a : K e y > < K e y > R e l a t i o n s h i p s \ & l t ; T a b l e s \ f i l i a l e 1 _ d i p e n d e n t e \ C o l u m n s \ m a t r i c o l a & g t ; - & l t ; T a b l e s \ f i l i a l e 1 _ r e g i o n e \ C o l u m n s \ m a t r i c o l a & g t ; \ C r o s s F i l t e r < / K e y > < / a : K e y > < a : V a l u e   i : t y p e = " D i a g r a m D i s p l a y L i n k C r o s s F i l t e r V i e w S t a t e " > < P o i n t s   x m l n s : b = " h t t p : / / s c h e m a s . d a t a c o n t r a c t . o r g / 2 0 0 4 / 0 7 / S y s t e m . W i n d o w s " > < b : P o i n t > < b : _ x > 1 7 7 5 . 8 4 9 9 9 9 9 9 9 9 9 9 7 < / b : _ x > < b : _ y > 2 9 0 . 8 0 0 0 0 0 0 0 0 0 0 0 2 4 < / b : _ y > < / b : P o i n t > < b : P o i n t > < b : _ x > 1 7 7 5 . 8 5 < / b : _ x > < b : _ y > 9 3 < / b : _ y > < / b : P o i n t > < b : P o i n t > < b : _ x > 1 7 7 7 . 8 5 < / b : _ x > < b : _ y > 9 1 < / b : _ y > < / b : P o i n t > < b : P o i n t > < b : _ x > 1 8 5 5 . 1 9 9 9 9 9 9 9 9 9 9 9 8 < / b : _ x > < b : _ y > 9 1 < / b : _ y > < / b : P o i n t > < / P o i n t s > < / a : V a l u e > < / a : K e y V a l u e O f D i a g r a m O b j e c t K e y a n y T y p e z b w N T n L X > < a : K e y V a l u e O f D i a g r a m O b j e c t K e y a n y T y p e z b w N T n L X > < a : K e y > < K e y > R e l a t i o n s h i p s \ & l t ; T a b l e s \ f i l i a l e 1 _ p r o d o t t o \ C o l u m n s \ i d _ p r o d o t t o & g t ; - & l t ; T a b l e s \ p r i n c _ p r o d o t t o \ C o l u m n s \ i d _ p r o d o t t o & g t ; < / K e y > < / a : K e y > < a : V a l u e   i : t y p e = " D i a g r a m D i s p l a y L i n k V i e w S t a t e " > < A u t o m a t i o n P r o p e r t y H e l p e r T e x t > E n d   p o i n t   1 :   ( 9 0 4 , 4 2 8 , 2 ) .   E n d   p o i n t   2 :   ( 8 2 0 , 4 2 7 )   < / A u t o m a t i o n P r o p e r t y H e l p e r T e x t > < L a y e d O u t > t r u e < / L a y e d O u t > < P o i n t s   x m l n s : b = " h t t p : / / s c h e m a s . d a t a c o n t r a c t . o r g / 2 0 0 4 / 0 7 / S y s t e m . W i n d o w s " > < b : P o i n t > < b : _ x > 9 0 4 < / b : _ x > < b : _ y > 4 2 8 . 2 0 0 0 0 0 0 0 0 0 0 0 0 5 < / b : _ y > < / b : P o i n t > < b : P o i n t > < b : _ x > 8 6 4 < / b : _ x > < b : _ y > 4 2 8 . 2 0 0 0 0 0 0 0 0 0 0 0 0 5 < / b : _ y > < / b : P o i n t > < b : P o i n t > < b : _ x > 8 6 0 < / b : _ x > < b : _ y > 4 2 7 < / b : _ y > < / b : P o i n t > < b : P o i n t > < b : _ x > 8 2 0 < / b : _ x > < b : _ y > 4 2 7 < / b : _ y > < / b : P o i n t > < / P o i n t s > < / a : V a l u e > < / a : K e y V a l u e O f D i a g r a m O b j e c t K e y a n y T y p e z b w N T n L X > < a : K e y V a l u e O f D i a g r a m O b j e c t K e y a n y T y p e z b w N T n L X > < a : K e y > < K e y > R e l a t i o n s h i p s \ & l t ; T a b l e s \ f i l i a l e 1 _ p r o d o t t o \ C o l u m n s \ i d _ p r o d o t t o & g t ; - & l t ; T a b l e s \ p r i n c _ p r o d o t t o \ C o l u m n s \ i d _ p r o d o t t o & g t ; \ F K < / K e y > < / a : K e y > < a : V a l u e   i : t y p e = " D i a g r a m D i s p l a y L i n k E n d p o i n t V i e w S t a t e " > < H e i g h t > 1 6 < / H e i g h t > < L a b e l L o c a t i o n   x m l n s : b = " h t t p : / / s c h e m a s . d a t a c o n t r a c t . o r g / 2 0 0 4 / 0 7 / S y s t e m . W i n d o w s " > < b : _ x > 9 0 4 < / b : _ x > < b : _ y > 4 2 0 . 2 0 0 0 0 0 0 0 0 0 0 0 0 5 < / b : _ y > < / L a b e l L o c a t i o n > < L o c a t i o n   x m l n s : b = " h t t p : / / s c h e m a s . d a t a c o n t r a c t . o r g / 2 0 0 4 / 0 7 / S y s t e m . W i n d o w s " > < b : _ x > 9 2 0 < / b : _ x > < b : _ y > 4 2 8 . 2 0 0 0 0 0 0 0 0 0 0 0 0 5 < / b : _ y > < / L o c a t i o n > < S h a p e R o t a t e A n g l e > 1 8 0 < / S h a p e R o t a t e A n g l e > < W i d t h > 1 6 < / W i d t h > < / a : V a l u e > < / a : K e y V a l u e O f D i a g r a m O b j e c t K e y a n y T y p e z b w N T n L X > < a : K e y V a l u e O f D i a g r a m O b j e c t K e y a n y T y p e z b w N T n L X > < a : K e y > < K e y > R e l a t i o n s h i p s \ & l t ; T a b l e s \ f i l i a l e 1 _ p r o d o t t o \ C o l u m n s \ i d _ p r o d o t t o & g t ; - & l t ; T a b l e s \ p r i n c _ p r o d o t t o \ C o l u m n s \ i d _ p r o d o t t o & g t ; \ P K < / K e y > < / a : K e y > < a : V a l u e   i : t y p e = " D i a g r a m D i s p l a y L i n k E n d p o i n t V i e w S t a t e " > < H e i g h t > 1 6 < / H e i g h t > < L a b e l L o c a t i o n   x m l n s : b = " h t t p : / / s c h e m a s . d a t a c o n t r a c t . o r g / 2 0 0 4 / 0 7 / S y s t e m . W i n d o w s " > < b : _ x > 8 0 4 < / b : _ x > < b : _ y > 4 1 9 < / b : _ y > < / L a b e l L o c a t i o n > < L o c a t i o n   x m l n s : b = " h t t p : / / s c h e m a s . d a t a c o n t r a c t . o r g / 2 0 0 4 / 0 7 / S y s t e m . W i n d o w s " > < b : _ x > 8 0 4 < / b : _ x > < b : _ y > 4 2 7 < / b : _ y > < / L o c a t i o n > < S h a p e R o t a t e A n g l e > 3 6 0 < / S h a p e R o t a t e A n g l e > < W i d t h > 1 6 < / W i d t h > < / a : V a l u e > < / a : K e y V a l u e O f D i a g r a m O b j e c t K e y a n y T y p e z b w N T n L X > < a : K e y V a l u e O f D i a g r a m O b j e c t K e y a n y T y p e z b w N T n L X > < a : K e y > < K e y > R e l a t i o n s h i p s \ & l t ; T a b l e s \ f i l i a l e 1 _ p r o d o t t o \ C o l u m n s \ i d _ p r o d o t t o & g t ; - & l t ; T a b l e s \ p r i n c _ p r o d o t t o \ C o l u m n s \ i d _ p r o d o t t o & g t ; \ C r o s s F i l t e r < / K e y > < / a : K e y > < a : V a l u e   i : t y p e = " D i a g r a m D i s p l a y L i n k C r o s s F i l t e r V i e w S t a t e " > < P o i n t s   x m l n s : b = " h t t p : / / s c h e m a s . d a t a c o n t r a c t . o r g / 2 0 0 4 / 0 7 / S y s t e m . W i n d o w s " > < b : P o i n t > < b : _ x > 9 0 4 < / b : _ x > < b : _ y > 4 2 8 . 2 0 0 0 0 0 0 0 0 0 0 0 0 5 < / b : _ y > < / b : P o i n t > < b : P o i n t > < b : _ x > 8 6 4 < / b : _ x > < b : _ y > 4 2 8 . 2 0 0 0 0 0 0 0 0 0 0 0 0 5 < / b : _ y > < / b : P o i n t > < b : P o i n t > < b : _ x > 8 6 0 < / b : _ x > < b : _ y > 4 2 7 < / b : _ y > < / b : P o i n t > < b : P o i n t > < b : _ x > 8 2 0 < / b : _ x > < b : _ y > 4 2 7 < / b : _ y > < / b : P o i n t > < / P o i n t s > < / a : V a l u e > < / a : K e y V a l u e O f D i a g r a m O b j e c t K e y a n y T y p e z b w N T n L X > < a : K e y V a l u e O f D i a g r a m O b j e c t K e y a n y T y p e z b w N T n L X > < a : K e y > < K e y > R e l a t i o n s h i p s \ & l t ; T a b l e s \ f i l i a l e 1 _ f a t t u r a t o \ C o l u m n s \ i d _ p r o d o t t o & g t ; - & l t ; T a b l e s \ f i l i a l e 1 _ p r o d o t t o \ C o l u m n s \ i d _ p r o d o t t o & g t ; < / K e y > < / a : K e y > < a : V a l u e   i : t y p e = " D i a g r a m D i s p l a y L i n k V i e w S t a t e " > < A u t o m a t i o n P r o p e r t y H e l p e r T e x t > E n d   p o i n t   1 :   ( 1 2 6 1 , 2 , 4 2 9 , 8 ) .   E n d   p o i n t   2 :   ( 1 1 3 6 , 4 2 8 , 2 )   < / A u t o m a t i o n P r o p e r t y H e l p e r T e x t > < L a y e d O u t > t r u e < / L a y e d O u t > < P o i n t s   x m l n s : b = " h t t p : / / s c h e m a s . d a t a c o n t r a c t . o r g / 2 0 0 4 / 0 7 / S y s t e m . W i n d o w s " > < b : P o i n t > < b : _ x > 1 2 6 1 . 1 9 9 9 9 9 9 9 9 9 9 9 8 < / b : _ x > < b : _ y > 4 2 9 . 8 < / b : _ y > < / b : P o i n t > < b : P o i n t > < b : _ x > 1 2 0 0 . 6 < / b : _ x > < b : _ y > 4 2 9 . 8 < / b : _ y > < / b : P o i n t > < b : P o i n t > < b : _ x > 1 1 9 6 . 6 < / b : _ x > < b : _ y > 4 2 8 . 2 < / b : _ y > < / b : P o i n t > < b : P o i n t > < b : _ x > 1 1 3 6 < / b : _ x > < b : _ y > 4 2 8 . 2 0 0 0 0 0 0 0 0 0 0 0 0 5 < / b : _ y > < / b : P o i n t > < / P o i n t s > < / a : V a l u e > < / a : K e y V a l u e O f D i a g r a m O b j e c t K e y a n y T y p e z b w N T n L X > < a : K e y V a l u e O f D i a g r a m O b j e c t K e y a n y T y p e z b w N T n L X > < a : K e y > < K e y > R e l a t i o n s h i p s \ & l t ; T a b l e s \ f i l i a l e 1 _ f a t t u r a t o \ C o l u m n s \ i d _ p r o d o t t o & g t ; - & l t ; T a b l e s \ f i l i a l e 1 _ p r o d o t t o \ C o l u m n s \ i d _ p r o d o t t o & g t ; \ F K < / K e y > < / a : K e y > < a : V a l u e   i : t y p e = " D i a g r a m D i s p l a y L i n k E n d p o i n t V i e w S t a t e " > < H e i g h t > 1 6 < / H e i g h t > < L a b e l L o c a t i o n   x m l n s : b = " h t t p : / / s c h e m a s . d a t a c o n t r a c t . o r g / 2 0 0 4 / 0 7 / S y s t e m . W i n d o w s " > < b : _ x > 1 2 6 1 . 1 9 9 9 9 9 9 9 9 9 9 9 8 < / b : _ x > < b : _ y > 4 2 1 . 8 < / b : _ y > < / L a b e l L o c a t i o n > < L o c a t i o n   x m l n s : b = " h t t p : / / s c h e m a s . d a t a c o n t r a c t . o r g / 2 0 0 4 / 0 7 / S y s t e m . W i n d o w s " > < b : _ x > 1 2 7 7 . 1 9 9 9 9 9 9 9 9 9 9 9 8 < / b : _ x > < b : _ y > 4 2 9 . 8 < / b : _ y > < / L o c a t i o n > < S h a p e R o t a t e A n g l e > 1 8 0 < / S h a p e R o t a t e A n g l e > < W i d t h > 1 6 < / W i d t h > < / a : V a l u e > < / a : K e y V a l u e O f D i a g r a m O b j e c t K e y a n y T y p e z b w N T n L X > < a : K e y V a l u e O f D i a g r a m O b j e c t K e y a n y T y p e z b w N T n L X > < a : K e y > < K e y > R e l a t i o n s h i p s \ & l t ; T a b l e s \ f i l i a l e 1 _ f a t t u r a t o \ C o l u m n s \ i d _ p r o d o t t o & g t ; - & l t ; T a b l e s \ f i l i a l e 1 _ p r o d o t t o \ C o l u m n s \ i d _ p r o d o t t o & g t ; \ P K < / K e y > < / a : K e y > < a : V a l u e   i : t y p e = " D i a g r a m D i s p l a y L i n k E n d p o i n t V i e w S t a t e " > < H e i g h t > 1 6 < / H e i g h t > < L a b e l L o c a t i o n   x m l n s : b = " h t t p : / / s c h e m a s . d a t a c o n t r a c t . o r g / 2 0 0 4 / 0 7 / S y s t e m . W i n d o w s " > < b : _ x > 1 1 2 0 < / b : _ x > < b : _ y > 4 2 0 . 2 0 0 0 0 0 0 0 0 0 0 0 0 5 < / b : _ y > < / L a b e l L o c a t i o n > < L o c a t i o n   x m l n s : b = " h t t p : / / s c h e m a s . d a t a c o n t r a c t . o r g / 2 0 0 4 / 0 7 / S y s t e m . W i n d o w s " > < b : _ x > 1 1 2 0 < / b : _ x > < b : _ y > 4 2 8 . 2 < / b : _ y > < / L o c a t i o n > < S h a p e R o t a t e A n g l e > 1 . 9 8 9 5 1 9 6 6 0 1 2 8 2 8 0 5 E - 1 3 < / S h a p e R o t a t e A n g l e > < W i d t h > 1 6 < / W i d t h > < / a : V a l u e > < / a : K e y V a l u e O f D i a g r a m O b j e c t K e y a n y T y p e z b w N T n L X > < a : K e y V a l u e O f D i a g r a m O b j e c t K e y a n y T y p e z b w N T n L X > < a : K e y > < K e y > R e l a t i o n s h i p s \ & l t ; T a b l e s \ f i l i a l e 1 _ f a t t u r a t o \ C o l u m n s \ i d _ p r o d o t t o & g t ; - & l t ; T a b l e s \ f i l i a l e 1 _ p r o d o t t o \ C o l u m n s \ i d _ p r o d o t t o & g t ; \ C r o s s F i l t e r < / K e y > < / a : K e y > < a : V a l u e   i : t y p e = " D i a g r a m D i s p l a y L i n k C r o s s F i l t e r V i e w S t a t e " > < P o i n t s   x m l n s : b = " h t t p : / / s c h e m a s . d a t a c o n t r a c t . o r g / 2 0 0 4 / 0 7 / S y s t e m . W i n d o w s " > < b : P o i n t > < b : _ x > 1 2 6 1 . 1 9 9 9 9 9 9 9 9 9 9 9 8 < / b : _ x > < b : _ y > 4 2 9 . 8 < / b : _ y > < / b : P o i n t > < b : P o i n t > < b : _ x > 1 2 0 0 . 6 < / b : _ x > < b : _ y > 4 2 9 . 8 < / b : _ y > < / b : P o i n t > < b : P o i n t > < b : _ x > 1 1 9 6 . 6 < / b : _ x > < b : _ y > 4 2 8 . 2 < / b : _ y > < / b : P o i n t > < b : P o i n t > < b : _ x > 1 1 3 6 < / b : _ x > < b : _ y > 4 2 8 . 2 0 0 0 0 0 0 0 0 0 0 0 0 5 < / b : _ y > < / b : P o i n t > < / P o i n t s > < / a : V a l u e > < / a : K e y V a l u e O f D i a g r a m O b j e c t K e y a n y T y p e z b w N T n L X > < a : K e y V a l u e O f D i a g r a m O b j e c t K e y a n y T y p e z b w N T n L X > < a : K e y > < K e y > R e l a t i o n s h i p s \ & l t ; T a b l e s \ f i l i a l e 1 _ f a t t u r a t o \ C o l u m n s \ m _ v e n d i t o r e & g t ; - & l t ; T a b l e s \ f i l i a l e 1 _ d i p e n d e n t e \ C o l u m n s \ m a t r i c o l a & g t ; < / K e y > < / a : K e y > < a : V a l u e   i : t y p e = " D i a g r a m D i s p l a y L i n k V i e w S t a t e " > < A u t o m a t i o n P r o p e r t y H e l p e r T e x t > E n d   p o i n t   1 :   ( 1 4 9 3 , 2 , 4 2 9 , 8 ) .   E n d   p o i n t   2 :   ( 1 6 4 9 , 8 5 , 4 3 0 , 2 )   < / A u t o m a t i o n P r o p e r t y H e l p e r T e x t > < L a y e d O u t > t r u e < / L a y e d O u t > < P o i n t s   x m l n s : b = " h t t p : / / s c h e m a s . d a t a c o n t r a c t . o r g / 2 0 0 4 / 0 7 / S y s t e m . W i n d o w s " > < b : P o i n t > < b : _ x > 1 4 9 3 . 1 9 9 9 9 9 9 9 9 9 9 9 8 < / b : _ x > < b : _ y > 4 2 9 . 8 0 0 0 0 0 0 0 0 0 0 0 0 7 < / b : _ y > < / b : P o i n t > < b : P o i n t > < b : _ x > 1 5 6 9 . 5 2 5 < / b : _ x > < b : _ y > 4 2 9 . 8 < / b : _ y > < / b : P o i n t > < b : P o i n t > < b : _ x > 1 5 7 3 . 5 2 5 < / b : _ x > < b : _ y > 4 3 0 . 2 < / b : _ y > < / b : P o i n t > < b : P o i n t > < b : _ x > 1 6 4 9 . 8 5 < / b : _ x > < b : _ y > 4 3 0 . 2 < / b : _ y > < / b : P o i n t > < / P o i n t s > < / a : V a l u e > < / a : K e y V a l u e O f D i a g r a m O b j e c t K e y a n y T y p e z b w N T n L X > < a : K e y V a l u e O f D i a g r a m O b j e c t K e y a n y T y p e z b w N T n L X > < a : K e y > < K e y > R e l a t i o n s h i p s \ & l t ; T a b l e s \ f i l i a l e 1 _ f a t t u r a t o \ C o l u m n s \ m _ v e n d i t o r e & g t ; - & l t ; T a b l e s \ f i l i a l e 1 _ d i p e n d e n t e \ C o l u m n s \ m a t r i c o l a & g t ; \ F K < / K e y > < / a : K e y > < a : V a l u e   i : t y p e = " D i a g r a m D i s p l a y L i n k E n d p o i n t V i e w S t a t e " > < H e i g h t > 1 6 < / H e i g h t > < L a b e l L o c a t i o n   x m l n s : b = " h t t p : / / s c h e m a s . d a t a c o n t r a c t . o r g / 2 0 0 4 / 0 7 / S y s t e m . W i n d o w s " > < b : _ x > 1 4 7 7 . 1 9 9 9 9 9 9 9 9 9 9 9 8 < / b : _ x > < b : _ y > 4 2 1 . 8 0 0 0 0 0 0 0 0 0 0 0 0 7 < / b : _ y > < / L a b e l L o c a t i o n > < L o c a t i o n   x m l n s : b = " h t t p : / / s c h e m a s . d a t a c o n t r a c t . o r g / 2 0 0 4 / 0 7 / S y s t e m . W i n d o w s " > < b : _ x > 1 4 7 7 . 1 9 9 9 9 9 9 9 9 9 9 9 8 < / b : _ x > < b : _ y > 4 2 9 . 8 < / b : _ y > < / L o c a t i o n > < S h a p e R o t a t e A n g l e > 1 . 9 8 9 5 1 9 6 6 0 1 2 8 2 8 0 5 E - 1 3 < / S h a p e R o t a t e A n g l e > < W i d t h > 1 6 < / W i d t h > < / a : V a l u e > < / a : K e y V a l u e O f D i a g r a m O b j e c t K e y a n y T y p e z b w N T n L X > < a : K e y V a l u e O f D i a g r a m O b j e c t K e y a n y T y p e z b w N T n L X > < a : K e y > < K e y > R e l a t i o n s h i p s \ & l t ; T a b l e s \ f i l i a l e 1 _ f a t t u r a t o \ C o l u m n s \ m _ v e n d i t o r e & g t ; - & l t ; T a b l e s \ f i l i a l e 1 _ d i p e n d e n t e \ C o l u m n s \ m a t r i c o l a & g t ; \ P K < / K e y > < / a : K e y > < a : V a l u e   i : t y p e = " D i a g r a m D i s p l a y L i n k E n d p o i n t V i e w S t a t e " > < H e i g h t > 1 6 < / H e i g h t > < L a b e l L o c a t i o n   x m l n s : b = " h t t p : / / s c h e m a s . d a t a c o n t r a c t . o r g / 2 0 0 4 / 0 7 / S y s t e m . W i n d o w s " > < b : _ x > 1 6 4 9 . 8 5 < / b : _ x > < b : _ y > 4 2 2 . 2 < / b : _ y > < / L a b e l L o c a t i o n > < L o c a t i o n   x m l n s : b = " h t t p : / / s c h e m a s . d a t a c o n t r a c t . o r g / 2 0 0 4 / 0 7 / S y s t e m . W i n d o w s " > < b : _ x > 1 6 6 5 . 8 5 < / b : _ x > < b : _ y > 4 3 0 . 2 < / b : _ y > < / L o c a t i o n > < S h a p e R o t a t e A n g l e > 1 8 0 < / S h a p e R o t a t e A n g l e > < W i d t h > 1 6 < / W i d t h > < / a : V a l u e > < / a : K e y V a l u e O f D i a g r a m O b j e c t K e y a n y T y p e z b w N T n L X > < a : K e y V a l u e O f D i a g r a m O b j e c t K e y a n y T y p e z b w N T n L X > < a : K e y > < K e y > R e l a t i o n s h i p s \ & l t ; T a b l e s \ f i l i a l e 1 _ f a t t u r a t o \ C o l u m n s \ m _ v e n d i t o r e & g t ; - & l t ; T a b l e s \ f i l i a l e 1 _ d i p e n d e n t e \ C o l u m n s \ m a t r i c o l a & g t ; \ C r o s s F i l t e r < / K e y > < / a : K e y > < a : V a l u e   i : t y p e = " D i a g r a m D i s p l a y L i n k C r o s s F i l t e r V i e w S t a t e " > < P o i n t s   x m l n s : b = " h t t p : / / s c h e m a s . d a t a c o n t r a c t . o r g / 2 0 0 4 / 0 7 / S y s t e m . W i n d o w s " > < b : P o i n t > < b : _ x > 1 4 9 3 . 1 9 9 9 9 9 9 9 9 9 9 9 8 < / b : _ x > < b : _ y > 4 2 9 . 8 0 0 0 0 0 0 0 0 0 0 0 0 7 < / b : _ y > < / b : P o i n t > < b : P o i n t > < b : _ x > 1 5 6 9 . 5 2 5 < / b : _ x > < b : _ y > 4 2 9 . 8 < / b : _ y > < / b : P o i n t > < b : P o i n t > < b : _ x > 1 5 7 3 . 5 2 5 < / b : _ x > < b : _ y > 4 3 0 . 2 < / b : _ y > < / b : P o i n t > < b : P o i n t > < b : _ x > 1 6 4 9 . 8 5 < / b : _ x > < b : _ y > 4 3 0 . 2 < / b : _ y > < / b : P o i n t > < / P o i n t s > < / a : V a l u e > < / a : K e y V a l u e O f D i a g r a m O b j e c t K e y a n y T y p e z b w N T n L X > < a : K e y V a l u e O f D i a g r a m O b j e c t K e y a n y T y p e z b w N T n L X > < a : K e y > < K e y > R e l a t i o n s h i p s \ & l t ; T a b l e s \ f i l i a l e 2 _ d i p e n d e n t e \ C o l u m n s \ M a t r i c o l a & g t ; - & l t ; T a b l e s \ f i l i a l e 2 _ S t i p e n d i o \ C o l u m n s \ M a t r i c o l a & g t ; < / K e y > < / a : K e y > < a : V a l u e   i : t y p e = " D i a g r a m D i s p l a y L i n k V i e w S t a t e " > < A u t o m a t i o n P r o p e r t y H e l p e r T e x t > E n d   p o i n t   1 :   ( 1 2 5 5 , 6 , 1 0 4 4 , 7 ) .   E n d   p o i n t   2 :   ( 1 1 4 1 , 2 , 1 0 4 4 , 3 5 )   < / A u t o m a t i o n P r o p e r t y H e l p e r T e x t > < L a y e d O u t > t r u e < / L a y e d O u t > < P o i n t s   x m l n s : b = " h t t p : / / s c h e m a s . d a t a c o n t r a c t . o r g / 2 0 0 4 / 0 7 / S y s t e m . W i n d o w s " > < b : P o i n t > < b : _ x > 1 2 5 5 . 6 0 0 0 0 0 0 0 0 0 0 0 4 < / b : _ x > < b : _ y > 1 0 4 4 . 7 0 0 0 0 0 0 0 0 0 0 0 3 < / b : _ y > < / b : P o i n t > < b : P o i n t > < b : _ x > 1 2 0 0 . 4 < / b : _ x > < b : _ y > 1 0 4 4 . 7 0 0 0 0 0 0 0 0 0 0 0 3 < / b : _ y > < / b : P o i n t > < b : P o i n t > < b : _ x > 1 1 9 6 . 4 < / b : _ x > < b : _ y > 1 0 4 4 . 3 5 < / b : _ y > < / b : P o i n t > < b : P o i n t > < b : _ x > 1 1 4 1 . 1 9 9 9 9 9 9 9 9 9 9 9 8 < / b : _ x > < b : _ y > 1 0 4 4 . 3 5 < / b : _ y > < / b : P o i n t > < / P o i n t s > < / a : V a l u e > < / a : K e y V a l u e O f D i a g r a m O b j e c t K e y a n y T y p e z b w N T n L X > < a : K e y V a l u e O f D i a g r a m O b j e c t K e y a n y T y p e z b w N T n L X > < a : K e y > < K e y > R e l a t i o n s h i p s \ & l t ; T a b l e s \ f i l i a l e 2 _ d i p e n d e n t e \ C o l u m n s \ M a t r i c o l a & g t ; - & l t ; T a b l e s \ f i l i a l e 2 _ S t i p e n d i o \ C o l u m n s \ M a t r i c o l a & g t ; \ F K < / K e y > < / a : K e y > < a : V a l u e   i : t y p e = " D i a g r a m D i s p l a y L i n k E n d p o i n t V i e w S t a t e " > < H e i g h t > 1 6 < / H e i g h t > < L a b e l L o c a t i o n   x m l n s : b = " h t t p : / / s c h e m a s . d a t a c o n t r a c t . o r g / 2 0 0 4 / 0 7 / S y s t e m . W i n d o w s " > < b : _ x > 1 2 5 5 . 6 0 0 0 0 0 0 0 0 0 0 0 4 < / b : _ x > < b : _ y > 1 0 3 6 . 7 0 0 0 0 0 0 0 0 0 0 0 3 < / b : _ y > < / L a b e l L o c a t i o n > < L o c a t i o n   x m l n s : b = " h t t p : / / s c h e m a s . d a t a c o n t r a c t . o r g / 2 0 0 4 / 0 7 / S y s t e m . W i n d o w s " > < b : _ x > 1 2 7 1 . 6 0 0 0 0 0 0 0 0 0 0 0 4 < / b : _ x > < b : _ y > 1 0 4 4 . 7 0 0 0 0 0 0 0 0 0 0 0 3 < / b : _ y > < / L o c a t i o n > < S h a p e R o t a t e A n g l e > 1 8 0 < / S h a p e R o t a t e A n g l e > < W i d t h > 1 6 < / W i d t h > < / a : V a l u e > < / a : K e y V a l u e O f D i a g r a m O b j e c t K e y a n y T y p e z b w N T n L X > < a : K e y V a l u e O f D i a g r a m O b j e c t K e y a n y T y p e z b w N T n L X > < a : K e y > < K e y > R e l a t i o n s h i p s \ & l t ; T a b l e s \ f i l i a l e 2 _ d i p e n d e n t e \ C o l u m n s \ M a t r i c o l a & g t ; - & l t ; T a b l e s \ f i l i a l e 2 _ S t i p e n d i o \ C o l u m n s \ M a t r i c o l a & g t ; \ P K < / K e y > < / a : K e y > < a : V a l u e   i : t y p e = " D i a g r a m D i s p l a y L i n k E n d p o i n t V i e w S t a t e " > < H e i g h t > 1 6 < / H e i g h t > < L a b e l L o c a t i o n   x m l n s : b = " h t t p : / / s c h e m a s . d a t a c o n t r a c t . o r g / 2 0 0 4 / 0 7 / S y s t e m . W i n d o w s " > < b : _ x > 1 1 2 5 . 1 9 9 9 9 9 9 9 9 9 9 9 8 < / b : _ x > < b : _ y > 1 0 3 6 . 3 5 < / b : _ y > < / L a b e l L o c a t i o n > < L o c a t i o n   x m l n s : b = " h t t p : / / s c h e m a s . d a t a c o n t r a c t . o r g / 2 0 0 4 / 0 7 / S y s t e m . W i n d o w s " > < b : _ x > 1 1 2 5 . 1 9 9 9 9 9 9 9 9 9 9 9 8 < / b : _ x > < b : _ y > 1 0 4 4 . 3 5 < / b : _ y > < / L o c a t i o n > < S h a p e R o t a t e A n g l e > 3 6 0 < / S h a p e R o t a t e A n g l e > < W i d t h > 1 6 < / W i d t h > < / a : V a l u e > < / a : K e y V a l u e O f D i a g r a m O b j e c t K e y a n y T y p e z b w N T n L X > < a : K e y V a l u e O f D i a g r a m O b j e c t K e y a n y T y p e z b w N T n L X > < a : K e y > < K e y > R e l a t i o n s h i p s \ & l t ; T a b l e s \ f i l i a l e 2 _ d i p e n d e n t e \ C o l u m n s \ M a t r i c o l a & g t ; - & l t ; T a b l e s \ f i l i a l e 2 _ S t i p e n d i o \ C o l u m n s \ M a t r i c o l a & g t ; \ C r o s s F i l t e r < / K e y > < / a : K e y > < a : V a l u e   i : t y p e = " D i a g r a m D i s p l a y L i n k C r o s s F i l t e r V i e w S t a t e " > < P o i n t s   x m l n s : b = " h t t p : / / s c h e m a s . d a t a c o n t r a c t . o r g / 2 0 0 4 / 0 7 / S y s t e m . W i n d o w s " > < b : P o i n t > < b : _ x > 1 2 5 5 . 6 0 0 0 0 0 0 0 0 0 0 0 4 < / b : _ x > < b : _ y > 1 0 4 4 . 7 0 0 0 0 0 0 0 0 0 0 0 3 < / b : _ y > < / b : P o i n t > < b : P o i n t > < b : _ x > 1 2 0 0 . 4 < / b : _ x > < b : _ y > 1 0 4 4 . 7 0 0 0 0 0 0 0 0 0 0 0 3 < / b : _ y > < / b : P o i n t > < b : P o i n t > < b : _ x > 1 1 9 6 . 4 < / b : _ x > < b : _ y > 1 0 4 4 . 3 5 < / b : _ y > < / b : P o i n t > < b : P o i n t > < b : _ x > 1 1 4 1 . 1 9 9 9 9 9 9 9 9 9 9 9 8 < / b : _ x > < b : _ y > 1 0 4 4 . 3 5 < / b : _ y > < / b : P o i n t > < / P o i n t s > < / a : V a l u e > < / a : K e y V a l u e O f D i a g r a m O b j e c t K e y a n y T y p e z b w N T n L X > < a : K e y V a l u e O f D i a g r a m O b j e c t K e y a n y T y p e z b w N T n L X > < a : K e y > < K e y > R e l a t i o n s h i p s \ & l t ; T a b l e s \ f i l i a l e 2 _ d i p e n d e n t e \ C o l u m n s \ M a t r i c o l a & g t ; - & l t ; T a b l e s \ f i l i a l e 2 _ r e g i o n e \ C o l u m n s \ M a t r i c o l a & g t ; < / K e y > < / a : K e y > < a : V a l u e   i : t y p e = " D i a g r a m D i s p l a y L i n k V i e w S t a t e " > < A u t o m a t i o n P r o p e r t y H e l p e r T e x t > E n d   p o i n t   1 :   ( 1 4 8 7 , 6 , 1 0 4 4 , 7 ) .   E n d   p o i n t   2 :   ( 1 6 4 5 , 2 , 1 0 4 6 , 9 )   < / A u t o m a t i o n P r o p e r t y H e l p e r T e x t > < L a y e d O u t > t r u e < / L a y e d O u t > < P o i n t s   x m l n s : b = " h t t p : / / s c h e m a s . d a t a c o n t r a c t . o r g / 2 0 0 4 / 0 7 / S y s t e m . W i n d o w s " > < b : P o i n t > < b : _ x > 1 4 8 7 . 6 0 0 0 0 0 0 0 0 0 0 0 4 < / b : _ x > < b : _ y > 1 0 4 4 . 7 0 0 0 0 0 0 0 0 0 0 0 3 < / b : _ y > < / b : P o i n t > < b : P o i n t > < b : _ x > 1 5 6 4 . 4 < / b : _ x > < b : _ y > 1 0 4 4 . 7 0 0 0 0 0 0 0 0 0 0 0 3 < / b : _ y > < / b : P o i n t > < b : P o i n t > < b : _ x > 1 5 6 8 . 4 < / b : _ x > < b : _ y > 1 0 4 6 . 9 < / b : _ y > < / b : P o i n t > < b : P o i n t > < b : _ x > 1 6 4 5 . 1 9 9 9 9 9 9 9 9 9 9 9 8 < / b : _ x > < b : _ y > 1 0 4 6 . 9 < / b : _ y > < / b : P o i n t > < / P o i n t s > < / a : V a l u e > < / a : K e y V a l u e O f D i a g r a m O b j e c t K e y a n y T y p e z b w N T n L X > < a : K e y V a l u e O f D i a g r a m O b j e c t K e y a n y T y p e z b w N T n L X > < a : K e y > < K e y > R e l a t i o n s h i p s \ & l t ; T a b l e s \ f i l i a l e 2 _ d i p e n d e n t e \ C o l u m n s \ M a t r i c o l a & g t ; - & l t ; T a b l e s \ f i l i a l e 2 _ r e g i o n e \ C o l u m n s \ M a t r i c o l a & g t ; \ F K < / K e y > < / a : K e y > < a : V a l u e   i : t y p e = " D i a g r a m D i s p l a y L i n k E n d p o i n t V i e w S t a t e " > < H e i g h t > 1 6 < / H e i g h t > < L a b e l L o c a t i o n   x m l n s : b = " h t t p : / / s c h e m a s . d a t a c o n t r a c t . o r g / 2 0 0 4 / 0 7 / S y s t e m . W i n d o w s " > < b : _ x > 1 4 7 1 . 6 0 0 0 0 0 0 0 0 0 0 0 4 < / b : _ x > < b : _ y > 1 0 3 6 . 7 0 0 0 0 0 0 0 0 0 0 0 3 < / b : _ y > < / L a b e l L o c a t i o n > < L o c a t i o n   x m l n s : b = " h t t p : / / s c h e m a s . d a t a c o n t r a c t . o r g / 2 0 0 4 / 0 7 / S y s t e m . W i n d o w s " > < b : _ x > 1 4 7 1 . 6 0 0 0 0 0 0 0 0 0 0 0 4 < / b : _ x > < b : _ y > 1 0 4 4 . 7 0 0 0 0 0 0 0 0 0 0 0 3 < / b : _ y > < / L o c a t i o n > < S h a p e R o t a t e A n g l e > 3 6 0 < / S h a p e R o t a t e A n g l e > < W i d t h > 1 6 < / W i d t h > < / a : V a l u e > < / a : K e y V a l u e O f D i a g r a m O b j e c t K e y a n y T y p e z b w N T n L X > < a : K e y V a l u e O f D i a g r a m O b j e c t K e y a n y T y p e z b w N T n L X > < a : K e y > < K e y > R e l a t i o n s h i p s \ & l t ; T a b l e s \ f i l i a l e 2 _ d i p e n d e n t e \ C o l u m n s \ M a t r i c o l a & g t ; - & l t ; T a b l e s \ f i l i a l e 2 _ r e g i o n e \ C o l u m n s \ M a t r i c o l a & g t ; \ P K < / K e y > < / a : K e y > < a : V a l u e   i : t y p e = " D i a g r a m D i s p l a y L i n k E n d p o i n t V i e w S t a t e " > < H e i g h t > 1 6 < / H e i g h t > < L a b e l L o c a t i o n   x m l n s : b = " h t t p : / / s c h e m a s . d a t a c o n t r a c t . o r g / 2 0 0 4 / 0 7 / S y s t e m . W i n d o w s " > < b : _ x > 1 6 4 5 . 1 9 9 9 9 9 9 9 9 9 9 9 8 < / b : _ x > < b : _ y > 1 0 3 8 . 9 < / b : _ y > < / L a b e l L o c a t i o n > < L o c a t i o n   x m l n s : b = " h t t p : / / s c h e m a s . d a t a c o n t r a c t . o r g / 2 0 0 4 / 0 7 / S y s t e m . W i n d o w s " > < b : _ x > 1 6 6 1 . 2 < / b : _ x > < b : _ y > 1 0 4 6 . 9 < / b : _ y > < / L o c a t i o n > < S h a p e R o t a t e A n g l e > 1 8 0 < / S h a p e R o t a t e A n g l e > < W i d t h > 1 6 < / W i d t h > < / a : V a l u e > < / a : K e y V a l u e O f D i a g r a m O b j e c t K e y a n y T y p e z b w N T n L X > < a : K e y V a l u e O f D i a g r a m O b j e c t K e y a n y T y p e z b w N T n L X > < a : K e y > < K e y > R e l a t i o n s h i p s \ & l t ; T a b l e s \ f i l i a l e 2 _ d i p e n d e n t e \ C o l u m n s \ M a t r i c o l a & g t ; - & l t ; T a b l e s \ f i l i a l e 2 _ r e g i o n e \ C o l u m n s \ M a t r i c o l a & g t ; \ C r o s s F i l t e r < / K e y > < / a : K e y > < a : V a l u e   i : t y p e = " D i a g r a m D i s p l a y L i n k C r o s s F i l t e r V i e w S t a t e " > < P o i n t s   x m l n s : b = " h t t p : / / s c h e m a s . d a t a c o n t r a c t . o r g / 2 0 0 4 / 0 7 / S y s t e m . W i n d o w s " > < b : P o i n t > < b : _ x > 1 4 8 7 . 6 0 0 0 0 0 0 0 0 0 0 0 4 < / b : _ x > < b : _ y > 1 0 4 4 . 7 0 0 0 0 0 0 0 0 0 0 0 3 < / b : _ y > < / b : P o i n t > < b : P o i n t > < b : _ x > 1 5 6 4 . 4 < / b : _ x > < b : _ y > 1 0 4 4 . 7 0 0 0 0 0 0 0 0 0 0 0 3 < / b : _ y > < / b : P o i n t > < b : P o i n t > < b : _ x > 1 5 6 8 . 4 < / b : _ x > < b : _ y > 1 0 4 6 . 9 < / b : _ y > < / b : P o i n t > < b : P o i n t > < b : _ x > 1 6 4 5 . 1 9 9 9 9 9 9 9 9 9 9 9 8 < / b : _ x > < b : _ y > 1 0 4 6 . 9 < / b : _ y > < / b : P o i n t > < / P o i n t s > < / a : V a l u e > < / a : K e y V a l u e O f D i a g r a m O b j e c t K e y a n y T y p e z b w N T n L X > < a : K e y V a l u e O f D i a g r a m O b j e c t K e y a n y T y p e z b w N T n L X > < a : K e y > < K e y > R e l a t i o n s h i p s \ & l t ; T a b l e s \ f i l i a l e 2 _ p r o d o t t o \ C o l u m n s \ I d _ P r o d o t t o & g t ; - & l t ; T a b l e s \ f i l i a l e 1 _ p r o d o t t o \ C o l u m n s \ i d _ p r o d o t t o & g t ; < / K e y > < / a : K e y > < a : V a l u e   i : t y p e = " D i a g r a m D i s p l a y L i n k V i e w S t a t e " > < A u t o m a t i o n P r o p e r t y H e l p e r T e x t > E n d   p o i n t   1 :   ( 1 0 1 8 , 4 , 5 9 3 , 9 ) .   E n d   p o i n t   2 :   ( 1 0 2 0 , 5 1 9 , 2 )   < / A u t o m a t i o n P r o p e r t y H e l p e r T e x t > < L a y e d O u t > t r u e < / L a y e d O u t > < P o i n t s   x m l n s : b = " h t t p : / / s c h e m a s . d a t a c o n t r a c t . o r g / 2 0 0 4 / 0 7 / S y s t e m . W i n d o w s " > < b : P o i n t > < b : _ x > 1 0 1 8 . 4 0 0 0 0 0 0 0 0 0 0 0 1 < / b : _ x > < b : _ y > 5 9 3 . 9 0 0 0 0 0 0 0 0 0 0 0 0 9 < / b : _ y > < / b : P o i n t > < b : P o i n t > < b : _ x > 1 0 1 8 . 4 0 0 0 0 0 0 0 0 0 0 0 1 < / b : _ x > < b : _ y > 5 5 8 . 5 5 < / b : _ y > < / b : P o i n t > < b : P o i n t > < b : _ x > 1 0 2 0 < / b : _ x > < b : _ y > 5 5 4 . 5 5 < / b : _ y > < / b : P o i n t > < b : P o i n t > < b : _ x > 1 0 2 0 < / b : _ x > < b : _ y > 5 1 9 . 2 < / b : _ y > < / b : P o i n t > < / P o i n t s > < / a : V a l u e > < / a : K e y V a l u e O f D i a g r a m O b j e c t K e y a n y T y p e z b w N T n L X > < a : K e y V a l u e O f D i a g r a m O b j e c t K e y a n y T y p e z b w N T n L X > < a : K e y > < K e y > R e l a t i o n s h i p s \ & l t ; T a b l e s \ f i l i a l e 2 _ p r o d o t t o \ C o l u m n s \ I d _ P r o d o t t o & g t ; - & l t ; T a b l e s \ f i l i a l e 1 _ p r o d o t t o \ C o l u m n s \ i d _ p r o d o t t o & g t ; \ F K < / K e y > < / a : K e y > < a : V a l u e   i : t y p e = " D i a g r a m D i s p l a y L i n k E n d p o i n t V i e w S t a t e " > < H e i g h t > 1 6 < / H e i g h t > < L a b e l L o c a t i o n   x m l n s : b = " h t t p : / / s c h e m a s . d a t a c o n t r a c t . o r g / 2 0 0 4 / 0 7 / S y s t e m . W i n d o w s " > < b : _ x > 1 0 1 0 . 4 0 0 0 0 0 0 0 0 0 0 0 1 < / b : _ x > < b : _ y > 5 9 3 . 9 0 0 0 0 0 0 0 0 0 0 0 0 9 < / b : _ y > < / L a b e l L o c a t i o n > < L o c a t i o n   x m l n s : b = " h t t p : / / s c h e m a s . d a t a c o n t r a c t . o r g / 2 0 0 4 / 0 7 / S y s t e m . W i n d o w s " > < b : _ x > 1 0 1 8 . 4 0 0 0 0 0 0 0 0 0 0 0 1 < / b : _ x > < b : _ y > 6 0 9 . 9 0 0 0 0 0 0 0 0 0 0 0 0 9 < / b : _ y > < / L o c a t i o n > < S h a p e R o t a t e A n g l e > 2 7 0 < / S h a p e R o t a t e A n g l e > < W i d t h > 1 6 < / W i d t h > < / a : V a l u e > < / a : K e y V a l u e O f D i a g r a m O b j e c t K e y a n y T y p e z b w N T n L X > < a : K e y V a l u e O f D i a g r a m O b j e c t K e y a n y T y p e z b w N T n L X > < a : K e y > < K e y > R e l a t i o n s h i p s \ & l t ; T a b l e s \ f i l i a l e 2 _ p r o d o t t o \ C o l u m n s \ I d _ P r o d o t t o & g t ; - & l t ; T a b l e s \ f i l i a l e 1 _ p r o d o t t o \ C o l u m n s \ i d _ p r o d o t t o & g t ; \ P K < / K e y > < / a : K e y > < a : V a l u e   i : t y p e = " D i a g r a m D i s p l a y L i n k E n d p o i n t V i e w S t a t e " > < H e i g h t > 1 6 < / H e i g h t > < L a b e l L o c a t i o n   x m l n s : b = " h t t p : / / s c h e m a s . d a t a c o n t r a c t . o r g / 2 0 0 4 / 0 7 / S y s t e m . W i n d o w s " > < b : _ x > 1 0 1 2 < / b : _ x > < b : _ y > 5 0 3 . 2 0 0 0 0 0 0 0 0 0 0 0 0 5 < / b : _ y > < / L a b e l L o c a t i o n > < L o c a t i o n   x m l n s : b = " h t t p : / / s c h e m a s . d a t a c o n t r a c t . o r g / 2 0 0 4 / 0 7 / S y s t e m . W i n d o w s " > < b : _ x > 1 0 2 0 < / b : _ x > < b : _ y > 5 0 3 . 2 0 0 0 0 0 0 0 0 0 0 0 0 5 < / b : _ y > < / L o c a t i o n > < S h a p e R o t a t e A n g l e > 9 0 < / S h a p e R o t a t e A n g l e > < W i d t h > 1 6 < / W i d t h > < / a : V a l u e > < / a : K e y V a l u e O f D i a g r a m O b j e c t K e y a n y T y p e z b w N T n L X > < a : K e y V a l u e O f D i a g r a m O b j e c t K e y a n y T y p e z b w N T n L X > < a : K e y > < K e y > R e l a t i o n s h i p s \ & l t ; T a b l e s \ f i l i a l e 2 _ p r o d o t t o \ C o l u m n s \ I d _ P r o d o t t o & g t ; - & l t ; T a b l e s \ f i l i a l e 1 _ p r o d o t t o \ C o l u m n s \ i d _ p r o d o t t o & g t ; \ C r o s s F i l t e r < / K e y > < / a : K e y > < a : V a l u e   i : t y p e = " D i a g r a m D i s p l a y L i n k C r o s s F i l t e r V i e w S t a t e " > < P o i n t s   x m l n s : b = " h t t p : / / s c h e m a s . d a t a c o n t r a c t . o r g / 2 0 0 4 / 0 7 / S y s t e m . W i n d o w s " > < b : P o i n t > < b : _ x > 1 0 1 8 . 4 0 0 0 0 0 0 0 0 0 0 0 1 < / b : _ x > < b : _ y > 5 9 3 . 9 0 0 0 0 0 0 0 0 0 0 0 0 9 < / b : _ y > < / b : P o i n t > < b : P o i n t > < b : _ x > 1 0 1 8 . 4 0 0 0 0 0 0 0 0 0 0 0 1 < / b : _ x > < b : _ y > 5 5 8 . 5 5 < / b : _ y > < / b : P o i n t > < b : P o i n t > < b : _ x > 1 0 2 0 < / b : _ x > < b : _ y > 5 5 4 . 5 5 < / b : _ y > < / b : P o i n t > < b : P o i n t > < b : _ x > 1 0 2 0 < / b : _ x > < b : _ y > 5 1 9 . 2 < / b : _ y > < / b : P o i n t > < / P o i n t s > < / a : V a l u e > < / a : K e y V a l u e O f D i a g r a m O b j e c t K e y a n y T y p e z b w N T n L X > < a : K e y V a l u e O f D i a g r a m O b j e c t K e y a n y T y p e z b w N T n L X > < a : K e y > < K e y > R e l a t i o n s h i p s \ & l t ; T a b l e s \ f i l i a l e 2 _ f a t t u r a t o \ C o l u m n s \ M _ V e n d i t o r e & g t ; - & l t ; T a b l e s \ f i l i a l e 2 _ d i p e n d e n t e \ C o l u m n s \ M a t r i c o l a & g t ; < / K e y > < / a : K e y > < a : V a l u e   i : t y p e = " D i a g r a m D i s p l a y L i n k V i e w S t a t e " > < A u t o m a t i o n P r o p e r t y H e l p e r T e x t > E n d   p o i n t   1 :   ( 1 3 7 2 , 7 8 9 , 5 ) .   E n d   p o i n t   2 :   ( 1 3 7 1 , 6 , 9 2 3 , 9 )   < / A u t o m a t i o n P r o p e r t y H e l p e r T e x t > < L a y e d O u t > t r u e < / L a y e d O u t > < P o i n t s   x m l n s : b = " h t t p : / / s c h e m a s . d a t a c o n t r a c t . o r g / 2 0 0 4 / 0 7 / S y s t e m . W i n d o w s " > < b : P o i n t > < b : _ x > 1 3 7 2 < / b : _ x > < b : _ y > 7 8 9 . 5 0 0 0 0 0 0 0 0 0 0 0 3 4 < / b : _ y > < / b : P o i n t > < b : P o i n t > < b : _ x > 1 3 7 2 < / b : _ x > < b : _ y > 8 5 4 . 7 < / b : _ y > < / b : P o i n t > < b : P o i n t > < b : _ x > 1 3 7 1 . 6 < / b : _ x > < b : _ y > 8 5 8 . 7 < / b : _ y > < / b : P o i n t > < b : P o i n t > < b : _ x > 1 3 7 1 . 6 < / b : _ x > < b : _ y > 9 2 3 . 9 0 0 0 0 0 0 0 0 0 0 0 0 9 < / b : _ y > < / b : P o i n t > < / P o i n t s > < / a : V a l u e > < / a : K e y V a l u e O f D i a g r a m O b j e c t K e y a n y T y p e z b w N T n L X > < a : K e y V a l u e O f D i a g r a m O b j e c t K e y a n y T y p e z b w N T n L X > < a : K e y > < K e y > R e l a t i o n s h i p s \ & l t ; T a b l e s \ f i l i a l e 2 _ f a t t u r a t o \ C o l u m n s \ M _ V e n d i t o r e & g t ; - & l t ; T a b l e s \ f i l i a l e 2 _ d i p e n d e n t e \ C o l u m n s \ M a t r i c o l a & g t ; \ F K < / K e y > < / a : K e y > < a : V a l u e   i : t y p e = " D i a g r a m D i s p l a y L i n k E n d p o i n t V i e w S t a t e " > < H e i g h t > 1 6 < / H e i g h t > < L a b e l L o c a t i o n   x m l n s : b = " h t t p : / / s c h e m a s . d a t a c o n t r a c t . o r g / 2 0 0 4 / 0 7 / S y s t e m . W i n d o w s " > < b : _ x > 1 3 6 4 < / b : _ x > < b : _ y > 7 7 3 . 5 0 0 0 0 0 0 0 0 0 0 0 3 4 < / b : _ y > < / L a b e l L o c a t i o n > < L o c a t i o n   x m l n s : b = " h t t p : / / s c h e m a s . d a t a c o n t r a c t . o r g / 2 0 0 4 / 0 7 / S y s t e m . W i n d o w s " > < b : _ x > 1 3 7 2 < / b : _ x > < b : _ y > 7 7 3 . 5 0 0 0 0 0 0 0 0 0 0 0 2 3 < / b : _ y > < / L o c a t i o n > < S h a p e R o t a t e A n g l e > 9 0 < / S h a p e R o t a t e A n g l e > < W i d t h > 1 6 < / W i d t h > < / a : V a l u e > < / a : K e y V a l u e O f D i a g r a m O b j e c t K e y a n y T y p e z b w N T n L X > < a : K e y V a l u e O f D i a g r a m O b j e c t K e y a n y T y p e z b w N T n L X > < a : K e y > < K e y > R e l a t i o n s h i p s \ & l t ; T a b l e s \ f i l i a l e 2 _ f a t t u r a t o \ C o l u m n s \ M _ V e n d i t o r e & g t ; - & l t ; T a b l e s \ f i l i a l e 2 _ d i p e n d e n t e \ C o l u m n s \ M a t r i c o l a & g t ; \ P K < / K e y > < / a : K e y > < a : V a l u e   i : t y p e = " D i a g r a m D i s p l a y L i n k E n d p o i n t V i e w S t a t e " > < H e i g h t > 1 6 < / H e i g h t > < L a b e l L o c a t i o n   x m l n s : b = " h t t p : / / s c h e m a s . d a t a c o n t r a c t . o r g / 2 0 0 4 / 0 7 / S y s t e m . W i n d o w s " > < b : _ x > 1 3 6 3 . 6 < / b : _ x > < b : _ y > 9 2 3 . 9 0 0 0 0 0 0 0 0 0 0 0 0 9 < / b : _ y > < / L a b e l L o c a t i o n > < L o c a t i o n   x m l n s : b = " h t t p : / / s c h e m a s . d a t a c o n t r a c t . o r g / 2 0 0 4 / 0 7 / S y s t e m . W i n d o w s " > < b : _ x > 1 3 7 1 . 6 < / b : _ x > < b : _ y > 9 3 9 . 9 0 0 0 0 0 0 0 0 0 0 0 0 9 < / b : _ y > < / L o c a t i o n > < S h a p e R o t a t e A n g l e > 2 7 0 < / S h a p e R o t a t e A n g l e > < W i d t h > 1 6 < / W i d t h > < / a : V a l u e > < / a : K e y V a l u e O f D i a g r a m O b j e c t K e y a n y T y p e z b w N T n L X > < a : K e y V a l u e O f D i a g r a m O b j e c t K e y a n y T y p e z b w N T n L X > < a : K e y > < K e y > R e l a t i o n s h i p s \ & l t ; T a b l e s \ f i l i a l e 2 _ f a t t u r a t o \ C o l u m n s \ M _ V e n d i t o r e & g t ; - & l t ; T a b l e s \ f i l i a l e 2 _ d i p e n d e n t e \ C o l u m n s \ M a t r i c o l a & g t ; \ C r o s s F i l t e r < / K e y > < / a : K e y > < a : V a l u e   i : t y p e = " D i a g r a m D i s p l a y L i n k C r o s s F i l t e r V i e w S t a t e " > < P o i n t s   x m l n s : b = " h t t p : / / s c h e m a s . d a t a c o n t r a c t . o r g / 2 0 0 4 / 0 7 / S y s t e m . W i n d o w s " > < b : P o i n t > < b : _ x > 1 3 7 2 < / b : _ x > < b : _ y > 7 8 9 . 5 0 0 0 0 0 0 0 0 0 0 0 3 4 < / b : _ y > < / b : P o i n t > < b : P o i n t > < b : _ x > 1 3 7 2 < / b : _ x > < b : _ y > 8 5 4 . 7 < / b : _ y > < / b : P o i n t > < b : P o i n t > < b : _ x > 1 3 7 1 . 6 < / b : _ x > < b : _ y > 8 5 8 . 7 < / b : _ y > < / b : P o i n t > < b : P o i n t > < b : _ x > 1 3 7 1 . 6 < / b : _ x > < b : _ y > 9 2 3 . 9 0 0 0 0 0 0 0 0 0 0 0 0 9 < / b : _ y > < / b : P o i n t > < / P o i n t s > < / a : V a l u e > < / a : K e y V a l u e O f D i a g r a m O b j e c t K e y a n y T y p e z b w N T n L X > < a : K e y V a l u e O f D i a g r a m O b j e c t K e y a n y T y p e z b w N T n L X > < a : K e y > < K e y > R e l a t i o n s h i p s \ & l t ; T a b l e s \ f i l i a l e 2 _ f a t t u r a t o \ C o l u m n s \ I d _ P r o d o t t o & g t ; - & l t ; T a b l e s \ f i l i a l e 2 _ p r o d o t t o \ C o l u m n s \ I d _ P r o d o t t o & g t ; < / K e y > < / a : K e y > < a : V a l u e   i : t y p e = " D i a g r a m D i s p l a y L i n k V i e w S t a t e " > < A u t o m a t i o n P r o p e r t y H e l p e r T e x t > E n d   p o i n t   1 :   ( 1 2 5 6 , 6 8 6 , 5 ) .   E n d   p o i n t   2 :   ( 1 1 3 4 , 4 , 6 8 4 , 9 )   < / A u t o m a t i o n P r o p e r t y H e l p e r T e x t > < L a y e d O u t > t r u e < / L a y e d O u t > < P o i n t s   x m l n s : b = " h t t p : / / s c h e m a s . d a t a c o n t r a c t . o r g / 2 0 0 4 / 0 7 / S y s t e m . W i n d o w s " > < b : P o i n t > < b : _ x > 1 2 5 6 < / b : _ x > < b : _ y > 6 8 6 . 5 < / b : _ y > < / b : P o i n t > < b : P o i n t > < b : _ x > 1 1 9 7 . 2 < / b : _ x > < b : _ y > 6 8 6 . 5 < / b : _ y > < / b : P o i n t > < b : P o i n t > < b : _ x > 1 1 9 3 . 2 < / b : _ x > < b : _ y > 6 8 4 . 9 0 0 0 0 0 0 0 0 0 0 0 0 9 < / b : _ y > < / b : P o i n t > < b : P o i n t > < b : _ x > 1 1 3 4 . 4 < / b : _ x > < b : _ y > 6 8 4 . 9 0 0 0 0 0 0 0 0 0 0 0 0 9 < / b : _ y > < / b : P o i n t > < / P o i n t s > < / a : V a l u e > < / a : K e y V a l u e O f D i a g r a m O b j e c t K e y a n y T y p e z b w N T n L X > < a : K e y V a l u e O f D i a g r a m O b j e c t K e y a n y T y p e z b w N T n L X > < a : K e y > < K e y > R e l a t i o n s h i p s \ & l t ; T a b l e s \ f i l i a l e 2 _ f a t t u r a t o \ C o l u m n s \ I d _ P r o d o t t o & g t ; - & l t ; T a b l e s \ f i l i a l e 2 _ p r o d o t t o \ C o l u m n s \ I d _ P r o d o t t o & g t ; \ F K < / K e y > < / a : K e y > < a : V a l u e   i : t y p e = " D i a g r a m D i s p l a y L i n k E n d p o i n t V i e w S t a t e " > < H e i g h t > 1 6 < / H e i g h t > < L a b e l L o c a t i o n   x m l n s : b = " h t t p : / / s c h e m a s . d a t a c o n t r a c t . o r g / 2 0 0 4 / 0 7 / S y s t e m . W i n d o w s " > < b : _ x > 1 2 5 6 < / b : _ x > < b : _ y > 6 7 8 . 5 < / b : _ y > < / L a b e l L o c a t i o n > < L o c a t i o n   x m l n s : b = " h t t p : / / s c h e m a s . d a t a c o n t r a c t . o r g / 2 0 0 4 / 0 7 / S y s t e m . W i n d o w s " > < b : _ x > 1 2 7 2 < / b : _ x > < b : _ y > 6 8 6 . 5 < / b : _ y > < / L o c a t i o n > < S h a p e R o t a t e A n g l e > 1 8 0 < / S h a p e R o t a t e A n g l e > < W i d t h > 1 6 < / W i d t h > < / a : V a l u e > < / a : K e y V a l u e O f D i a g r a m O b j e c t K e y a n y T y p e z b w N T n L X > < a : K e y V a l u e O f D i a g r a m O b j e c t K e y a n y T y p e z b w N T n L X > < a : K e y > < K e y > R e l a t i o n s h i p s \ & l t ; T a b l e s \ f i l i a l e 2 _ f a t t u r a t o \ C o l u m n s \ I d _ P r o d o t t o & g t ; - & l t ; T a b l e s \ f i l i a l e 2 _ p r o d o t t o \ C o l u m n s \ I d _ P r o d o t t o & g t ; \ P K < / K e y > < / a : K e y > < a : V a l u e   i : t y p e = " D i a g r a m D i s p l a y L i n k E n d p o i n t V i e w S t a t e " > < H e i g h t > 1 6 < / H e i g h t > < L a b e l L o c a t i o n   x m l n s : b = " h t t p : / / s c h e m a s . d a t a c o n t r a c t . o r g / 2 0 0 4 / 0 7 / S y s t e m . W i n d o w s " > < b : _ x > 1 1 1 8 . 4 < / b : _ x > < b : _ y > 6 7 6 . 9 0 0 0 0 0 0 0 0 0 0 0 0 9 < / b : _ y > < / L a b e l L o c a t i o n > < L o c a t i o n   x m l n s : b = " h t t p : / / s c h e m a s . d a t a c o n t r a c t . o r g / 2 0 0 4 / 0 7 / S y s t e m . W i n d o w s " > < b : _ x > 1 1 1 8 . 4 < / b : _ x > < b : _ y > 6 8 4 . 9 0 0 0 0 0 0 0 0 0 0 0 0 9 < / b : _ y > < / L o c a t i o n > < S h a p e R o t a t e A n g l e > 3 6 0 < / S h a p e R o t a t e A n g l e > < W i d t h > 1 6 < / W i d t h > < / a : V a l u e > < / a : K e y V a l u e O f D i a g r a m O b j e c t K e y a n y T y p e z b w N T n L X > < a : K e y V a l u e O f D i a g r a m O b j e c t K e y a n y T y p e z b w N T n L X > < a : K e y > < K e y > R e l a t i o n s h i p s \ & l t ; T a b l e s \ f i l i a l e 2 _ f a t t u r a t o \ C o l u m n s \ I d _ P r o d o t t o & g t ; - & l t ; T a b l e s \ f i l i a l e 2 _ p r o d o t t o \ C o l u m n s \ I d _ P r o d o t t o & g t ; \ C r o s s F i l t e r < / K e y > < / a : K e y > < a : V a l u e   i : t y p e = " D i a g r a m D i s p l a y L i n k C r o s s F i l t e r V i e w S t a t e " > < P o i n t s   x m l n s : b = " h t t p : / / s c h e m a s . d a t a c o n t r a c t . o r g / 2 0 0 4 / 0 7 / S y s t e m . W i n d o w s " > < b : P o i n t > < b : _ x > 1 2 5 6 < / b : _ x > < b : _ y > 6 8 6 . 5 < / b : _ y > < / b : P o i n t > < b : P o i n t > < b : _ x > 1 1 9 7 . 2 < / b : _ x > < b : _ y > 6 8 6 . 5 < / b : _ y > < / b : P o i n t > < b : P o i n t > < b : _ x > 1 1 9 3 . 2 < / b : _ x > < b : _ y > 6 8 4 . 9 0 0 0 0 0 0 0 0 0 0 0 0 9 < / b : _ y > < / b : P o i n t > < b : P o i n t > < b : _ x > 1 1 3 4 . 4 < / b : _ x > < b : _ y > 6 8 4 . 9 0 0 0 0 0 0 0 0 0 0 0 0 9 < / b : _ y > < / b : P o i n t > < / P o i n t s > < / a : V a l u e > < / a : K e y V a l u e O f D i a g r a m O b j e c t K e y a n y T y p e z b w N T n L X > < / V i e w S t a t e s > < / D i a g r a m M a n a g e r . S e r i a l i z a b l e D i a g r a m > < / A r r a y O f D i a g r a m M a n a g e r . S e r i a l i z a b l e D i a g r a m > ] ] > < / 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E x t r a _ F i l i a l e 2 _ P r o d o t t o " > < 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 1 3 7 < / i n t > < / v a l u e > < / i t e m > < i t e m > < k e y > < s t r i n g > N o m e _ P r o d o t t o < / s t r i n g > < / k e y > < v a l u e > < i n t > 1 6 7 < / i n t > < / v a l u e > < / i t e m > < i t e m > < k e y > < s t r i n g > C a t e g o r i a _ P r o d o t t o < / s t r i n g > < / k e y > < v a l u e > < i n t > 1 9 4 < / 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5 . 9 1 3 ] ] > < / 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 2 0 2 2 - 1 0 - 2 1 T 1 1 : 0 4 : 2 8 . 9 0 4 8 5 2 1 + 0 2 : 0 0 < / L a s t P r o c e s s e d T i m e > < / D a t a M o d e l i n g S a n d b o x . S e r i a l i z e d S a n d b o x E r r o r C a c h e > ] ] > < / C u s t o m C o n t e n t > < / G e m i n i > 
</file>

<file path=customXml/item4.xml>��< ? x m l   v e r s i o n = " 1 . 0 "   e n c o d i n g = " U T F - 1 6 " ? > < G e m i n i   x m l n s = " h t t p : / / g e m i n i / p i v o t c u s t o m i z a t i o n / T a b l e O r d e r " > < C u s t o m C o n t e n t > < ! [ C D A T A [ T a b l e 6 , T a b l e 7 , T a b l e 8 , T a b l e 9 , T a b l e 1 0 , T a b l e 1 1 , f i l i a l e 1 _ d i p e n d e n t e , f i l i a l e 1 _ s t i p e n d i o , f i l i a l e 1 _ r e g i o n e , f i l i a l e 1 _ p r o d o t t o , f i l i a l e 1 _ f a t t u r a t o , E x t r a _ F i l i a l e 2 _ S t i p e n d i o , E x t r a _ F i l i a l e 2 _ D i p e n d e n t e 1 8 , E x t r a _ F i l i a l e 2 _ R e g i o n e , E x t r a _ F i l i a l e 2 _ P r o d o t t o , E x t r a _ F i l i a l e 2 _ F a t t u r a t o ] ] > < / C u s t o m C o n t e n t > < / G e m i n i > 
</file>

<file path=customXml/item5.xml>��< ? x m l   v e r s i o n = " 1 . 0 "   e n c o d i n g = " U T F - 1 6 " ? > < G e m i n i   x m l n s = " h t t p : / / g e m i n i / p i v o t c u s t o m i z a t i o n / T a b l e X M L _ E x t r a _ F i l i a l e 2 _ S t i p e n d i o " > < 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 1 1 6 < / i n t > < / v a l u e > < / i t e m > < i t e m > < k e y > < s t r i n g > S t i p e n d i o < / s t r i n g > < / k e y > < v a l u e > < i n t > 1 1 6 < / i n t > < / v a l u e > < / i t e m > < / C o l u m n W i d t h s > < C o l u m n D i s p l a y I n d e x > < i t e m > < k e y > < s t r i n g > M a t r i c o l a < / s t r i n g > < / k e y > < v a l u e > < i n t > 0 < / i n t > < / v a l u e > < / i t e m > < i t e m > < k e y > < s t r i n g > S t i p e n d i o < / 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 i d _ s e t t o r e < / s t r i n g > < / k e y > < v a l u e > < i n t > 1 2 1 < / i n t > < / v a l u e > < / i t e m > < i t e m > < k e y > < s t r i n g > n o m e _ s e t t o r e < / s t r i n g > < / k e y > < v a l u e > < i n t > 1 5 1 < / i n t > < / v a l u e > < / i t e m > < / C o l u m n W i d t h s > < C o l u m n D i s p l a y I n d e x > < i t e m > < k e y > < s t r i n g > i d _ s e t t o r e < / s t r i n g > < / k e y > < v a l u e > < i n t > 0 < / i n t > < / v a l u e > < / i t e m > < i t e m > < k e y > < s t r i n g > n o m e _ s e t t o r e 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C l i e n t W i n d o w X M L " > < C u s t o m C o n t e n t > < ! [ C D A T A [ E x t r a _ F i l i a l e 2 _ F a t t u r a t o ] ] > < / C u s t o m C o n t e n t > < / G e m i n i > 
</file>

<file path=customXml/item9.xml>��< ? x m l   v e r s i o n = " 1 . 0 "   e n c o d i n g = " U T F - 1 6 " ? > < G e m i n i   x m l n s = " h t t p : / / g e m i n i / p i v o t c u s t o m i z a t i o n / T a b l e X M L _ E x t r a _ F i l i a l e 2 _ D i p e n d e n t e 1 8 " > < 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 1 1 6 < / i n t > < / v a l u e > < / i t e m > < i t e m > < k e y > < s t r i n g > N o m e < / s t r i n g > < / k e y > < v a l u e > < i n t > 8 9 < / i n t > < / v a l u e > < / i t e m > < i t e m > < k e y > < s t r i n g > C o g n o m e < / s t r i n g > < / k e y > < v a l u e > < i n t > 1 1 6 < / i n t > < / v a l u e > < / i t e m > < i t e m > < k e y > < s t r i n g > D t _ n a s c i t a < / s t r i n g > < / k e y > < v a l u e > < i n t > 1 2 4 < / i n t > < / v a l u e > < / i t e m > < i t e m > < k e y > < s t r i n g > D t _ a s s u n z i o n e < / s t r i n g > < / k e y > < v a l u e > < i n t > 1 5 6 < / i n t > < / v a l u e > < / i t e m > < i t e m > < k e y > < s t r i n g > E t � < / s t r i n g > < / k e y > < v a l u e > < i n t > 6 7 < / i n t > < / v a l u e > < / i t e m > < i t e m > < k e y > < s t r i n g > A n z _ L a v o r o < / s t r i n g > < / k e y > < v a l u e > < i n t > 1 3 4 < / 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s t r i n g > < / k e y > < v a l u e > < i n t > 5 < / i n t > < / v a l u e > < / i t e m > < i t e m > < k e y > < s t r i n g > A n z _ L a v o r o < / 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0327228-BD4F-45EA-92D0-AE326D9A1B7E}">
  <ds:schemaRefs/>
</ds:datastoreItem>
</file>

<file path=customXml/itemProps10.xml><?xml version="1.0" encoding="utf-8"?>
<ds:datastoreItem xmlns:ds="http://schemas.openxmlformats.org/officeDocument/2006/customXml" ds:itemID="{A052CA27-389C-4606-9A8F-EFCDEB88F12D}">
  <ds:schemaRefs/>
</ds:datastoreItem>
</file>

<file path=customXml/itemProps11.xml><?xml version="1.0" encoding="utf-8"?>
<ds:datastoreItem xmlns:ds="http://schemas.openxmlformats.org/officeDocument/2006/customXml" ds:itemID="{0A28718F-DE61-4FA0-BD5C-30DF2D43D590}">
  <ds:schemaRefs/>
</ds:datastoreItem>
</file>

<file path=customXml/itemProps12.xml><?xml version="1.0" encoding="utf-8"?>
<ds:datastoreItem xmlns:ds="http://schemas.openxmlformats.org/officeDocument/2006/customXml" ds:itemID="{05449BBF-EC91-499C-8236-B9108BF11B03}">
  <ds:schemaRefs/>
</ds:datastoreItem>
</file>

<file path=customXml/itemProps13.xml><?xml version="1.0" encoding="utf-8"?>
<ds:datastoreItem xmlns:ds="http://schemas.openxmlformats.org/officeDocument/2006/customXml" ds:itemID="{AF5CB576-E3FC-46F9-AF3E-45418F39072C}">
  <ds:schemaRefs/>
</ds:datastoreItem>
</file>

<file path=customXml/itemProps14.xml><?xml version="1.0" encoding="utf-8"?>
<ds:datastoreItem xmlns:ds="http://schemas.openxmlformats.org/officeDocument/2006/customXml" ds:itemID="{E4EA6702-B63D-41F8-8E75-97D0D233228D}">
  <ds:schemaRefs/>
</ds:datastoreItem>
</file>

<file path=customXml/itemProps15.xml><?xml version="1.0" encoding="utf-8"?>
<ds:datastoreItem xmlns:ds="http://schemas.openxmlformats.org/officeDocument/2006/customXml" ds:itemID="{63B20685-D2E7-48A8-A4BE-3B0E5E72946C}">
  <ds:schemaRefs/>
</ds:datastoreItem>
</file>

<file path=customXml/itemProps16.xml><?xml version="1.0" encoding="utf-8"?>
<ds:datastoreItem xmlns:ds="http://schemas.openxmlformats.org/officeDocument/2006/customXml" ds:itemID="{137D25C6-D3FE-4624-BC00-063F9681DB3E}">
  <ds:schemaRefs/>
</ds:datastoreItem>
</file>

<file path=customXml/itemProps17.xml><?xml version="1.0" encoding="utf-8"?>
<ds:datastoreItem xmlns:ds="http://schemas.openxmlformats.org/officeDocument/2006/customXml" ds:itemID="{D4D3529F-5523-45D2-9AE6-66A9CB2BEA15}">
  <ds:schemaRefs/>
</ds:datastoreItem>
</file>

<file path=customXml/itemProps18.xml><?xml version="1.0" encoding="utf-8"?>
<ds:datastoreItem xmlns:ds="http://schemas.openxmlformats.org/officeDocument/2006/customXml" ds:itemID="{194E676F-FAE0-47E4-B055-87AB504782A2}">
  <ds:schemaRefs>
    <ds:schemaRef ds:uri="http://schemas.microsoft.com/DataMashup"/>
  </ds:schemaRefs>
</ds:datastoreItem>
</file>

<file path=customXml/itemProps19.xml><?xml version="1.0" encoding="utf-8"?>
<ds:datastoreItem xmlns:ds="http://schemas.openxmlformats.org/officeDocument/2006/customXml" ds:itemID="{8133117F-01F2-4DB4-8269-4FDD0F1DD47B}">
  <ds:schemaRefs/>
</ds:datastoreItem>
</file>

<file path=customXml/itemProps2.xml><?xml version="1.0" encoding="utf-8"?>
<ds:datastoreItem xmlns:ds="http://schemas.openxmlformats.org/officeDocument/2006/customXml" ds:itemID="{705513AA-354E-44A3-8BBC-11CC496AD5A5}">
  <ds:schemaRefs/>
</ds:datastoreItem>
</file>

<file path=customXml/itemProps20.xml><?xml version="1.0" encoding="utf-8"?>
<ds:datastoreItem xmlns:ds="http://schemas.openxmlformats.org/officeDocument/2006/customXml" ds:itemID="{3BF1C242-F065-44B6-BBA4-84067E641586}">
  <ds:schemaRefs/>
</ds:datastoreItem>
</file>

<file path=customXml/itemProps21.xml><?xml version="1.0" encoding="utf-8"?>
<ds:datastoreItem xmlns:ds="http://schemas.openxmlformats.org/officeDocument/2006/customXml" ds:itemID="{65857139-9F8C-4CF2-A80A-AB80D3C1D62D}">
  <ds:schemaRefs/>
</ds:datastoreItem>
</file>

<file path=customXml/itemProps22.xml><?xml version="1.0" encoding="utf-8"?>
<ds:datastoreItem xmlns:ds="http://schemas.openxmlformats.org/officeDocument/2006/customXml" ds:itemID="{DF1C861C-3242-4A89-8F25-4D23FBACC6E5}">
  <ds:schemaRefs/>
</ds:datastoreItem>
</file>

<file path=customXml/itemProps23.xml><?xml version="1.0" encoding="utf-8"?>
<ds:datastoreItem xmlns:ds="http://schemas.openxmlformats.org/officeDocument/2006/customXml" ds:itemID="{8EFD439C-3911-4619-94A6-14841F3F89A7}">
  <ds:schemaRefs/>
</ds:datastoreItem>
</file>

<file path=customXml/itemProps24.xml><?xml version="1.0" encoding="utf-8"?>
<ds:datastoreItem xmlns:ds="http://schemas.openxmlformats.org/officeDocument/2006/customXml" ds:itemID="{199E47EC-DDDC-499E-867E-41F289A95B72}">
  <ds:schemaRefs/>
</ds:datastoreItem>
</file>

<file path=customXml/itemProps25.xml><?xml version="1.0" encoding="utf-8"?>
<ds:datastoreItem xmlns:ds="http://schemas.openxmlformats.org/officeDocument/2006/customXml" ds:itemID="{0FFBE0A6-5A1B-4C3B-9081-AB7141F1EB91}">
  <ds:schemaRefs/>
</ds:datastoreItem>
</file>

<file path=customXml/itemProps26.xml><?xml version="1.0" encoding="utf-8"?>
<ds:datastoreItem xmlns:ds="http://schemas.openxmlformats.org/officeDocument/2006/customXml" ds:itemID="{0477963D-C03E-4F44-87F7-2FFFC838C0CA}">
  <ds:schemaRefs/>
</ds:datastoreItem>
</file>

<file path=customXml/itemProps27.xml><?xml version="1.0" encoding="utf-8"?>
<ds:datastoreItem xmlns:ds="http://schemas.openxmlformats.org/officeDocument/2006/customXml" ds:itemID="{B9EB106F-797C-4B33-88D2-70F78EEF0991}">
  <ds:schemaRefs/>
</ds:datastoreItem>
</file>

<file path=customXml/itemProps28.xml><?xml version="1.0" encoding="utf-8"?>
<ds:datastoreItem xmlns:ds="http://schemas.openxmlformats.org/officeDocument/2006/customXml" ds:itemID="{B2F5A861-8629-4D56-B14C-C5312774751A}">
  <ds:schemaRefs/>
</ds:datastoreItem>
</file>

<file path=customXml/itemProps29.xml><?xml version="1.0" encoding="utf-8"?>
<ds:datastoreItem xmlns:ds="http://schemas.openxmlformats.org/officeDocument/2006/customXml" ds:itemID="{20CD3638-79DF-4AA4-9EDD-14A456253FE5}">
  <ds:schemaRefs/>
</ds:datastoreItem>
</file>

<file path=customXml/itemProps3.xml><?xml version="1.0" encoding="utf-8"?>
<ds:datastoreItem xmlns:ds="http://schemas.openxmlformats.org/officeDocument/2006/customXml" ds:itemID="{C35BE30D-AD7B-4F4D-8F62-998DE6454E0E}">
  <ds:schemaRefs/>
</ds:datastoreItem>
</file>

<file path=customXml/itemProps30.xml><?xml version="1.0" encoding="utf-8"?>
<ds:datastoreItem xmlns:ds="http://schemas.openxmlformats.org/officeDocument/2006/customXml" ds:itemID="{06B89B32-7EA0-48A6-A287-1368151AFA49}">
  <ds:schemaRefs/>
</ds:datastoreItem>
</file>

<file path=customXml/itemProps31.xml><?xml version="1.0" encoding="utf-8"?>
<ds:datastoreItem xmlns:ds="http://schemas.openxmlformats.org/officeDocument/2006/customXml" ds:itemID="{EB3766C0-3581-446E-92BA-A252E1DC6AF5}">
  <ds:schemaRefs/>
</ds:datastoreItem>
</file>

<file path=customXml/itemProps32.xml><?xml version="1.0" encoding="utf-8"?>
<ds:datastoreItem xmlns:ds="http://schemas.openxmlformats.org/officeDocument/2006/customXml" ds:itemID="{66498AFD-42CD-43DE-9245-03D727098F3C}">
  <ds:schemaRefs/>
</ds:datastoreItem>
</file>

<file path=customXml/itemProps4.xml><?xml version="1.0" encoding="utf-8"?>
<ds:datastoreItem xmlns:ds="http://schemas.openxmlformats.org/officeDocument/2006/customXml" ds:itemID="{F42D6E52-2DC0-4E11-919F-83C40F754A7C}">
  <ds:schemaRefs/>
</ds:datastoreItem>
</file>

<file path=customXml/itemProps5.xml><?xml version="1.0" encoding="utf-8"?>
<ds:datastoreItem xmlns:ds="http://schemas.openxmlformats.org/officeDocument/2006/customXml" ds:itemID="{97B41C80-3B9E-4259-B9A8-12444E46927D}">
  <ds:schemaRefs/>
</ds:datastoreItem>
</file>

<file path=customXml/itemProps6.xml><?xml version="1.0" encoding="utf-8"?>
<ds:datastoreItem xmlns:ds="http://schemas.openxmlformats.org/officeDocument/2006/customXml" ds:itemID="{A3487A65-C085-4C84-96B4-F9943BD106A1}">
  <ds:schemaRefs/>
</ds:datastoreItem>
</file>

<file path=customXml/itemProps7.xml><?xml version="1.0" encoding="utf-8"?>
<ds:datastoreItem xmlns:ds="http://schemas.openxmlformats.org/officeDocument/2006/customXml" ds:itemID="{081E8ACA-B18A-4192-8A66-4DD66D094A47}">
  <ds:schemaRefs/>
</ds:datastoreItem>
</file>

<file path=customXml/itemProps8.xml><?xml version="1.0" encoding="utf-8"?>
<ds:datastoreItem xmlns:ds="http://schemas.openxmlformats.org/officeDocument/2006/customXml" ds:itemID="{9CD0BD5D-FD02-430D-B57E-FD3793756091}">
  <ds:schemaRefs/>
</ds:datastoreItem>
</file>

<file path=customXml/itemProps9.xml><?xml version="1.0" encoding="utf-8"?>
<ds:datastoreItem xmlns:ds="http://schemas.openxmlformats.org/officeDocument/2006/customXml" ds:itemID="{B1F6B77B-BBD5-4F50-876E-2EC82D70B47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anagrafica_aziendale</vt:lpstr>
      <vt:lpstr>date</vt:lpstr>
      <vt:lpstr>sfida</vt:lpstr>
      <vt:lpstr>orario_lavoro</vt:lpstr>
      <vt:lpstr>Extra_Sede_Princ</vt:lpstr>
      <vt:lpstr>Extra_Filiale1</vt:lpstr>
      <vt:lpstr>Extra_Filiale2</vt:lpstr>
      <vt:lpstr>Pivot Worksheet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2022-08-31T13:59:48Z</dcterms:created>
  <dcterms:modified xsi:type="dcterms:W3CDTF">2022-10-21T09:04:29Z</dcterms:modified>
</cp:coreProperties>
</file>