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File Mugen\Mugen\python\"/>
    </mc:Choice>
  </mc:AlternateContent>
  <xr:revisionPtr revIDLastSave="0" documentId="13_ncr:1_{BAA3B92D-6E13-4457-9E93-C8864E4046CB}" xr6:coauthVersionLast="47" xr6:coauthVersionMax="47" xr10:uidLastSave="{00000000-0000-0000-0000-000000000000}"/>
  <bookViews>
    <workbookView xWindow="30765" yWindow="2070" windowWidth="21600" windowHeight="11295" xr2:uid="{00000000-000D-0000-FFFF-FFFF00000000}"/>
  </bookViews>
  <sheets>
    <sheet name="DC Final" sheetId="17" r:id="rId1"/>
    <sheet name="Truck by STP (LTA)" sheetId="6" state="hidden" r:id="rId2"/>
  </sheets>
  <definedNames>
    <definedName name="_xlnm._FilterDatabase" localSheetId="0" hidden="1">'DC Final'!$A$1:$P$58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6" i="17" l="1"/>
  <c r="Y33" i="17" l="1"/>
  <c r="Z33" i="17"/>
  <c r="AA33" i="17"/>
  <c r="Y34" i="17"/>
  <c r="Z34" i="17"/>
  <c r="AA34" i="17"/>
  <c r="Y35" i="17"/>
  <c r="Z35" i="17"/>
  <c r="AA35" i="17"/>
  <c r="Y36" i="17"/>
  <c r="AB36" i="17" s="1"/>
  <c r="Z36" i="17"/>
  <c r="AA36" i="17"/>
  <c r="Y37" i="17"/>
  <c r="Z37" i="17"/>
  <c r="AA37" i="17"/>
  <c r="Y38" i="17"/>
  <c r="Z38" i="17"/>
  <c r="AA38" i="17"/>
  <c r="Y39" i="17"/>
  <c r="Z39" i="17"/>
  <c r="AA39" i="17"/>
  <c r="Y40" i="17"/>
  <c r="Z40" i="17"/>
  <c r="AA40" i="17"/>
  <c r="Y41" i="17"/>
  <c r="Z41" i="17"/>
  <c r="AA41" i="17"/>
  <c r="Y42" i="17"/>
  <c r="Z42" i="17"/>
  <c r="AA42" i="17"/>
  <c r="Y43" i="17"/>
  <c r="Z43" i="17"/>
  <c r="AA43" i="17"/>
  <c r="Y44" i="17"/>
  <c r="AB44" i="17" s="1"/>
  <c r="Z44" i="17"/>
  <c r="AA44" i="17"/>
  <c r="Y45" i="17"/>
  <c r="Z45" i="17"/>
  <c r="AA45" i="17"/>
  <c r="Y46" i="17"/>
  <c r="Z46" i="17"/>
  <c r="AA46" i="17"/>
  <c r="Z32" i="17"/>
  <c r="AA32" i="17"/>
  <c r="Y32" i="17"/>
  <c r="AB37" i="17" l="1"/>
  <c r="AB33" i="17"/>
  <c r="AB40" i="17"/>
  <c r="AB34" i="17"/>
  <c r="AB42" i="17"/>
  <c r="AB45" i="17"/>
  <c r="AB32" i="17"/>
  <c r="AB39" i="17"/>
  <c r="AB41" i="17"/>
  <c r="AB46" i="17"/>
  <c r="AB38" i="17"/>
  <c r="AB43" i="17"/>
  <c r="AB35" i="17"/>
  <c r="AB47" i="17" l="1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3" i="17"/>
  <c r="P34" i="17"/>
  <c r="P35" i="17"/>
  <c r="P36" i="17"/>
  <c r="P37" i="17"/>
  <c r="P38" i="17"/>
  <c r="P39" i="17"/>
  <c r="P40" i="17"/>
  <c r="P42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2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3" i="17"/>
  <c r="O34" i="17"/>
  <c r="O35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2" i="17"/>
  <c r="N58" i="17"/>
  <c r="N57" i="17"/>
  <c r="N56" i="17"/>
  <c r="N55" i="17"/>
  <c r="N54" i="17"/>
  <c r="N53" i="17"/>
  <c r="N52" i="17"/>
  <c r="N51" i="17"/>
  <c r="N50" i="17"/>
  <c r="N49" i="17"/>
  <c r="N48" i="17"/>
  <c r="N47" i="17"/>
  <c r="N46" i="17"/>
  <c r="N45" i="17"/>
  <c r="N44" i="17"/>
  <c r="N43" i="17"/>
  <c r="N42" i="17"/>
  <c r="N41" i="17"/>
  <c r="N40" i="17"/>
  <c r="N39" i="17"/>
  <c r="N38" i="17"/>
  <c r="N37" i="17"/>
  <c r="N36" i="17"/>
  <c r="N35" i="17"/>
  <c r="N34" i="17"/>
  <c r="N33" i="17"/>
  <c r="N32" i="17"/>
  <c r="N31" i="17"/>
  <c r="N30" i="17"/>
  <c r="N29" i="17"/>
  <c r="N28" i="17"/>
  <c r="N27" i="17"/>
  <c r="N26" i="17"/>
  <c r="N25" i="17"/>
  <c r="N24" i="17"/>
  <c r="N23" i="17"/>
  <c r="N22" i="17"/>
  <c r="N21" i="17"/>
  <c r="N20" i="17"/>
  <c r="N19" i="17"/>
  <c r="N18" i="17"/>
  <c r="N17" i="17"/>
  <c r="N16" i="17"/>
  <c r="N15" i="17"/>
  <c r="N14" i="17"/>
  <c r="N13" i="17"/>
  <c r="N12" i="17"/>
  <c r="N11" i="17"/>
  <c r="N10" i="17"/>
  <c r="N9" i="17"/>
  <c r="N8" i="17"/>
  <c r="N7" i="17"/>
  <c r="N6" i="17"/>
  <c r="N5" i="17"/>
  <c r="N4" i="17"/>
  <c r="N3" i="17"/>
  <c r="N2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P43" i="17" l="1"/>
  <c r="P32" i="17"/>
  <c r="P41" i="17"/>
</calcChain>
</file>

<file path=xl/sharedStrings.xml><?xml version="1.0" encoding="utf-8"?>
<sst xmlns="http://schemas.openxmlformats.org/spreadsheetml/2006/main" count="826" uniqueCount="252">
  <si>
    <t>Latitude</t>
  </si>
  <si>
    <t>Longitude</t>
  </si>
  <si>
    <t>Area</t>
  </si>
  <si>
    <t>DC ID</t>
  </si>
  <si>
    <t>Distributor</t>
  </si>
  <si>
    <t>Distributor Area</t>
  </si>
  <si>
    <t>Type</t>
  </si>
  <si>
    <t>Sent From</t>
  </si>
  <si>
    <t>Address</t>
  </si>
  <si>
    <t>Monthly Demand (Average FY2021) - Carton</t>
  </si>
  <si>
    <t>Max Demand - FY2021 - Carton</t>
  </si>
  <si>
    <t>Fixed Operating Costs</t>
  </si>
  <si>
    <t>Monthly Operating Cost</t>
  </si>
  <si>
    <t>Order Freq</t>
  </si>
  <si>
    <t>Labor Cost</t>
  </si>
  <si>
    <t>Cost 1</t>
  </si>
  <si>
    <t>Cost 2</t>
  </si>
  <si>
    <t>Cost 3</t>
  </si>
  <si>
    <t>Volume 1</t>
  </si>
  <si>
    <t>Volume 2</t>
  </si>
  <si>
    <t>Volume 3</t>
  </si>
  <si>
    <t>Monthly Transport Cost</t>
  </si>
  <si>
    <t>Capacity</t>
  </si>
  <si>
    <t>DC001</t>
  </si>
  <si>
    <t>LTA</t>
  </si>
  <si>
    <t>Kalimantan</t>
  </si>
  <si>
    <t xml:space="preserve">Ampah - Teweh </t>
  </si>
  <si>
    <t>Depo</t>
  </si>
  <si>
    <t>2k/yr</t>
  </si>
  <si>
    <t>DC002</t>
  </si>
  <si>
    <t>BCP</t>
  </si>
  <si>
    <t>BCP Outer</t>
  </si>
  <si>
    <t>Amurang</t>
  </si>
  <si>
    <t>Manado</t>
  </si>
  <si>
    <t>DC003</t>
  </si>
  <si>
    <t>Barabai</t>
  </si>
  <si>
    <t>DC004</t>
  </si>
  <si>
    <t>Barru</t>
  </si>
  <si>
    <t>Pare-Pare</t>
  </si>
  <si>
    <t>DC005</t>
  </si>
  <si>
    <t>Batulicin</t>
  </si>
  <si>
    <t>DC006</t>
  </si>
  <si>
    <t>Belopa</t>
  </si>
  <si>
    <t>Palopo</t>
  </si>
  <si>
    <t>DC007</t>
  </si>
  <si>
    <t>Bitung</t>
  </si>
  <si>
    <t>DC008</t>
  </si>
  <si>
    <t>Bontang-Sangata</t>
  </si>
  <si>
    <t>DC009</t>
  </si>
  <si>
    <t>Bulukumba</t>
  </si>
  <si>
    <t>Makassar</t>
  </si>
  <si>
    <t>DC010</t>
  </si>
  <si>
    <t>Gowa</t>
  </si>
  <si>
    <t>DC011</t>
  </si>
  <si>
    <t>Jeneponto</t>
  </si>
  <si>
    <t>DC012</t>
  </si>
  <si>
    <t>Poneksim</t>
  </si>
  <si>
    <t>Ketapang</t>
  </si>
  <si>
    <t>Pontianak</t>
  </si>
  <si>
    <t>DC013</t>
  </si>
  <si>
    <t>Kolaka</t>
  </si>
  <si>
    <t>Kendari</t>
  </si>
  <si>
    <t>DC014</t>
  </si>
  <si>
    <t>Kotamobagu</t>
  </si>
  <si>
    <t>DC015</t>
  </si>
  <si>
    <t>Mangkutana</t>
  </si>
  <si>
    <t>DC016</t>
  </si>
  <si>
    <t>Marisa</t>
  </si>
  <si>
    <t>Gorontalo</t>
  </si>
  <si>
    <t>DC017</t>
  </si>
  <si>
    <t xml:space="preserve">Pangkalanbun </t>
  </si>
  <si>
    <t>DC018</t>
  </si>
  <si>
    <t>Pangkep</t>
  </si>
  <si>
    <t>DC019</t>
  </si>
  <si>
    <t>Parigi</t>
  </si>
  <si>
    <t xml:space="preserve">Palu </t>
  </si>
  <si>
    <t>DC020</t>
  </si>
  <si>
    <t>Penajam-Grogot</t>
  </si>
  <si>
    <t>DC021</t>
  </si>
  <si>
    <t>Polman</t>
  </si>
  <si>
    <t>DC022</t>
  </si>
  <si>
    <t>Rantau</t>
  </si>
  <si>
    <t>DC023</t>
  </si>
  <si>
    <t>Sengkang</t>
  </si>
  <si>
    <t>DC024</t>
  </si>
  <si>
    <t>Singkawang</t>
  </si>
  <si>
    <t>DC025</t>
  </si>
  <si>
    <t>Sinjai</t>
  </si>
  <si>
    <t>DC026</t>
  </si>
  <si>
    <t>Sintang</t>
  </si>
  <si>
    <t>DC027</t>
  </si>
  <si>
    <t>Takalar</t>
  </si>
  <si>
    <t>DC028</t>
  </si>
  <si>
    <t>Tomohon</t>
  </si>
  <si>
    <t>DC029</t>
  </si>
  <si>
    <t>Toraja</t>
  </si>
  <si>
    <t>DC030</t>
  </si>
  <si>
    <t>Unaaha</t>
  </si>
  <si>
    <t>DC031</t>
  </si>
  <si>
    <t>Denpasar</t>
  </si>
  <si>
    <t>Direct CPU</t>
  </si>
  <si>
    <t>SDC (CPU)</t>
  </si>
  <si>
    <t>70k/yr</t>
  </si>
  <si>
    <t>DC032</t>
  </si>
  <si>
    <t>SDC</t>
  </si>
  <si>
    <t>DC033</t>
  </si>
  <si>
    <t>Lombok</t>
  </si>
  <si>
    <t>DC034</t>
  </si>
  <si>
    <t>DC035</t>
  </si>
  <si>
    <t>DC036</t>
  </si>
  <si>
    <t>Palu</t>
  </si>
  <si>
    <t>DC037</t>
  </si>
  <si>
    <t>Balikpapan</t>
  </si>
  <si>
    <t>Direct DC</t>
  </si>
  <si>
    <t>DC038</t>
  </si>
  <si>
    <t>Banjarmasin</t>
  </si>
  <si>
    <t>DC039</t>
  </si>
  <si>
    <t>Berau</t>
  </si>
  <si>
    <t>DC040</t>
  </si>
  <si>
    <t>Bontang</t>
  </si>
  <si>
    <t>DC041</t>
  </si>
  <si>
    <t>Palangkaraya</t>
  </si>
  <si>
    <t>DC042</t>
  </si>
  <si>
    <t>DC043</t>
  </si>
  <si>
    <t>Samarinda</t>
  </si>
  <si>
    <t>DC044</t>
  </si>
  <si>
    <t>Sampit</t>
  </si>
  <si>
    <t>DC045</t>
  </si>
  <si>
    <t>Tarakan</t>
  </si>
  <si>
    <t>DC046</t>
  </si>
  <si>
    <t>Bau-Bau</t>
  </si>
  <si>
    <t>Indirect DC</t>
  </si>
  <si>
    <t>40k/yr</t>
  </si>
  <si>
    <t>DC047</t>
  </si>
  <si>
    <t>BIMA</t>
  </si>
  <si>
    <t>DC048</t>
  </si>
  <si>
    <t>Bone</t>
  </si>
  <si>
    <t>DC049</t>
  </si>
  <si>
    <t>DC050</t>
  </si>
  <si>
    <t>Kupang</t>
  </si>
  <si>
    <t>Surabaya</t>
  </si>
  <si>
    <t>DC051</t>
  </si>
  <si>
    <t>Luwuk</t>
  </si>
  <si>
    <t>DC052</t>
  </si>
  <si>
    <t>Mamuju</t>
  </si>
  <si>
    <t>DC053</t>
  </si>
  <si>
    <t>Maumere</t>
  </si>
  <si>
    <t>DC054</t>
  </si>
  <si>
    <t>DC055</t>
  </si>
  <si>
    <t>DC056</t>
  </si>
  <si>
    <t>Poso</t>
  </si>
  <si>
    <t>DC057</t>
  </si>
  <si>
    <t>Sumbawa</t>
  </si>
  <si>
    <t>No.</t>
  </si>
  <si>
    <t>Branch</t>
  </si>
  <si>
    <t>Plate Number</t>
  </si>
  <si>
    <t>Mile</t>
  </si>
  <si>
    <t>Volume (CBM)</t>
  </si>
  <si>
    <t>Status</t>
  </si>
  <si>
    <t>PG/MIX/SHARING</t>
  </si>
  <si>
    <t>KT 8569 AS</t>
  </si>
  <si>
    <t>DOUBLE BAN</t>
  </si>
  <si>
    <t>LUAR KOTA</t>
  </si>
  <si>
    <t>ASET</t>
  </si>
  <si>
    <t>SHARING</t>
  </si>
  <si>
    <t>KT 8152 KN</t>
  </si>
  <si>
    <t>KT 8574 MS</t>
  </si>
  <si>
    <t>SEWA-ORIX</t>
  </si>
  <si>
    <t>KT 8784 LR</t>
  </si>
  <si>
    <t>KT 8649 LD</t>
  </si>
  <si>
    <t>ENGKEL</t>
  </si>
  <si>
    <t>DALAM KOTA</t>
  </si>
  <si>
    <t>KT 8615 LD</t>
  </si>
  <si>
    <t>KT 8614 LD</t>
  </si>
  <si>
    <t>KT 8610 AP</t>
  </si>
  <si>
    <t>KT 8133 LB</t>
  </si>
  <si>
    <t>KT 8149 KN</t>
  </si>
  <si>
    <t>KT 8585 AA</t>
  </si>
  <si>
    <t>KT 8204 L</t>
  </si>
  <si>
    <t>GRANMAX</t>
  </si>
  <si>
    <t>KT 8169 KN</t>
  </si>
  <si>
    <t>PG</t>
  </si>
  <si>
    <t>KT 8205 L</t>
  </si>
  <si>
    <t>DA 9784 BI</t>
  </si>
  <si>
    <t>DA 9565 BI</t>
  </si>
  <si>
    <t>L 300</t>
  </si>
  <si>
    <t>DA 9704 BJ</t>
  </si>
  <si>
    <t>DA 9325 AR</t>
  </si>
  <si>
    <t>CARRY</t>
  </si>
  <si>
    <t>DA 9742 BJ</t>
  </si>
  <si>
    <t>MIX</t>
  </si>
  <si>
    <t>DA 9038 CN</t>
  </si>
  <si>
    <t>RODA 6</t>
  </si>
  <si>
    <t>ORIX</t>
  </si>
  <si>
    <t>DA 8606 CW</t>
  </si>
  <si>
    <t>DA 9752 BQ</t>
  </si>
  <si>
    <t>DA 9260 C</t>
  </si>
  <si>
    <t>GRAND MAX</t>
  </si>
  <si>
    <t>DA 9703 BJ</t>
  </si>
  <si>
    <t>P&amp;G</t>
  </si>
  <si>
    <t>DA 8351 CD</t>
  </si>
  <si>
    <t>DA 9066 CJ</t>
  </si>
  <si>
    <t>DA 9741 BJ</t>
  </si>
  <si>
    <t>DA 9208 BH</t>
  </si>
  <si>
    <t>DA 8972 CS</t>
  </si>
  <si>
    <t>TAKARI</t>
  </si>
  <si>
    <t>DA 9863 CM</t>
  </si>
  <si>
    <t>DA 8083 CX</t>
  </si>
  <si>
    <t>DA 9788 BQ</t>
  </si>
  <si>
    <t>DA 9405 BI</t>
  </si>
  <si>
    <t>DA 9832 CM</t>
  </si>
  <si>
    <t>DA 9790 BQ</t>
  </si>
  <si>
    <t>DA 8218 CM</t>
  </si>
  <si>
    <t>DA 8634 CI</t>
  </si>
  <si>
    <t>DA 9362 BR</t>
  </si>
  <si>
    <t>DA 9740 BJ</t>
  </si>
  <si>
    <t>DA 9037 CN</t>
  </si>
  <si>
    <t xml:space="preserve">KT 8631 MW </t>
  </si>
  <si>
    <t xml:space="preserve">DA 9865 CM </t>
  </si>
  <si>
    <t>KT 8403 Y</t>
  </si>
  <si>
    <t>KH 8288 AK</t>
  </si>
  <si>
    <t>L-300</t>
  </si>
  <si>
    <t>KH 8950 AA</t>
  </si>
  <si>
    <t>KH 8403 AA</t>
  </si>
  <si>
    <t>KH 8440 AA</t>
  </si>
  <si>
    <t>DA 9794 BQ</t>
  </si>
  <si>
    <t>SEWA</t>
  </si>
  <si>
    <t>DA 9639 BQ</t>
  </si>
  <si>
    <t>KT 8159 WC</t>
  </si>
  <si>
    <t>KT 8158 WC</t>
  </si>
  <si>
    <t>B-9298 UCR</t>
  </si>
  <si>
    <t>SEWA-ASSA</t>
  </si>
  <si>
    <t>DA-9263-BR</t>
  </si>
  <si>
    <t>KT 8958 MQ</t>
  </si>
  <si>
    <t>DA-9867-CM</t>
  </si>
  <si>
    <t>KT 8255 NC</t>
  </si>
  <si>
    <t>GRANDMAX</t>
  </si>
  <si>
    <t>KT 8257 NC</t>
  </si>
  <si>
    <t>KT 8776 NB</t>
  </si>
  <si>
    <t>KH 8040 A</t>
  </si>
  <si>
    <t>L300</t>
  </si>
  <si>
    <t>B 9114 UCS</t>
  </si>
  <si>
    <t>SEWA - ASSA</t>
  </si>
  <si>
    <t>DA 9033 BO</t>
  </si>
  <si>
    <t>SEWA - ORIX</t>
  </si>
  <si>
    <t>DA 9798 BQ</t>
  </si>
  <si>
    <t>DA 9834 CM</t>
  </si>
  <si>
    <t>KT 8986 LE</t>
  </si>
  <si>
    <t>KT 8892 AU</t>
  </si>
  <si>
    <t>KT 8308 AA</t>
  </si>
  <si>
    <t>KIJANG</t>
  </si>
  <si>
    <t>KT 8243 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</si>
</sst>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5" formatCode="_(* #,##0.00_);_(* \(#,##0.00\);_(* &quot;-&quot;??_);_(@_)"/>
    <numFmt numFmtId="166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5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6">
    <xf numFmtId="0" fontId="0" fillId="0" borderId="0" xfId="0"/>
    <xf numFmtId="166" fontId="0" fillId="0" borderId="0" xfId="1" applyNumberFormat="1" applyFon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</cellXfs>
  <cellStyles count="3">
    <cellStyle name="Comma" xfId="1" builtinId="3"/>
    <cellStyle name="Comma [0] 2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rgb="FFFF0000"/>
  </sheetPr>
  <dimension ref="A1:AB58"/>
  <sheetViews>
    <sheetView tabSelected="1" workbookViewId="0">
      <selection activeCell="C23" sqref="C23"/>
    </sheetView>
  </sheetViews>
  <sheetFormatPr defaultColWidth="8.7109375" defaultRowHeight="15" x14ac:dyDescent="0.25"/>
  <cols>
    <col min="1" max="1" width="17.28515625" customWidth="1"/>
    <col min="2" max="2" width="6.5703125" bestFit="1" customWidth="1"/>
    <col min="3" max="3" width="15.7109375" bestFit="1" customWidth="1"/>
    <col min="4" max="4" width="20.7109375" bestFit="1" customWidth="1"/>
    <col min="5" max="5" width="15.5703125" bestFit="1" customWidth="1"/>
    <col min="6" max="6" width="10.42578125" customWidth="1"/>
    <col min="7" max="7" width="15.28515625" customWidth="1"/>
    <col min="8" max="8" width="7.7109375" customWidth="1"/>
    <col min="9" max="9" width="9.7109375" customWidth="1"/>
    <col min="10" max="10" width="11" customWidth="1"/>
    <col min="11" max="11" width="38.7109375" customWidth="1"/>
    <col min="12" max="12" width="27.28515625" customWidth="1"/>
    <col min="13" max="13" width="8.7109375" customWidth="1"/>
    <col min="14" max="14" width="21.5703125" style="2" customWidth="1"/>
    <col min="15" max="15" width="10" style="2" customWidth="1"/>
    <col min="16" max="16" width="10.5703125" style="2" customWidth="1"/>
    <col min="17" max="17" width="11.5703125" style="2" customWidth="1"/>
    <col min="18" max="18" width="10.5703125" style="2" customWidth="1"/>
    <col min="19" max="19" width="11.5703125" style="2" customWidth="1"/>
    <col min="20" max="22" width="9" customWidth="1"/>
    <col min="23" max="23" width="22.5703125" customWidth="1"/>
    <col min="24" max="24" width="8.7109375" customWidth="1"/>
    <col min="25" max="27" width="12" bestFit="1" customWidth="1"/>
  </cols>
  <sheetData>
    <row r="1" spans="1:24" x14ac:dyDescent="0.25">
      <c r="A1" s="4" t="s">
        <v>2</v>
      </c>
      <c r="B1" s="3" t="s">
        <v>3</v>
      </c>
      <c r="C1" s="4" t="s">
        <v>4</v>
      </c>
      <c r="D1" s="4" t="s">
        <v>5</v>
      </c>
      <c r="E1" s="4" t="s">
        <v>2</v>
      </c>
      <c r="F1" s="4" t="s">
        <v>6</v>
      </c>
      <c r="G1" s="4" t="s">
        <v>7</v>
      </c>
      <c r="H1" s="4" t="s">
        <v>8</v>
      </c>
      <c r="I1" s="4" t="s">
        <v>0</v>
      </c>
      <c r="J1" s="4" t="s">
        <v>1</v>
      </c>
      <c r="K1" s="4" t="s">
        <v>9</v>
      </c>
      <c r="L1" s="4" t="s">
        <v>10</v>
      </c>
      <c r="M1" s="4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</row>
    <row r="2" spans="1:24" x14ac:dyDescent="0.25">
      <c r="A2" t="str">
        <f>E2</f>
        <v xml:space="preserve">Ampah - Teweh 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I2">
        <v>-0.93541399999999997</v>
      </c>
      <c r="J2">
        <v>114.901123</v>
      </c>
      <c r="M2" t="s">
        <v>28</v>
      </c>
      <c r="N2" s="2">
        <f>LEFT(M2,LEN(M2)-4)/12*14200</f>
        <v>2366.6666666666665</v>
      </c>
      <c r="O2" s="2">
        <f>IFERROR(VLOOKUP(E2,#REF!,4,FALSE),0)</f>
        <v>0</v>
      </c>
      <c r="P2" s="2">
        <f>IFERROR(IF(VLOOKUP('DC Final'!E2,#REF!,13,FALSE) = 0, VLOOKUP(E2,#REF!,12,FALSE), VLOOKUP('DC Final'!E2,#REF!,13,FALSE)), 0)</f>
        <v>0</v>
      </c>
      <c r="Q2" s="2">
        <v>0</v>
      </c>
      <c r="R2">
        <v>0</v>
      </c>
      <c r="S2" s="2">
        <v>0</v>
      </c>
      <c r="T2" s="2">
        <v>0</v>
      </c>
      <c r="U2" s="2">
        <v>0</v>
      </c>
      <c r="V2" s="2">
        <v>0</v>
      </c>
      <c r="W2">
        <v>0</v>
      </c>
      <c r="X2">
        <v>0</v>
      </c>
    </row>
    <row r="3" spans="1:24" hidden="1" x14ac:dyDescent="0.25">
      <c r="A3" t="str">
        <f t="shared" ref="A3:A58" si="0">E3</f>
        <v>Amurang</v>
      </c>
      <c r="B3" t="s">
        <v>29</v>
      </c>
      <c r="C3" t="s">
        <v>30</v>
      </c>
      <c r="D3" t="s">
        <v>31</v>
      </c>
      <c r="E3" t="s">
        <v>32</v>
      </c>
      <c r="F3" t="s">
        <v>27</v>
      </c>
      <c r="G3" t="s">
        <v>33</v>
      </c>
      <c r="I3">
        <v>1.2553300000000001</v>
      </c>
      <c r="J3">
        <v>124.63187000000001</v>
      </c>
      <c r="K3" s="1"/>
      <c r="L3" s="1"/>
      <c r="M3" t="s">
        <v>28</v>
      </c>
      <c r="N3" s="2">
        <f t="shared" ref="N3:N58" si="1">LEFT(M3,LEN(M3)-4)/12*14200</f>
        <v>2366.6666666666665</v>
      </c>
      <c r="O3" s="2">
        <f>IFERROR(VLOOKUP(E3,#REF!,4,FALSE),0)</f>
        <v>0</v>
      </c>
      <c r="P3" s="2">
        <f>IFERROR(IF(VLOOKUP('DC Final'!E3,#REF!,13,FALSE) = 0, VLOOKUP(E3,#REF!,12,FALSE), VLOOKUP('DC Final'!E3,#REF!,13,FALSE)), 0)</f>
        <v>0</v>
      </c>
      <c r="Q3" s="2">
        <v>0</v>
      </c>
      <c r="R3">
        <v>0</v>
      </c>
      <c r="S3" s="2">
        <v>0</v>
      </c>
      <c r="T3" s="2">
        <v>0</v>
      </c>
      <c r="U3" s="2">
        <v>0</v>
      </c>
      <c r="V3" s="2">
        <v>0</v>
      </c>
      <c r="W3">
        <v>0</v>
      </c>
      <c r="X3">
        <v>0</v>
      </c>
    </row>
    <row r="4" spans="1:24" x14ac:dyDescent="0.25">
      <c r="A4" t="str">
        <f t="shared" si="0"/>
        <v>Barabai</v>
      </c>
      <c r="B4" t="s">
        <v>34</v>
      </c>
      <c r="C4" t="s">
        <v>24</v>
      </c>
      <c r="D4" t="s">
        <v>25</v>
      </c>
      <c r="E4" t="s">
        <v>35</v>
      </c>
      <c r="F4" t="s">
        <v>27</v>
      </c>
      <c r="I4">
        <v>-2.5819359999999998</v>
      </c>
      <c r="J4">
        <v>115.390569</v>
      </c>
      <c r="M4" t="s">
        <v>28</v>
      </c>
      <c r="N4" s="2">
        <f t="shared" si="1"/>
        <v>2366.6666666666665</v>
      </c>
      <c r="O4" s="2">
        <f>IFERROR(VLOOKUP(E4,#REF!,4,FALSE),0)</f>
        <v>0</v>
      </c>
      <c r="P4" s="2">
        <f>IFERROR(IF(VLOOKUP('DC Final'!E4,#REF!,13,FALSE) = 0, VLOOKUP(E4,#REF!,12,FALSE), VLOOKUP('DC Final'!E4,#REF!,13,FALSE)), 0)</f>
        <v>0</v>
      </c>
      <c r="Q4" s="2">
        <v>0</v>
      </c>
      <c r="R4">
        <v>0</v>
      </c>
      <c r="S4" s="2">
        <v>0</v>
      </c>
      <c r="T4" s="2">
        <v>0</v>
      </c>
      <c r="U4" s="2">
        <v>0</v>
      </c>
      <c r="V4" s="2">
        <v>0</v>
      </c>
      <c r="W4">
        <v>0</v>
      </c>
      <c r="X4">
        <v>0</v>
      </c>
    </row>
    <row r="5" spans="1:24" hidden="1" x14ac:dyDescent="0.25">
      <c r="A5" t="str">
        <f t="shared" si="0"/>
        <v>Barru</v>
      </c>
      <c r="B5" t="s">
        <v>36</v>
      </c>
      <c r="C5" t="s">
        <v>30</v>
      </c>
      <c r="D5" t="s">
        <v>31</v>
      </c>
      <c r="E5" t="s">
        <v>37</v>
      </c>
      <c r="F5" t="s">
        <v>27</v>
      </c>
      <c r="G5" t="s">
        <v>38</v>
      </c>
      <c r="I5">
        <v>-4.4056199999999999</v>
      </c>
      <c r="J5">
        <v>119.61877</v>
      </c>
      <c r="K5" s="1"/>
      <c r="L5" s="1"/>
      <c r="M5" t="s">
        <v>28</v>
      </c>
      <c r="N5" s="2">
        <f t="shared" si="1"/>
        <v>2366.6666666666665</v>
      </c>
      <c r="O5" s="2">
        <f>IFERROR(VLOOKUP(E5,#REF!,4,FALSE),0)</f>
        <v>0</v>
      </c>
      <c r="P5" s="2">
        <f>IFERROR(IF(VLOOKUP('DC Final'!E5,#REF!,13,FALSE) = 0, VLOOKUP(E5,#REF!,12,FALSE), VLOOKUP('DC Final'!E5,#REF!,13,FALSE)), 0)</f>
        <v>0</v>
      </c>
      <c r="Q5" s="2">
        <v>0</v>
      </c>
      <c r="R5">
        <v>0</v>
      </c>
      <c r="S5" s="2">
        <v>0</v>
      </c>
      <c r="T5" s="2">
        <v>0</v>
      </c>
      <c r="U5" s="2">
        <v>0</v>
      </c>
      <c r="V5" s="2">
        <v>0</v>
      </c>
      <c r="W5">
        <v>0</v>
      </c>
      <c r="X5">
        <v>0</v>
      </c>
    </row>
    <row r="6" spans="1:24" x14ac:dyDescent="0.25">
      <c r="A6" t="str">
        <f t="shared" si="0"/>
        <v>Batulicin</v>
      </c>
      <c r="B6" t="s">
        <v>39</v>
      </c>
      <c r="C6" t="s">
        <v>24</v>
      </c>
      <c r="D6" t="s">
        <v>25</v>
      </c>
      <c r="E6" t="s">
        <v>40</v>
      </c>
      <c r="F6" t="s">
        <v>27</v>
      </c>
      <c r="I6">
        <v>-3.4558010000000001</v>
      </c>
      <c r="J6">
        <v>115.99749</v>
      </c>
      <c r="M6" t="s">
        <v>28</v>
      </c>
      <c r="N6" s="2">
        <f t="shared" si="1"/>
        <v>2366.6666666666665</v>
      </c>
      <c r="O6" s="2">
        <f>IFERROR(VLOOKUP(E6,#REF!,4,FALSE),0)</f>
        <v>0</v>
      </c>
      <c r="P6" s="2">
        <f>IFERROR(IF(VLOOKUP('DC Final'!E6,#REF!,13,FALSE) = 0, VLOOKUP(E6,#REF!,12,FALSE), VLOOKUP('DC Final'!E6,#REF!,13,FALSE)), 0)</f>
        <v>0</v>
      </c>
      <c r="Q6" s="2">
        <v>0</v>
      </c>
      <c r="R6">
        <v>0</v>
      </c>
      <c r="S6" s="2">
        <v>0</v>
      </c>
      <c r="T6" s="2">
        <v>0</v>
      </c>
      <c r="U6" s="2">
        <v>0</v>
      </c>
      <c r="V6" s="2">
        <v>0</v>
      </c>
      <c r="W6">
        <v>0</v>
      </c>
      <c r="X6">
        <v>0</v>
      </c>
    </row>
    <row r="7" spans="1:24" hidden="1" x14ac:dyDescent="0.25">
      <c r="A7" t="str">
        <f t="shared" si="0"/>
        <v>Belopa</v>
      </c>
      <c r="B7" t="s">
        <v>41</v>
      </c>
      <c r="C7" t="s">
        <v>30</v>
      </c>
      <c r="D7" t="s">
        <v>31</v>
      </c>
      <c r="E7" t="s">
        <v>42</v>
      </c>
      <c r="F7" t="s">
        <v>27</v>
      </c>
      <c r="G7" t="s">
        <v>43</v>
      </c>
      <c r="I7">
        <v>-3.3628399999999998</v>
      </c>
      <c r="J7">
        <v>120.36454999999999</v>
      </c>
      <c r="K7" s="1"/>
      <c r="L7" s="1"/>
      <c r="M7" t="s">
        <v>28</v>
      </c>
      <c r="N7" s="2">
        <f t="shared" si="1"/>
        <v>2366.6666666666665</v>
      </c>
      <c r="O7" s="2">
        <f>IFERROR(VLOOKUP(E7,#REF!,4,FALSE),0)</f>
        <v>0</v>
      </c>
      <c r="P7" s="2">
        <f>IFERROR(IF(VLOOKUP('DC Final'!E7,#REF!,13,FALSE) = 0, VLOOKUP(E7,#REF!,12,FALSE), VLOOKUP('DC Final'!E7,#REF!,13,FALSE)), 0)</f>
        <v>0</v>
      </c>
      <c r="Q7" s="2">
        <v>0</v>
      </c>
      <c r="R7">
        <v>0</v>
      </c>
      <c r="S7" s="2">
        <v>0</v>
      </c>
      <c r="T7" s="2">
        <v>0</v>
      </c>
      <c r="U7" s="2">
        <v>0</v>
      </c>
      <c r="V7" s="2">
        <v>0</v>
      </c>
      <c r="W7">
        <v>0</v>
      </c>
      <c r="X7">
        <v>0</v>
      </c>
    </row>
    <row r="8" spans="1:24" hidden="1" x14ac:dyDescent="0.25">
      <c r="A8" t="str">
        <f t="shared" si="0"/>
        <v>Bitung</v>
      </c>
      <c r="B8" t="s">
        <v>44</v>
      </c>
      <c r="C8" t="s">
        <v>30</v>
      </c>
      <c r="D8" t="s">
        <v>31</v>
      </c>
      <c r="E8" t="s">
        <v>45</v>
      </c>
      <c r="F8" t="s">
        <v>27</v>
      </c>
      <c r="G8" t="s">
        <v>33</v>
      </c>
      <c r="I8">
        <v>1.4711000000000001</v>
      </c>
      <c r="J8">
        <v>125.15311</v>
      </c>
      <c r="K8" s="1"/>
      <c r="L8" s="1"/>
      <c r="M8" t="s">
        <v>28</v>
      </c>
      <c r="N8" s="2">
        <f t="shared" si="1"/>
        <v>2366.6666666666665</v>
      </c>
      <c r="O8" s="2">
        <f>IFERROR(VLOOKUP(E8,#REF!,4,FALSE),0)</f>
        <v>0</v>
      </c>
      <c r="P8" s="2">
        <f>IFERROR(IF(VLOOKUP('DC Final'!E8,#REF!,13,FALSE) = 0, VLOOKUP(E8,#REF!,12,FALSE), VLOOKUP('DC Final'!E8,#REF!,13,FALSE)), 0)</f>
        <v>0</v>
      </c>
      <c r="Q8" s="2">
        <v>0</v>
      </c>
      <c r="R8">
        <v>0</v>
      </c>
      <c r="S8" s="2">
        <v>0</v>
      </c>
      <c r="T8" s="2">
        <v>0</v>
      </c>
      <c r="U8" s="2">
        <v>0</v>
      </c>
      <c r="V8" s="2">
        <v>0</v>
      </c>
      <c r="W8">
        <v>0</v>
      </c>
      <c r="X8">
        <v>0</v>
      </c>
    </row>
    <row r="9" spans="1:24" x14ac:dyDescent="0.25">
      <c r="A9" t="str">
        <f t="shared" si="0"/>
        <v>Bontang-Sangata</v>
      </c>
      <c r="B9" t="s">
        <v>46</v>
      </c>
      <c r="C9" t="s">
        <v>24</v>
      </c>
      <c r="D9" t="s">
        <v>25</v>
      </c>
      <c r="E9" t="s">
        <v>47</v>
      </c>
      <c r="F9" t="s">
        <v>27</v>
      </c>
      <c r="I9">
        <v>0.50596799999999997</v>
      </c>
      <c r="J9">
        <v>117.53255799999999</v>
      </c>
      <c r="M9" t="s">
        <v>28</v>
      </c>
      <c r="N9" s="2">
        <f t="shared" si="1"/>
        <v>2366.6666666666665</v>
      </c>
      <c r="O9" s="2">
        <f>IFERROR(VLOOKUP(E9,#REF!,4,FALSE),0)</f>
        <v>0</v>
      </c>
      <c r="P9" s="2">
        <f>IFERROR(IF(VLOOKUP('DC Final'!E9,#REF!,13,FALSE) = 0, VLOOKUP(E9,#REF!,12,FALSE), VLOOKUP('DC Final'!E9,#REF!,13,FALSE)), 0)</f>
        <v>0</v>
      </c>
      <c r="Q9" s="2">
        <v>0</v>
      </c>
      <c r="R9">
        <v>0</v>
      </c>
      <c r="S9" s="2">
        <v>0</v>
      </c>
      <c r="T9" s="2">
        <v>0</v>
      </c>
      <c r="U9" s="2">
        <v>0</v>
      </c>
      <c r="V9" s="2">
        <v>0</v>
      </c>
      <c r="W9">
        <v>0</v>
      </c>
      <c r="X9">
        <v>0</v>
      </c>
    </row>
    <row r="10" spans="1:24" hidden="1" x14ac:dyDescent="0.25">
      <c r="A10" t="str">
        <f t="shared" si="0"/>
        <v>Bulukumba</v>
      </c>
      <c r="B10" t="s">
        <v>48</v>
      </c>
      <c r="C10" t="s">
        <v>30</v>
      </c>
      <c r="D10" t="s">
        <v>31</v>
      </c>
      <c r="E10" t="s">
        <v>49</v>
      </c>
      <c r="F10" t="s">
        <v>27</v>
      </c>
      <c r="G10" t="s">
        <v>50</v>
      </c>
      <c r="I10">
        <v>-5.2518799999999999</v>
      </c>
      <c r="J10">
        <v>120.15831</v>
      </c>
      <c r="K10" s="1"/>
      <c r="L10" s="1"/>
      <c r="M10" t="s">
        <v>28</v>
      </c>
      <c r="N10" s="2">
        <f t="shared" si="1"/>
        <v>2366.6666666666665</v>
      </c>
      <c r="O10" s="2">
        <f>IFERROR(VLOOKUP(E10,#REF!,4,FALSE),0)</f>
        <v>0</v>
      </c>
      <c r="P10" s="2">
        <f>IFERROR(IF(VLOOKUP('DC Final'!E10,#REF!,13,FALSE) = 0, VLOOKUP(E10,#REF!,12,FALSE), VLOOKUP('DC Final'!E10,#REF!,13,FALSE)), 0)</f>
        <v>0</v>
      </c>
      <c r="Q10" s="2">
        <v>0</v>
      </c>
      <c r="R10">
        <v>0</v>
      </c>
      <c r="S10" s="2">
        <v>0</v>
      </c>
      <c r="T10" s="2">
        <v>0</v>
      </c>
      <c r="U10" s="2">
        <v>0</v>
      </c>
      <c r="V10" s="2">
        <v>0</v>
      </c>
      <c r="W10">
        <v>0</v>
      </c>
      <c r="X10">
        <v>0</v>
      </c>
    </row>
    <row r="11" spans="1:24" hidden="1" x14ac:dyDescent="0.25">
      <c r="A11" t="str">
        <f t="shared" si="0"/>
        <v>Gowa</v>
      </c>
      <c r="B11" t="s">
        <v>51</v>
      </c>
      <c r="C11" t="s">
        <v>30</v>
      </c>
      <c r="D11" t="s">
        <v>31</v>
      </c>
      <c r="E11" t="s">
        <v>52</v>
      </c>
      <c r="F11" t="s">
        <v>27</v>
      </c>
      <c r="G11" t="s">
        <v>50</v>
      </c>
      <c r="I11">
        <v>-5.2051400000000001</v>
      </c>
      <c r="J11">
        <v>119.46374</v>
      </c>
      <c r="K11" s="1"/>
      <c r="L11" s="1"/>
      <c r="M11" t="s">
        <v>28</v>
      </c>
      <c r="N11" s="2">
        <f t="shared" si="1"/>
        <v>2366.6666666666665</v>
      </c>
      <c r="O11" s="2">
        <f>IFERROR(VLOOKUP(E11,#REF!,4,FALSE),0)</f>
        <v>0</v>
      </c>
      <c r="P11" s="2">
        <f>IFERROR(IF(VLOOKUP('DC Final'!E11,#REF!,13,FALSE) = 0, VLOOKUP(E11,#REF!,12,FALSE), VLOOKUP('DC Final'!E11,#REF!,13,FALSE)), 0)</f>
        <v>0</v>
      </c>
      <c r="Q11" s="2">
        <v>0</v>
      </c>
      <c r="R11">
        <v>0</v>
      </c>
      <c r="S11" s="2">
        <v>0</v>
      </c>
      <c r="T11" s="2">
        <v>0</v>
      </c>
      <c r="U11" s="2">
        <v>0</v>
      </c>
      <c r="V11" s="2">
        <v>0</v>
      </c>
      <c r="W11">
        <v>0</v>
      </c>
      <c r="X11">
        <v>0</v>
      </c>
    </row>
    <row r="12" spans="1:24" hidden="1" x14ac:dyDescent="0.25">
      <c r="A12" t="str">
        <f t="shared" si="0"/>
        <v>Jeneponto</v>
      </c>
      <c r="B12" t="s">
        <v>53</v>
      </c>
      <c r="C12" t="s">
        <v>30</v>
      </c>
      <c r="D12" t="s">
        <v>31</v>
      </c>
      <c r="E12" t="s">
        <v>54</v>
      </c>
      <c r="F12" t="s">
        <v>27</v>
      </c>
      <c r="G12" t="s">
        <v>50</v>
      </c>
      <c r="I12">
        <v>-5.7010399999999999</v>
      </c>
      <c r="J12">
        <v>119.72147</v>
      </c>
      <c r="K12" s="1"/>
      <c r="L12" s="1"/>
      <c r="M12" t="s">
        <v>28</v>
      </c>
      <c r="N12" s="2">
        <f t="shared" si="1"/>
        <v>2366.6666666666665</v>
      </c>
      <c r="O12" s="2">
        <f>IFERROR(VLOOKUP(E12,#REF!,4,FALSE),0)</f>
        <v>0</v>
      </c>
      <c r="P12" s="2">
        <f>IFERROR(IF(VLOOKUP('DC Final'!E12,#REF!,13,FALSE) = 0, VLOOKUP(E12,#REF!,12,FALSE), VLOOKUP('DC Final'!E12,#REF!,13,FALSE)), 0)</f>
        <v>0</v>
      </c>
      <c r="Q12" s="2">
        <v>0</v>
      </c>
      <c r="R12">
        <v>0</v>
      </c>
      <c r="S12" s="2">
        <v>0</v>
      </c>
      <c r="T12" s="2">
        <v>0</v>
      </c>
      <c r="U12" s="2">
        <v>0</v>
      </c>
      <c r="V12" s="2">
        <v>0</v>
      </c>
      <c r="W12">
        <v>0</v>
      </c>
      <c r="X12">
        <v>0</v>
      </c>
    </row>
    <row r="13" spans="1:24" x14ac:dyDescent="0.25">
      <c r="A13" t="str">
        <f t="shared" si="0"/>
        <v>Ketapang</v>
      </c>
      <c r="B13" t="s">
        <v>55</v>
      </c>
      <c r="C13" t="s">
        <v>56</v>
      </c>
      <c r="D13" t="s">
        <v>25</v>
      </c>
      <c r="E13" t="s">
        <v>57</v>
      </c>
      <c r="F13" t="s">
        <v>27</v>
      </c>
      <c r="G13" t="s">
        <v>58</v>
      </c>
      <c r="I13">
        <v>-1.5698000000000001</v>
      </c>
      <c r="J13">
        <v>110.5215</v>
      </c>
      <c r="K13" s="1">
        <v>2029.7574781635778</v>
      </c>
      <c r="L13" s="1">
        <v>2890.8984481481466</v>
      </c>
      <c r="M13" t="s">
        <v>28</v>
      </c>
      <c r="N13" s="2">
        <f t="shared" si="1"/>
        <v>2366.6666666666665</v>
      </c>
      <c r="O13" s="2">
        <f>IFERROR(VLOOKUP(E13,#REF!,4,FALSE),0)</f>
        <v>0</v>
      </c>
      <c r="P13" s="2">
        <f>IFERROR(IF(VLOOKUP('DC Final'!E13,#REF!,13,FALSE) = 0, VLOOKUP(E13,#REF!,12,FALSE), VLOOKUP('DC Final'!E13,#REF!,13,FALSE)), 0)</f>
        <v>0</v>
      </c>
      <c r="Q13" s="2">
        <v>0</v>
      </c>
      <c r="R13">
        <v>0</v>
      </c>
      <c r="S13" s="2">
        <v>0</v>
      </c>
      <c r="T13" s="2">
        <v>0</v>
      </c>
      <c r="U13" s="2">
        <v>0</v>
      </c>
      <c r="V13" s="2">
        <v>0</v>
      </c>
      <c r="W13">
        <v>0</v>
      </c>
      <c r="X13">
        <v>0</v>
      </c>
    </row>
    <row r="14" spans="1:24" hidden="1" x14ac:dyDescent="0.25">
      <c r="A14" t="str">
        <f t="shared" si="0"/>
        <v>Kolaka</v>
      </c>
      <c r="B14" t="s">
        <v>59</v>
      </c>
      <c r="C14" t="s">
        <v>30</v>
      </c>
      <c r="D14" t="s">
        <v>31</v>
      </c>
      <c r="E14" t="s">
        <v>60</v>
      </c>
      <c r="F14" t="s">
        <v>27</v>
      </c>
      <c r="G14" t="s">
        <v>61</v>
      </c>
      <c r="I14">
        <v>-4.0767100000000003</v>
      </c>
      <c r="J14">
        <v>121.63507</v>
      </c>
      <c r="K14" s="1"/>
      <c r="L14" s="1"/>
      <c r="M14" t="s">
        <v>28</v>
      </c>
      <c r="N14" s="2">
        <f t="shared" si="1"/>
        <v>2366.6666666666665</v>
      </c>
      <c r="O14" s="2">
        <f>IFERROR(VLOOKUP(E14,#REF!,4,FALSE),0)</f>
        <v>0</v>
      </c>
      <c r="P14" s="2">
        <f>IFERROR(IF(VLOOKUP('DC Final'!E14,#REF!,13,FALSE) = 0, VLOOKUP(E14,#REF!,12,FALSE), VLOOKUP('DC Final'!E14,#REF!,13,FALSE)), 0)</f>
        <v>0</v>
      </c>
      <c r="Q14" s="2">
        <v>0</v>
      </c>
      <c r="R14">
        <v>0</v>
      </c>
      <c r="S14" s="2">
        <v>0</v>
      </c>
      <c r="T14" s="2">
        <v>0</v>
      </c>
      <c r="U14" s="2">
        <v>0</v>
      </c>
      <c r="V14" s="2">
        <v>0</v>
      </c>
      <c r="W14">
        <v>0</v>
      </c>
      <c r="X14">
        <v>0</v>
      </c>
    </row>
    <row r="15" spans="1:24" hidden="1" x14ac:dyDescent="0.25">
      <c r="A15" t="str">
        <f t="shared" si="0"/>
        <v>Kotamobagu</v>
      </c>
      <c r="B15" t="s">
        <v>62</v>
      </c>
      <c r="C15" t="s">
        <v>30</v>
      </c>
      <c r="D15" t="s">
        <v>31</v>
      </c>
      <c r="E15" t="s">
        <v>63</v>
      </c>
      <c r="F15" t="s">
        <v>27</v>
      </c>
      <c r="G15" t="s">
        <v>33</v>
      </c>
      <c r="I15">
        <v>0.72119</v>
      </c>
      <c r="J15">
        <v>124.30148</v>
      </c>
      <c r="K15" s="1"/>
      <c r="L15" s="1"/>
      <c r="M15" t="s">
        <v>28</v>
      </c>
      <c r="N15" s="2">
        <f t="shared" si="1"/>
        <v>2366.6666666666665</v>
      </c>
      <c r="O15" s="2">
        <f>IFERROR(VLOOKUP(E15,#REF!,4,FALSE),0)</f>
        <v>0</v>
      </c>
      <c r="P15" s="2">
        <f>IFERROR(IF(VLOOKUP('DC Final'!E15,#REF!,13,FALSE) = 0, VLOOKUP(E15,#REF!,12,FALSE), VLOOKUP('DC Final'!E15,#REF!,13,FALSE)), 0)</f>
        <v>0</v>
      </c>
      <c r="Q15" s="2">
        <v>0</v>
      </c>
      <c r="R15">
        <v>0</v>
      </c>
      <c r="S15" s="2">
        <v>0</v>
      </c>
      <c r="T15" s="2">
        <v>0</v>
      </c>
      <c r="U15" s="2">
        <v>0</v>
      </c>
      <c r="V15" s="2">
        <v>0</v>
      </c>
      <c r="W15">
        <v>0</v>
      </c>
      <c r="X15">
        <v>0</v>
      </c>
    </row>
    <row r="16" spans="1:24" hidden="1" x14ac:dyDescent="0.25">
      <c r="A16" t="str">
        <f t="shared" si="0"/>
        <v>Mangkutana</v>
      </c>
      <c r="B16" t="s">
        <v>64</v>
      </c>
      <c r="C16" t="s">
        <v>30</v>
      </c>
      <c r="D16" t="s">
        <v>31</v>
      </c>
      <c r="E16" t="s">
        <v>65</v>
      </c>
      <c r="F16" t="s">
        <v>27</v>
      </c>
      <c r="G16" t="s">
        <v>43</v>
      </c>
      <c r="I16">
        <v>-2.52535</v>
      </c>
      <c r="J16">
        <v>120.82405</v>
      </c>
      <c r="K16" s="1"/>
      <c r="L16" s="1"/>
      <c r="M16" t="s">
        <v>28</v>
      </c>
      <c r="N16" s="2">
        <f t="shared" si="1"/>
        <v>2366.6666666666665</v>
      </c>
      <c r="O16" s="2">
        <f>IFERROR(VLOOKUP(E16,#REF!,4,FALSE),0)</f>
        <v>0</v>
      </c>
      <c r="P16" s="2">
        <f>IFERROR(IF(VLOOKUP('DC Final'!E16,#REF!,13,FALSE) = 0, VLOOKUP(E16,#REF!,12,FALSE), VLOOKUP('DC Final'!E16,#REF!,13,FALSE)), 0)</f>
        <v>0</v>
      </c>
      <c r="Q16" s="2">
        <v>0</v>
      </c>
      <c r="R16">
        <v>0</v>
      </c>
      <c r="S16" s="2">
        <v>0</v>
      </c>
      <c r="T16" s="2">
        <v>0</v>
      </c>
      <c r="U16" s="2">
        <v>0</v>
      </c>
      <c r="V16" s="2">
        <v>0</v>
      </c>
      <c r="W16">
        <v>0</v>
      </c>
      <c r="X16">
        <v>0</v>
      </c>
    </row>
    <row r="17" spans="1:28" hidden="1" x14ac:dyDescent="0.25">
      <c r="A17" t="str">
        <f t="shared" si="0"/>
        <v>Marisa</v>
      </c>
      <c r="B17" t="s">
        <v>66</v>
      </c>
      <c r="C17" t="s">
        <v>30</v>
      </c>
      <c r="D17" t="s">
        <v>31</v>
      </c>
      <c r="E17" t="s">
        <v>67</v>
      </c>
      <c r="F17" t="s">
        <v>27</v>
      </c>
      <c r="G17" t="s">
        <v>68</v>
      </c>
      <c r="I17">
        <v>0.48670999999999998</v>
      </c>
      <c r="J17">
        <v>122.07034</v>
      </c>
      <c r="K17" s="1"/>
      <c r="L17" s="1"/>
      <c r="M17" t="s">
        <v>28</v>
      </c>
      <c r="N17" s="2">
        <f t="shared" si="1"/>
        <v>2366.6666666666665</v>
      </c>
      <c r="O17" s="2">
        <f>IFERROR(VLOOKUP(E17,#REF!,4,FALSE),0)</f>
        <v>0</v>
      </c>
      <c r="P17" s="2">
        <f>IFERROR(IF(VLOOKUP('DC Final'!E17,#REF!,13,FALSE) = 0, VLOOKUP(E17,#REF!,12,FALSE), VLOOKUP('DC Final'!E17,#REF!,13,FALSE)), 0)</f>
        <v>0</v>
      </c>
      <c r="Q17" s="2">
        <v>0</v>
      </c>
      <c r="R17">
        <v>0</v>
      </c>
      <c r="S17" s="2">
        <v>0</v>
      </c>
      <c r="T17" s="2">
        <v>0</v>
      </c>
      <c r="U17" s="2">
        <v>0</v>
      </c>
      <c r="V17" s="2">
        <v>0</v>
      </c>
      <c r="W17">
        <v>0</v>
      </c>
      <c r="X17">
        <v>0</v>
      </c>
    </row>
    <row r="18" spans="1:28" x14ac:dyDescent="0.25">
      <c r="A18" t="str">
        <f t="shared" si="0"/>
        <v xml:space="preserve">Pangkalanbun </v>
      </c>
      <c r="B18" t="s">
        <v>69</v>
      </c>
      <c r="C18" t="s">
        <v>24</v>
      </c>
      <c r="D18" t="s">
        <v>25</v>
      </c>
      <c r="E18" t="s">
        <v>70</v>
      </c>
      <c r="F18" t="s">
        <v>27</v>
      </c>
      <c r="I18">
        <v>-2.6847180000000002</v>
      </c>
      <c r="J18">
        <v>111.631067</v>
      </c>
      <c r="M18" t="s">
        <v>28</v>
      </c>
      <c r="N18" s="2">
        <f t="shared" si="1"/>
        <v>2366.6666666666665</v>
      </c>
      <c r="O18" s="2">
        <f>IFERROR(VLOOKUP(E18,#REF!,4,FALSE),0)</f>
        <v>0</v>
      </c>
      <c r="P18" s="2">
        <f>IFERROR(IF(VLOOKUP('DC Final'!E18,#REF!,13,FALSE) = 0, VLOOKUP(E18,#REF!,12,FALSE), VLOOKUP('DC Final'!E18,#REF!,13,FALSE)), 0)</f>
        <v>0</v>
      </c>
      <c r="Q18" s="2">
        <v>0</v>
      </c>
      <c r="R18">
        <v>0</v>
      </c>
      <c r="S18" s="2">
        <v>0</v>
      </c>
      <c r="T18" s="2">
        <v>0</v>
      </c>
      <c r="U18" s="2">
        <v>0</v>
      </c>
      <c r="V18" s="2">
        <v>0</v>
      </c>
      <c r="W18">
        <v>0</v>
      </c>
      <c r="X18">
        <v>0</v>
      </c>
    </row>
    <row r="19" spans="1:28" hidden="1" x14ac:dyDescent="0.25">
      <c r="A19" t="str">
        <f t="shared" si="0"/>
        <v>Pangkep</v>
      </c>
      <c r="B19" t="s">
        <v>71</v>
      </c>
      <c r="C19" t="s">
        <v>30</v>
      </c>
      <c r="D19" t="s">
        <v>31</v>
      </c>
      <c r="E19" t="s">
        <v>72</v>
      </c>
      <c r="F19" t="s">
        <v>27</v>
      </c>
      <c r="G19" t="s">
        <v>50</v>
      </c>
      <c r="I19">
        <v>-4.8164499999999997</v>
      </c>
      <c r="J19">
        <v>119.54192999999999</v>
      </c>
      <c r="K19" s="1"/>
      <c r="L19" s="1"/>
      <c r="M19" t="s">
        <v>28</v>
      </c>
      <c r="N19" s="2">
        <f t="shared" si="1"/>
        <v>2366.6666666666665</v>
      </c>
      <c r="O19" s="2">
        <f>IFERROR(VLOOKUP(E19,#REF!,4,FALSE),0)</f>
        <v>0</v>
      </c>
      <c r="P19" s="2">
        <f>IFERROR(IF(VLOOKUP('DC Final'!E19,#REF!,13,FALSE) = 0, VLOOKUP(E19,#REF!,12,FALSE), VLOOKUP('DC Final'!E19,#REF!,13,FALSE)), 0)</f>
        <v>0</v>
      </c>
      <c r="Q19" s="2">
        <v>0</v>
      </c>
      <c r="R19">
        <v>0</v>
      </c>
      <c r="S19" s="2">
        <v>0</v>
      </c>
      <c r="T19" s="2">
        <v>0</v>
      </c>
      <c r="U19" s="2">
        <v>0</v>
      </c>
      <c r="V19" s="2">
        <v>0</v>
      </c>
      <c r="W19">
        <v>0</v>
      </c>
      <c r="X19">
        <v>0</v>
      </c>
    </row>
    <row r="20" spans="1:28" hidden="1" x14ac:dyDescent="0.25">
      <c r="A20" t="str">
        <f t="shared" si="0"/>
        <v>Parigi</v>
      </c>
      <c r="B20" t="s">
        <v>73</v>
      </c>
      <c r="C20" t="s">
        <v>30</v>
      </c>
      <c r="D20" t="s">
        <v>31</v>
      </c>
      <c r="E20" t="s">
        <v>74</v>
      </c>
      <c r="F20" t="s">
        <v>27</v>
      </c>
      <c r="G20" t="s">
        <v>75</v>
      </c>
      <c r="I20">
        <v>-0.81564000000000003</v>
      </c>
      <c r="J20">
        <v>120.17009</v>
      </c>
      <c r="K20" s="1"/>
      <c r="L20" s="1"/>
      <c r="M20" t="s">
        <v>28</v>
      </c>
      <c r="N20" s="2">
        <f t="shared" si="1"/>
        <v>2366.6666666666665</v>
      </c>
      <c r="O20" s="2">
        <f>IFERROR(VLOOKUP(E20,#REF!,4,FALSE),0)</f>
        <v>0</v>
      </c>
      <c r="P20" s="2">
        <f>IFERROR(IF(VLOOKUP('DC Final'!E20,#REF!,13,FALSE) = 0, VLOOKUP(E20,#REF!,12,FALSE), VLOOKUP('DC Final'!E20,#REF!,13,FALSE)), 0)</f>
        <v>0</v>
      </c>
      <c r="Q20" s="2">
        <v>0</v>
      </c>
      <c r="R20">
        <v>0</v>
      </c>
      <c r="S20" s="2">
        <v>0</v>
      </c>
      <c r="T20" s="2">
        <v>0</v>
      </c>
      <c r="U20" s="2">
        <v>0</v>
      </c>
      <c r="V20" s="2">
        <v>0</v>
      </c>
      <c r="W20">
        <v>0</v>
      </c>
      <c r="X20">
        <v>0</v>
      </c>
    </row>
    <row r="21" spans="1:28" x14ac:dyDescent="0.25">
      <c r="A21" t="str">
        <f t="shared" si="0"/>
        <v>Penajam-Grogot</v>
      </c>
      <c r="B21" t="s">
        <v>76</v>
      </c>
      <c r="C21" t="s">
        <v>24</v>
      </c>
      <c r="D21" t="s">
        <v>25</v>
      </c>
      <c r="E21" t="s">
        <v>77</v>
      </c>
      <c r="F21" t="s">
        <v>27</v>
      </c>
      <c r="I21">
        <v>-1.9057539999999999</v>
      </c>
      <c r="J21">
        <v>116.197743</v>
      </c>
      <c r="M21" t="s">
        <v>28</v>
      </c>
      <c r="N21" s="2">
        <f t="shared" si="1"/>
        <v>2366.6666666666665</v>
      </c>
      <c r="O21" s="2">
        <f>IFERROR(VLOOKUP(E21,#REF!,4,FALSE),0)</f>
        <v>0</v>
      </c>
      <c r="P21" s="2">
        <f>IFERROR(IF(VLOOKUP('DC Final'!E21,#REF!,13,FALSE) = 0, VLOOKUP(E21,#REF!,12,FALSE), VLOOKUP('DC Final'!E21,#REF!,13,FALSE)), 0)</f>
        <v>0</v>
      </c>
      <c r="Q21" s="2">
        <v>0</v>
      </c>
      <c r="R21">
        <v>0</v>
      </c>
      <c r="S21" s="2">
        <v>0</v>
      </c>
      <c r="T21" s="2">
        <v>0</v>
      </c>
      <c r="U21" s="2">
        <v>0</v>
      </c>
      <c r="V21" s="2">
        <v>0</v>
      </c>
      <c r="W21">
        <v>0</v>
      </c>
      <c r="X21">
        <v>0</v>
      </c>
    </row>
    <row r="22" spans="1:28" hidden="1" x14ac:dyDescent="0.25">
      <c r="A22" t="str">
        <f t="shared" si="0"/>
        <v>Polman</v>
      </c>
      <c r="B22" t="s">
        <v>78</v>
      </c>
      <c r="C22" t="s">
        <v>30</v>
      </c>
      <c r="D22" t="s">
        <v>31</v>
      </c>
      <c r="E22" t="s">
        <v>79</v>
      </c>
      <c r="F22" t="s">
        <v>27</v>
      </c>
      <c r="G22" t="s">
        <v>38</v>
      </c>
      <c r="I22">
        <v>-3.4204500000000002</v>
      </c>
      <c r="J22">
        <v>119.31694</v>
      </c>
      <c r="K22" s="1"/>
      <c r="L22" s="1"/>
      <c r="M22" t="s">
        <v>28</v>
      </c>
      <c r="N22" s="2">
        <f t="shared" si="1"/>
        <v>2366.6666666666665</v>
      </c>
      <c r="O22" s="2">
        <f>IFERROR(VLOOKUP(E22,#REF!,4,FALSE),0)</f>
        <v>0</v>
      </c>
      <c r="P22" s="2">
        <f>IFERROR(IF(VLOOKUP('DC Final'!E22,#REF!,13,FALSE) = 0, VLOOKUP(E22,#REF!,12,FALSE), VLOOKUP('DC Final'!E22,#REF!,13,FALSE)), 0)</f>
        <v>0</v>
      </c>
      <c r="Q22" s="2">
        <v>0</v>
      </c>
      <c r="R22">
        <v>0</v>
      </c>
      <c r="S22" s="2">
        <v>0</v>
      </c>
      <c r="T22" s="2">
        <v>0</v>
      </c>
      <c r="U22" s="2">
        <v>0</v>
      </c>
      <c r="V22" s="2">
        <v>0</v>
      </c>
      <c r="W22">
        <v>0</v>
      </c>
      <c r="X22">
        <v>0</v>
      </c>
    </row>
    <row r="23" spans="1:28" x14ac:dyDescent="0.25">
      <c r="A23" t="str">
        <f t="shared" si="0"/>
        <v>Rantau</v>
      </c>
      <c r="B23" t="s">
        <v>80</v>
      </c>
      <c r="C23" t="s">
        <v>24</v>
      </c>
      <c r="D23" t="s">
        <v>25</v>
      </c>
      <c r="E23" t="s">
        <v>81</v>
      </c>
      <c r="F23" t="s">
        <v>27</v>
      </c>
      <c r="I23">
        <v>-2.934015</v>
      </c>
      <c r="J23">
        <v>115.14198</v>
      </c>
      <c r="M23" t="s">
        <v>28</v>
      </c>
      <c r="N23" s="2">
        <f t="shared" si="1"/>
        <v>2366.6666666666665</v>
      </c>
      <c r="O23" s="2">
        <f>IFERROR(VLOOKUP(E23,#REF!,4,FALSE),0)</f>
        <v>0</v>
      </c>
      <c r="P23" s="2">
        <f>IFERROR(IF(VLOOKUP('DC Final'!E23,#REF!,13,FALSE) = 0, VLOOKUP(E23,#REF!,12,FALSE), VLOOKUP('DC Final'!E23,#REF!,13,FALSE)), 0)</f>
        <v>0</v>
      </c>
      <c r="Q23" s="2">
        <v>0</v>
      </c>
      <c r="R23">
        <v>0</v>
      </c>
      <c r="S23" s="2">
        <v>0</v>
      </c>
      <c r="T23" s="2">
        <v>0</v>
      </c>
      <c r="U23" s="2">
        <v>0</v>
      </c>
      <c r="V23" s="2">
        <v>0</v>
      </c>
      <c r="W23">
        <v>0</v>
      </c>
      <c r="X23">
        <v>0</v>
      </c>
    </row>
    <row r="24" spans="1:28" hidden="1" x14ac:dyDescent="0.25">
      <c r="A24" t="str">
        <f t="shared" si="0"/>
        <v>Sengkang</v>
      </c>
      <c r="B24" t="s">
        <v>82</v>
      </c>
      <c r="C24" t="s">
        <v>30</v>
      </c>
      <c r="D24" t="s">
        <v>31</v>
      </c>
      <c r="E24" t="s">
        <v>83</v>
      </c>
      <c r="F24" t="s">
        <v>27</v>
      </c>
      <c r="G24" t="s">
        <v>38</v>
      </c>
      <c r="I24">
        <v>-4.1435599999999999</v>
      </c>
      <c r="J24">
        <v>120.03914</v>
      </c>
      <c r="K24" s="1"/>
      <c r="L24" s="1"/>
      <c r="M24" t="s">
        <v>28</v>
      </c>
      <c r="N24" s="2">
        <f t="shared" si="1"/>
        <v>2366.6666666666665</v>
      </c>
      <c r="O24" s="2">
        <f>IFERROR(VLOOKUP(E24,#REF!,4,FALSE),0)</f>
        <v>0</v>
      </c>
      <c r="P24" s="2">
        <f>IFERROR(IF(VLOOKUP('DC Final'!E24,#REF!,13,FALSE) = 0, VLOOKUP(E24,#REF!,12,FALSE), VLOOKUP('DC Final'!E24,#REF!,13,FALSE)), 0)</f>
        <v>0</v>
      </c>
      <c r="Q24" s="2">
        <v>0</v>
      </c>
      <c r="R24">
        <v>0</v>
      </c>
      <c r="S24" s="2">
        <v>0</v>
      </c>
      <c r="T24" s="2">
        <v>0</v>
      </c>
      <c r="U24" s="2">
        <v>0</v>
      </c>
      <c r="V24" s="2">
        <v>0</v>
      </c>
      <c r="W24">
        <v>0</v>
      </c>
      <c r="X24">
        <v>0</v>
      </c>
    </row>
    <row r="25" spans="1:28" x14ac:dyDescent="0.25">
      <c r="A25" t="str">
        <f t="shared" si="0"/>
        <v>Singkawang</v>
      </c>
      <c r="B25" t="s">
        <v>84</v>
      </c>
      <c r="C25" t="s">
        <v>56</v>
      </c>
      <c r="D25" t="s">
        <v>25</v>
      </c>
      <c r="E25" t="s">
        <v>85</v>
      </c>
      <c r="F25" t="s">
        <v>27</v>
      </c>
      <c r="G25" t="s">
        <v>58</v>
      </c>
      <c r="I25">
        <v>0.90600000000000003</v>
      </c>
      <c r="J25">
        <v>108.9872</v>
      </c>
      <c r="K25" s="1">
        <v>3827.8552635802453</v>
      </c>
      <c r="L25" s="1">
        <v>4860.0936962963124</v>
      </c>
      <c r="M25" t="s">
        <v>28</v>
      </c>
      <c r="N25" s="2">
        <f t="shared" si="1"/>
        <v>2366.6666666666665</v>
      </c>
      <c r="O25" s="2">
        <f>IFERROR(VLOOKUP(E25,#REF!,4,FALSE),0)</f>
        <v>0</v>
      </c>
      <c r="P25" s="2">
        <f>IFERROR(IF(VLOOKUP('DC Final'!E25,#REF!,13,FALSE) = 0, VLOOKUP(E25,#REF!,12,FALSE), VLOOKUP('DC Final'!E25,#REF!,13,FALSE)), 0)</f>
        <v>0</v>
      </c>
      <c r="Q25" s="2">
        <v>0</v>
      </c>
      <c r="R25">
        <v>0</v>
      </c>
      <c r="S25" s="2">
        <v>0</v>
      </c>
      <c r="T25" s="2">
        <v>0</v>
      </c>
      <c r="U25" s="2">
        <v>0</v>
      </c>
      <c r="V25" s="2">
        <v>0</v>
      </c>
      <c r="W25">
        <v>0</v>
      </c>
      <c r="X25">
        <v>0</v>
      </c>
    </row>
    <row r="26" spans="1:28" hidden="1" x14ac:dyDescent="0.25">
      <c r="A26" t="str">
        <f t="shared" si="0"/>
        <v>Sinjai</v>
      </c>
      <c r="B26" t="s">
        <v>86</v>
      </c>
      <c r="C26" t="s">
        <v>30</v>
      </c>
      <c r="D26" t="s">
        <v>31</v>
      </c>
      <c r="E26" t="s">
        <v>87</v>
      </c>
      <c r="F26" t="s">
        <v>27</v>
      </c>
      <c r="G26" t="s">
        <v>50</v>
      </c>
      <c r="I26">
        <v>-5.12906</v>
      </c>
      <c r="J26">
        <v>120.25357</v>
      </c>
      <c r="K26" s="1"/>
      <c r="L26" s="1"/>
      <c r="M26" t="s">
        <v>28</v>
      </c>
      <c r="N26" s="2">
        <f t="shared" si="1"/>
        <v>2366.6666666666665</v>
      </c>
      <c r="O26" s="2">
        <f>IFERROR(VLOOKUP(E26,#REF!,4,FALSE),0)</f>
        <v>0</v>
      </c>
      <c r="P26" s="2">
        <f>IFERROR(IF(VLOOKUP('DC Final'!E26,#REF!,13,FALSE) = 0, VLOOKUP(E26,#REF!,12,FALSE), VLOOKUP('DC Final'!E26,#REF!,13,FALSE)), 0)</f>
        <v>0</v>
      </c>
      <c r="Q26" s="2">
        <v>0</v>
      </c>
      <c r="R26">
        <v>0</v>
      </c>
      <c r="S26" s="2">
        <v>0</v>
      </c>
      <c r="T26" s="2">
        <v>0</v>
      </c>
      <c r="U26" s="2">
        <v>0</v>
      </c>
      <c r="V26" s="2">
        <v>0</v>
      </c>
      <c r="W26">
        <v>0</v>
      </c>
      <c r="X26">
        <v>0</v>
      </c>
    </row>
    <row r="27" spans="1:28" x14ac:dyDescent="0.25">
      <c r="A27" t="str">
        <f t="shared" si="0"/>
        <v>Sintang</v>
      </c>
      <c r="B27" t="s">
        <v>88</v>
      </c>
      <c r="C27" t="s">
        <v>56</v>
      </c>
      <c r="D27" t="s">
        <v>25</v>
      </c>
      <c r="E27" t="s">
        <v>89</v>
      </c>
      <c r="F27" t="s">
        <v>27</v>
      </c>
      <c r="G27" t="s">
        <v>58</v>
      </c>
      <c r="I27">
        <v>-0.13780000000000001</v>
      </c>
      <c r="J27">
        <v>112.81059999999999</v>
      </c>
      <c r="K27" s="1">
        <v>2325.7674294753087</v>
      </c>
      <c r="L27" s="1">
        <v>2860.995155555544</v>
      </c>
      <c r="M27" t="s">
        <v>28</v>
      </c>
      <c r="N27" s="2">
        <f t="shared" si="1"/>
        <v>2366.6666666666665</v>
      </c>
      <c r="O27" s="2">
        <f>IFERROR(VLOOKUP(E27,#REF!,4,FALSE),0)</f>
        <v>0</v>
      </c>
      <c r="P27" s="2">
        <f>IFERROR(IF(VLOOKUP('DC Final'!E27,#REF!,13,FALSE) = 0, VLOOKUP(E27,#REF!,12,FALSE), VLOOKUP('DC Final'!E27,#REF!,13,FALSE)), 0)</f>
        <v>0</v>
      </c>
      <c r="Q27" s="2">
        <v>0</v>
      </c>
      <c r="R27">
        <v>0</v>
      </c>
      <c r="S27" s="2">
        <v>0</v>
      </c>
      <c r="T27" s="2">
        <v>0</v>
      </c>
      <c r="U27" s="2">
        <v>0</v>
      </c>
      <c r="V27" s="2">
        <v>0</v>
      </c>
      <c r="W27">
        <v>0</v>
      </c>
      <c r="X27">
        <v>0</v>
      </c>
    </row>
    <row r="28" spans="1:28" hidden="1" x14ac:dyDescent="0.25">
      <c r="A28" t="str">
        <f t="shared" si="0"/>
        <v>Takalar</v>
      </c>
      <c r="B28" t="s">
        <v>90</v>
      </c>
      <c r="C28" t="s">
        <v>30</v>
      </c>
      <c r="D28" t="s">
        <v>31</v>
      </c>
      <c r="E28" t="s">
        <v>91</v>
      </c>
      <c r="F28" t="s">
        <v>27</v>
      </c>
      <c r="G28" t="s">
        <v>50</v>
      </c>
      <c r="I28">
        <v>-5.3974000000000002</v>
      </c>
      <c r="J28">
        <v>119.43746</v>
      </c>
      <c r="K28" s="1"/>
      <c r="L28" s="1"/>
      <c r="M28" t="s">
        <v>28</v>
      </c>
      <c r="N28" s="2">
        <f t="shared" si="1"/>
        <v>2366.6666666666665</v>
      </c>
      <c r="O28" s="2">
        <f>IFERROR(VLOOKUP(E28,#REF!,4,FALSE),0)</f>
        <v>0</v>
      </c>
      <c r="P28" s="2">
        <f>IFERROR(IF(VLOOKUP('DC Final'!E28,#REF!,13,FALSE) = 0, VLOOKUP(E28,#REF!,12,FALSE), VLOOKUP('DC Final'!E28,#REF!,13,FALSE)), 0)</f>
        <v>0</v>
      </c>
      <c r="Q28" s="2">
        <v>0</v>
      </c>
      <c r="R28">
        <v>0</v>
      </c>
      <c r="S28" s="2">
        <v>0</v>
      </c>
      <c r="T28" s="2">
        <v>0</v>
      </c>
      <c r="U28" s="2">
        <v>0</v>
      </c>
      <c r="V28" s="2">
        <v>0</v>
      </c>
      <c r="W28">
        <v>0</v>
      </c>
      <c r="X28">
        <v>0</v>
      </c>
    </row>
    <row r="29" spans="1:28" hidden="1" x14ac:dyDescent="0.25">
      <c r="A29" t="str">
        <f t="shared" si="0"/>
        <v>Tomohon</v>
      </c>
      <c r="B29" t="s">
        <v>92</v>
      </c>
      <c r="C29" t="s">
        <v>30</v>
      </c>
      <c r="D29" t="s">
        <v>31</v>
      </c>
      <c r="E29" t="s">
        <v>93</v>
      </c>
      <c r="F29" t="s">
        <v>27</v>
      </c>
      <c r="G29" t="s">
        <v>33</v>
      </c>
      <c r="I29">
        <v>1.2971200000000001</v>
      </c>
      <c r="J29">
        <v>124.83620000000001</v>
      </c>
      <c r="K29" s="1"/>
      <c r="L29" s="1"/>
      <c r="M29" t="s">
        <v>28</v>
      </c>
      <c r="N29" s="2">
        <f t="shared" si="1"/>
        <v>2366.6666666666665</v>
      </c>
      <c r="O29" s="2">
        <f>IFERROR(VLOOKUP(E29,#REF!,4,FALSE),0)</f>
        <v>0</v>
      </c>
      <c r="P29" s="2">
        <f>IFERROR(IF(VLOOKUP('DC Final'!E29,#REF!,13,FALSE) = 0, VLOOKUP(E29,#REF!,12,FALSE), VLOOKUP('DC Final'!E29,#REF!,13,FALSE)), 0)</f>
        <v>0</v>
      </c>
      <c r="Q29" s="2">
        <v>0</v>
      </c>
      <c r="R29">
        <v>0</v>
      </c>
      <c r="S29" s="2">
        <v>0</v>
      </c>
      <c r="T29" s="2">
        <v>0</v>
      </c>
      <c r="U29" s="2">
        <v>0</v>
      </c>
      <c r="V29" s="2">
        <v>0</v>
      </c>
      <c r="W29">
        <v>0</v>
      </c>
      <c r="X29">
        <v>0</v>
      </c>
    </row>
    <row r="30" spans="1:28" hidden="1" x14ac:dyDescent="0.25">
      <c r="A30" t="str">
        <f t="shared" si="0"/>
        <v>Toraja</v>
      </c>
      <c r="B30" t="s">
        <v>94</v>
      </c>
      <c r="C30" t="s">
        <v>30</v>
      </c>
      <c r="D30" t="s">
        <v>31</v>
      </c>
      <c r="E30" t="s">
        <v>95</v>
      </c>
      <c r="F30" t="s">
        <v>27</v>
      </c>
      <c r="G30" t="s">
        <v>43</v>
      </c>
      <c r="I30">
        <v>-3.0291999999999999</v>
      </c>
      <c r="J30">
        <v>119.8819</v>
      </c>
      <c r="K30" s="1"/>
      <c r="L30" s="1"/>
      <c r="M30" t="s">
        <v>28</v>
      </c>
      <c r="N30" s="2">
        <f t="shared" si="1"/>
        <v>2366.6666666666665</v>
      </c>
      <c r="O30" s="2">
        <f>IFERROR(VLOOKUP(E30,#REF!,4,FALSE),0)</f>
        <v>0</v>
      </c>
      <c r="P30" s="2">
        <f>IFERROR(IF(VLOOKUP('DC Final'!E30,#REF!,13,FALSE) = 0, VLOOKUP(E30,#REF!,12,FALSE), VLOOKUP('DC Final'!E30,#REF!,13,FALSE)), 0)</f>
        <v>0</v>
      </c>
      <c r="Q30" s="2">
        <v>0</v>
      </c>
      <c r="R30">
        <v>0</v>
      </c>
      <c r="S30" s="2">
        <v>0</v>
      </c>
      <c r="T30" s="2">
        <v>0</v>
      </c>
      <c r="U30" s="2">
        <v>0</v>
      </c>
      <c r="V30" s="2">
        <v>0</v>
      </c>
      <c r="W30">
        <v>0</v>
      </c>
      <c r="X30">
        <v>0</v>
      </c>
    </row>
    <row r="31" spans="1:28" hidden="1" x14ac:dyDescent="0.25">
      <c r="A31" t="str">
        <f t="shared" si="0"/>
        <v>Unaaha</v>
      </c>
      <c r="B31" t="s">
        <v>96</v>
      </c>
      <c r="C31" t="s">
        <v>30</v>
      </c>
      <c r="D31" t="s">
        <v>31</v>
      </c>
      <c r="E31" t="s">
        <v>97</v>
      </c>
      <c r="F31" t="s">
        <v>27</v>
      </c>
      <c r="G31" t="s">
        <v>61</v>
      </c>
      <c r="I31">
        <v>-4.03681</v>
      </c>
      <c r="J31">
        <v>122.48112999999999</v>
      </c>
      <c r="K31" s="1"/>
      <c r="L31" s="1"/>
      <c r="M31" t="s">
        <v>28</v>
      </c>
      <c r="N31" s="2">
        <f t="shared" si="1"/>
        <v>2366.6666666666665</v>
      </c>
      <c r="O31" s="2">
        <f>IFERROR(VLOOKUP(E31,#REF!,4,FALSE),0)</f>
        <v>0</v>
      </c>
      <c r="P31" s="2">
        <f>IFERROR(IF(VLOOKUP('DC Final'!E31,#REF!,13,FALSE) = 0, VLOOKUP(E31,#REF!,12,FALSE), VLOOKUP('DC Final'!E31,#REF!,13,FALSE)), 0)</f>
        <v>0</v>
      </c>
      <c r="Q31" s="2">
        <v>0</v>
      </c>
      <c r="R31">
        <v>0</v>
      </c>
      <c r="S31" s="2">
        <v>0</v>
      </c>
      <c r="T31" s="2">
        <v>0</v>
      </c>
      <c r="U31" s="2">
        <v>0</v>
      </c>
      <c r="V31" s="2">
        <v>0</v>
      </c>
      <c r="W31">
        <v>0</v>
      </c>
      <c r="X31">
        <v>0</v>
      </c>
    </row>
    <row r="32" spans="1:28" hidden="1" x14ac:dyDescent="0.25">
      <c r="A32" t="str">
        <f t="shared" si="0"/>
        <v>Denpasar</v>
      </c>
      <c r="B32" t="s">
        <v>98</v>
      </c>
      <c r="C32" t="s">
        <v>30</v>
      </c>
      <c r="D32" t="s">
        <v>31</v>
      </c>
      <c r="E32" t="s">
        <v>99</v>
      </c>
      <c r="F32" t="s">
        <v>100</v>
      </c>
      <c r="G32" t="s">
        <v>101</v>
      </c>
      <c r="I32">
        <v>-8.6395499999999998</v>
      </c>
      <c r="J32">
        <v>115.20247999999999</v>
      </c>
      <c r="K32" s="1">
        <v>26169.153415842407</v>
      </c>
      <c r="L32" s="1">
        <v>28935.73826333402</v>
      </c>
      <c r="M32" t="s">
        <v>102</v>
      </c>
      <c r="N32" s="2">
        <f t="shared" si="1"/>
        <v>82833.333333333328</v>
      </c>
      <c r="O32" s="2">
        <v>1</v>
      </c>
      <c r="P32" s="2">
        <f>P39</f>
        <v>0</v>
      </c>
      <c r="Q32">
        <v>8682800</v>
      </c>
      <c r="R32">
        <v>12500000</v>
      </c>
      <c r="S32" s="2">
        <v>0</v>
      </c>
      <c r="T32" s="2">
        <v>880</v>
      </c>
      <c r="U32" s="2">
        <v>1600</v>
      </c>
      <c r="V32" s="2">
        <v>0</v>
      </c>
      <c r="W32">
        <v>17255556.235897437</v>
      </c>
      <c r="X32">
        <v>5280</v>
      </c>
      <c r="Y32">
        <f>IFERROR(Q32/T32, 999999999)</f>
        <v>9866.818181818182</v>
      </c>
      <c r="Z32">
        <f t="shared" ref="Z32:AA32" si="2">IFERROR(R32/U32, 999999999)</f>
        <v>7812.5</v>
      </c>
      <c r="AA32">
        <f t="shared" si="2"/>
        <v>999999999</v>
      </c>
      <c r="AB32">
        <f>MIN(Y32:AA32)</f>
        <v>7812.5</v>
      </c>
    </row>
    <row r="33" spans="1:28" hidden="1" x14ac:dyDescent="0.25">
      <c r="A33" t="str">
        <f t="shared" si="0"/>
        <v>Kendari</v>
      </c>
      <c r="B33" t="s">
        <v>103</v>
      </c>
      <c r="C33" t="s">
        <v>30</v>
      </c>
      <c r="D33" t="s">
        <v>31</v>
      </c>
      <c r="E33" t="s">
        <v>61</v>
      </c>
      <c r="F33" t="s">
        <v>100</v>
      </c>
      <c r="G33" t="s">
        <v>104</v>
      </c>
      <c r="I33">
        <v>-3.9651299999999998</v>
      </c>
      <c r="J33">
        <v>122.50127000000001</v>
      </c>
      <c r="K33" s="1">
        <v>10334.644499768394</v>
      </c>
      <c r="L33" s="1">
        <v>12061.273490740705</v>
      </c>
      <c r="M33" t="s">
        <v>102</v>
      </c>
      <c r="N33" s="2">
        <f t="shared" si="1"/>
        <v>82833.333333333328</v>
      </c>
      <c r="O33" s="2">
        <f>IFERROR(VLOOKUP(E33,#REF!,4,FALSE),0)</f>
        <v>0</v>
      </c>
      <c r="P33" s="2">
        <f>IFERROR(IF(VLOOKUP('DC Final'!E33,#REF!,13,FALSE) = 0, VLOOKUP(E33,#REF!,12,FALSE), VLOOKUP('DC Final'!E33,#REF!,13,FALSE)), 0)</f>
        <v>0</v>
      </c>
      <c r="Q33" s="2">
        <v>27500000</v>
      </c>
      <c r="R33">
        <v>17200000</v>
      </c>
      <c r="S33" s="2">
        <v>0</v>
      </c>
      <c r="T33" s="2">
        <v>2360</v>
      </c>
      <c r="U33" s="2">
        <v>1160</v>
      </c>
      <c r="V33" s="2">
        <v>0</v>
      </c>
      <c r="W33">
        <v>4703463.192307692</v>
      </c>
      <c r="X33">
        <v>1640</v>
      </c>
      <c r="Y33">
        <f t="shared" ref="Y33:Y46" si="3">IFERROR(Q33/T33, 999999999)</f>
        <v>11652.542372881357</v>
      </c>
      <c r="Z33">
        <f t="shared" ref="Z33:Z46" si="4">IFERROR(R33/U33, 999999999)</f>
        <v>14827.586206896553</v>
      </c>
      <c r="AA33">
        <f t="shared" ref="AA33:AA46" si="5">IFERROR(S33/V33, 999999999)</f>
        <v>999999999</v>
      </c>
      <c r="AB33">
        <f t="shared" ref="AB33:AB46" si="6">MIN(Y33:AA33)</f>
        <v>11652.542372881357</v>
      </c>
    </row>
    <row r="34" spans="1:28" hidden="1" x14ac:dyDescent="0.25">
      <c r="A34" t="str">
        <f t="shared" si="0"/>
        <v>Lombok</v>
      </c>
      <c r="B34" t="s">
        <v>105</v>
      </c>
      <c r="C34" t="s">
        <v>30</v>
      </c>
      <c r="D34" t="s">
        <v>31</v>
      </c>
      <c r="E34" t="s">
        <v>106</v>
      </c>
      <c r="F34" t="s">
        <v>100</v>
      </c>
      <c r="G34" t="s">
        <v>101</v>
      </c>
      <c r="I34">
        <v>-8.5937300000000008</v>
      </c>
      <c r="J34">
        <v>116.15876</v>
      </c>
      <c r="K34" s="1">
        <v>15309.260140432822</v>
      </c>
      <c r="L34" s="1">
        <v>18761.982479445072</v>
      </c>
      <c r="M34" t="s">
        <v>102</v>
      </c>
      <c r="N34" s="2">
        <f t="shared" si="1"/>
        <v>82833.333333333328</v>
      </c>
      <c r="O34" s="2">
        <f>IFERROR(VLOOKUP(E34,#REF!,4,FALSE),0)</f>
        <v>0</v>
      </c>
      <c r="P34" s="2">
        <f>IFERROR(IF(VLOOKUP('DC Final'!E34,#REF!,13,FALSE) = 0, VLOOKUP(E34,#REF!,12,FALSE), VLOOKUP('DC Final'!E34,#REF!,13,FALSE)), 0)</f>
        <v>0</v>
      </c>
      <c r="Q34">
        <v>17500000</v>
      </c>
      <c r="R34">
        <v>23500000</v>
      </c>
      <c r="S34" s="2">
        <v>13000000</v>
      </c>
      <c r="T34" s="2">
        <v>880</v>
      </c>
      <c r="U34" s="2">
        <v>1600</v>
      </c>
      <c r="V34" s="2">
        <v>280</v>
      </c>
      <c r="W34">
        <v>5869969.0769230761</v>
      </c>
      <c r="X34">
        <v>1600</v>
      </c>
      <c r="Y34">
        <f t="shared" si="3"/>
        <v>19886.363636363636</v>
      </c>
      <c r="Z34">
        <f t="shared" si="4"/>
        <v>14687.5</v>
      </c>
      <c r="AA34">
        <f t="shared" si="5"/>
        <v>46428.571428571428</v>
      </c>
      <c r="AB34">
        <f t="shared" si="6"/>
        <v>14687.5</v>
      </c>
    </row>
    <row r="35" spans="1:28" hidden="1" x14ac:dyDescent="0.25">
      <c r="A35" t="str">
        <f t="shared" si="0"/>
        <v>Makassar</v>
      </c>
      <c r="B35" t="s">
        <v>107</v>
      </c>
      <c r="C35" t="s">
        <v>30</v>
      </c>
      <c r="D35" t="s">
        <v>31</v>
      </c>
      <c r="E35" t="s">
        <v>50</v>
      </c>
      <c r="F35" t="s">
        <v>100</v>
      </c>
      <c r="G35" t="s">
        <v>104</v>
      </c>
      <c r="I35">
        <v>-5.1040400000000004</v>
      </c>
      <c r="J35">
        <v>119.46298</v>
      </c>
      <c r="K35" s="1">
        <v>26238.446163927656</v>
      </c>
      <c r="L35" s="1">
        <v>31234.490139814588</v>
      </c>
      <c r="M35" t="s">
        <v>102</v>
      </c>
      <c r="N35" s="2">
        <f t="shared" si="1"/>
        <v>82833.333333333328</v>
      </c>
      <c r="O35" s="2">
        <f>IFERROR(VLOOKUP(E35,#REF!,4,FALSE),0)</f>
        <v>0</v>
      </c>
      <c r="P35" s="2">
        <f>IFERROR(IF(VLOOKUP('DC Final'!E35,#REF!,13,FALSE) = 0, VLOOKUP(E35,#REF!,12,FALSE), VLOOKUP('DC Final'!E35,#REF!,13,FALSE)), 0)</f>
        <v>0</v>
      </c>
      <c r="Q35" s="2">
        <v>15000000</v>
      </c>
      <c r="R35">
        <v>10300000</v>
      </c>
      <c r="S35" s="2">
        <v>0</v>
      </c>
      <c r="T35" s="2">
        <v>2360</v>
      </c>
      <c r="U35" s="2">
        <v>1160</v>
      </c>
      <c r="V35" s="2">
        <v>0</v>
      </c>
      <c r="W35">
        <v>9634638.365384616</v>
      </c>
      <c r="X35">
        <v>2920</v>
      </c>
      <c r="Y35">
        <f t="shared" si="3"/>
        <v>6355.9322033898306</v>
      </c>
      <c r="Z35">
        <f t="shared" si="4"/>
        <v>8879.310344827587</v>
      </c>
      <c r="AA35">
        <f t="shared" si="5"/>
        <v>999999999</v>
      </c>
      <c r="AB35">
        <f t="shared" si="6"/>
        <v>6355.9322033898306</v>
      </c>
    </row>
    <row r="36" spans="1:28" hidden="1" x14ac:dyDescent="0.25">
      <c r="A36" t="str">
        <f t="shared" si="0"/>
        <v>Manado</v>
      </c>
      <c r="B36" t="s">
        <v>108</v>
      </c>
      <c r="C36" t="s">
        <v>30</v>
      </c>
      <c r="D36" t="s">
        <v>31</v>
      </c>
      <c r="E36" t="s">
        <v>33</v>
      </c>
      <c r="F36" t="s">
        <v>100</v>
      </c>
      <c r="G36" t="s">
        <v>104</v>
      </c>
      <c r="I36">
        <v>1.49518</v>
      </c>
      <c r="J36">
        <v>124.86597</v>
      </c>
      <c r="K36" s="1">
        <v>15330.088392554584</v>
      </c>
      <c r="L36" s="1">
        <v>18970.309281481892</v>
      </c>
      <c r="M36" t="s">
        <v>102</v>
      </c>
      <c r="N36" s="2">
        <f t="shared" si="1"/>
        <v>82833.333333333328</v>
      </c>
      <c r="O36" s="2">
        <f>IFERROR(VLOOKUP(E36,#REF!,4,FALSE),0)</f>
        <v>0</v>
      </c>
      <c r="P36" s="2">
        <f>IFERROR(IF(VLOOKUP('DC Final'!E36,#REF!,13,FALSE) = 0, VLOOKUP(E36,#REF!,12,FALSE), VLOOKUP('DC Final'!E36,#REF!,13,FALSE)), 0)</f>
        <v>0</v>
      </c>
      <c r="Q36" s="2">
        <v>19500000</v>
      </c>
      <c r="R36">
        <v>13200000</v>
      </c>
      <c r="S36" s="2">
        <v>0</v>
      </c>
      <c r="T36" s="2">
        <v>2360</v>
      </c>
      <c r="U36" s="2">
        <v>1160</v>
      </c>
      <c r="V36" s="2">
        <v>0</v>
      </c>
      <c r="W36">
        <v>8253649.596153846</v>
      </c>
      <c r="X36">
        <v>3400</v>
      </c>
      <c r="Y36">
        <f t="shared" si="3"/>
        <v>8262.7118644067796</v>
      </c>
      <c r="Z36">
        <f t="shared" si="4"/>
        <v>11379.310344827587</v>
      </c>
      <c r="AA36">
        <f t="shared" si="5"/>
        <v>999999999</v>
      </c>
      <c r="AB36">
        <f t="shared" si="6"/>
        <v>8262.7118644067796</v>
      </c>
    </row>
    <row r="37" spans="1:28" hidden="1" x14ac:dyDescent="0.25">
      <c r="A37" t="str">
        <f t="shared" si="0"/>
        <v>Palu</v>
      </c>
      <c r="B37" t="s">
        <v>109</v>
      </c>
      <c r="C37" t="s">
        <v>30</v>
      </c>
      <c r="D37" t="s">
        <v>31</v>
      </c>
      <c r="E37" t="s">
        <v>110</v>
      </c>
      <c r="F37" t="s">
        <v>100</v>
      </c>
      <c r="G37" t="s">
        <v>104</v>
      </c>
      <c r="I37">
        <v>-0.82320000000000004</v>
      </c>
      <c r="J37">
        <v>119.88515</v>
      </c>
      <c r="K37" s="1">
        <v>9587.874161149588</v>
      </c>
      <c r="L37" s="1">
        <v>12403.945835185195</v>
      </c>
      <c r="M37" t="s">
        <v>102</v>
      </c>
      <c r="N37" s="2">
        <f t="shared" si="1"/>
        <v>82833.333333333328</v>
      </c>
      <c r="O37" s="2">
        <f>IFERROR(VLOOKUP(E37,#REF!,4,FALSE),0)</f>
        <v>0</v>
      </c>
      <c r="P37" s="2">
        <f>IFERROR(IF(VLOOKUP('DC Final'!E37,#REF!,13,FALSE) = 0, VLOOKUP(E37,#REF!,12,FALSE), VLOOKUP('DC Final'!E37,#REF!,13,FALSE)), 0)</f>
        <v>0</v>
      </c>
      <c r="Q37" s="2">
        <v>17250000</v>
      </c>
      <c r="R37">
        <v>10850000</v>
      </c>
      <c r="S37" s="2">
        <v>0</v>
      </c>
      <c r="T37" s="2">
        <v>2360</v>
      </c>
      <c r="U37" s="2">
        <v>1160</v>
      </c>
      <c r="V37" s="2">
        <v>0</v>
      </c>
      <c r="W37">
        <v>4417127.9717948716</v>
      </c>
      <c r="X37">
        <v>1560</v>
      </c>
      <c r="Y37">
        <f t="shared" si="3"/>
        <v>7309.3220338983047</v>
      </c>
      <c r="Z37">
        <f t="shared" si="4"/>
        <v>9353.4482758620688</v>
      </c>
      <c r="AA37">
        <f t="shared" si="5"/>
        <v>999999999</v>
      </c>
      <c r="AB37">
        <f t="shared" si="6"/>
        <v>7309.3220338983047</v>
      </c>
    </row>
    <row r="38" spans="1:28" x14ac:dyDescent="0.25">
      <c r="A38" t="str">
        <f t="shared" si="0"/>
        <v>Balikpapan</v>
      </c>
      <c r="B38" t="s">
        <v>111</v>
      </c>
      <c r="C38" t="s">
        <v>24</v>
      </c>
      <c r="D38" t="s">
        <v>25</v>
      </c>
      <c r="E38" t="s">
        <v>112</v>
      </c>
      <c r="F38" t="s">
        <v>113</v>
      </c>
      <c r="G38" t="s">
        <v>104</v>
      </c>
      <c r="I38">
        <v>-1.2499629999999999</v>
      </c>
      <c r="J38">
        <v>116.868785</v>
      </c>
      <c r="K38" s="1">
        <v>10546.380989517078</v>
      </c>
      <c r="L38" s="1">
        <v>12817.452800529189</v>
      </c>
      <c r="M38" t="s">
        <v>102</v>
      </c>
      <c r="N38" s="2">
        <f t="shared" si="1"/>
        <v>82833.333333333328</v>
      </c>
      <c r="O38" s="2">
        <f>IFERROR(VLOOKUP(E38,#REF!,4,FALSE),0)</f>
        <v>0</v>
      </c>
      <c r="P38" s="2">
        <f>IFERROR(IF(VLOOKUP('DC Final'!E38,#REF!,13,FALSE) = 0, VLOOKUP(E38,#REF!,12,FALSE), VLOOKUP('DC Final'!E38,#REF!,13,FALSE)), 0)</f>
        <v>0</v>
      </c>
      <c r="Q38" s="2">
        <v>19584836.89873419</v>
      </c>
      <c r="R38">
        <v>11214768.649789028</v>
      </c>
      <c r="S38" s="2">
        <v>0</v>
      </c>
      <c r="T38" s="2">
        <v>2360</v>
      </c>
      <c r="U38" s="2">
        <v>1160</v>
      </c>
      <c r="V38" s="2">
        <v>0</v>
      </c>
      <c r="W38">
        <v>11888550.051282052</v>
      </c>
      <c r="X38">
        <v>2880</v>
      </c>
      <c r="Y38">
        <f t="shared" si="3"/>
        <v>8298.6597028534707</v>
      </c>
      <c r="Z38">
        <f t="shared" si="4"/>
        <v>9667.904008438818</v>
      </c>
      <c r="AA38">
        <f t="shared" si="5"/>
        <v>999999999</v>
      </c>
      <c r="AB38">
        <f t="shared" si="6"/>
        <v>8298.6597028534707</v>
      </c>
    </row>
    <row r="39" spans="1:28" x14ac:dyDescent="0.25">
      <c r="A39" t="str">
        <f t="shared" si="0"/>
        <v>Banjarmasin</v>
      </c>
      <c r="B39" t="s">
        <v>114</v>
      </c>
      <c r="C39" t="s">
        <v>24</v>
      </c>
      <c r="D39" t="s">
        <v>25</v>
      </c>
      <c r="E39" t="s">
        <v>115</v>
      </c>
      <c r="F39" t="s">
        <v>113</v>
      </c>
      <c r="G39" t="s">
        <v>104</v>
      </c>
      <c r="I39">
        <v>-3.3302489999999998</v>
      </c>
      <c r="J39">
        <v>114.59558199999999</v>
      </c>
      <c r="K39" s="1">
        <v>24354.276222309662</v>
      </c>
      <c r="L39" s="1">
        <v>38897.188195630864</v>
      </c>
      <c r="M39" t="s">
        <v>102</v>
      </c>
      <c r="N39" s="2">
        <f t="shared" si="1"/>
        <v>82833.333333333328</v>
      </c>
      <c r="O39" s="2">
        <f>IFERROR(VLOOKUP(E39,#REF!,4,FALSE),0)</f>
        <v>0</v>
      </c>
      <c r="P39" s="2">
        <f>IFERROR(IF(VLOOKUP('DC Final'!E39,#REF!,13,FALSE) = 0, VLOOKUP(E39,#REF!,12,FALSE), VLOOKUP('DC Final'!E39,#REF!,13,FALSE)), 0)</f>
        <v>0</v>
      </c>
      <c r="Q39" s="2">
        <v>15535291.10970464</v>
      </c>
      <c r="R39">
        <v>10071150.253164558</v>
      </c>
      <c r="S39" s="2">
        <v>0</v>
      </c>
      <c r="T39" s="2">
        <v>2360</v>
      </c>
      <c r="U39" s="2">
        <v>1160</v>
      </c>
      <c r="V39" s="2">
        <v>0</v>
      </c>
      <c r="W39">
        <v>17255556.235897437</v>
      </c>
      <c r="X39">
        <v>5280</v>
      </c>
      <c r="Y39">
        <f t="shared" si="3"/>
        <v>6582.7504702138303</v>
      </c>
      <c r="Z39">
        <f t="shared" si="4"/>
        <v>8682.0260803142737</v>
      </c>
      <c r="AA39">
        <f t="shared" si="5"/>
        <v>999999999</v>
      </c>
      <c r="AB39">
        <f t="shared" si="6"/>
        <v>6582.7504702138303</v>
      </c>
    </row>
    <row r="40" spans="1:28" x14ac:dyDescent="0.25">
      <c r="A40" t="str">
        <f t="shared" si="0"/>
        <v>Berau</v>
      </c>
      <c r="B40" t="s">
        <v>116</v>
      </c>
      <c r="C40" t="s">
        <v>24</v>
      </c>
      <c r="D40" t="s">
        <v>25</v>
      </c>
      <c r="E40" t="s">
        <v>117</v>
      </c>
      <c r="F40" t="s">
        <v>113</v>
      </c>
      <c r="G40" t="s">
        <v>104</v>
      </c>
      <c r="I40">
        <v>2.1388389999999999</v>
      </c>
      <c r="J40">
        <v>117.49202200000001</v>
      </c>
      <c r="K40" s="1">
        <v>4665.8583939814716</v>
      </c>
      <c r="L40" s="1">
        <v>5467.1081202380992</v>
      </c>
      <c r="M40" t="s">
        <v>102</v>
      </c>
      <c r="N40" s="2">
        <f t="shared" si="1"/>
        <v>82833.333333333328</v>
      </c>
      <c r="O40" s="2">
        <f>IFERROR(VLOOKUP(E40,#REF!,4,FALSE),0)</f>
        <v>0</v>
      </c>
      <c r="P40" s="2">
        <f>IFERROR(IF(VLOOKUP('DC Final'!E40,#REF!,13,FALSE) = 0, VLOOKUP(E40,#REF!,12,FALSE), VLOOKUP('DC Final'!E40,#REF!,13,FALSE)), 0)</f>
        <v>0</v>
      </c>
      <c r="Q40" s="2">
        <v>0</v>
      </c>
      <c r="R40">
        <v>17082458.143459916</v>
      </c>
      <c r="S40" s="2">
        <v>0</v>
      </c>
      <c r="T40" s="2">
        <v>0</v>
      </c>
      <c r="U40" s="2">
        <v>1160</v>
      </c>
      <c r="V40" s="2">
        <v>0</v>
      </c>
      <c r="W40">
        <v>2662086.2325641024</v>
      </c>
      <c r="X40">
        <v>520</v>
      </c>
      <c r="Y40">
        <f t="shared" si="3"/>
        <v>999999999</v>
      </c>
      <c r="Z40">
        <f t="shared" si="4"/>
        <v>14726.257020224066</v>
      </c>
      <c r="AA40">
        <f t="shared" si="5"/>
        <v>999999999</v>
      </c>
      <c r="AB40">
        <f t="shared" si="6"/>
        <v>14726.257020224066</v>
      </c>
    </row>
    <row r="41" spans="1:28" x14ac:dyDescent="0.25">
      <c r="A41" t="str">
        <f t="shared" si="0"/>
        <v>Bontang</v>
      </c>
      <c r="B41" t="s">
        <v>118</v>
      </c>
      <c r="C41" t="s">
        <v>24</v>
      </c>
      <c r="D41" t="s">
        <v>25</v>
      </c>
      <c r="E41" t="s">
        <v>119</v>
      </c>
      <c r="F41" t="s">
        <v>113</v>
      </c>
      <c r="G41" t="s">
        <v>104</v>
      </c>
      <c r="I41">
        <v>0.12145599999999999</v>
      </c>
      <c r="J41">
        <v>117.48476599999999</v>
      </c>
      <c r="K41" s="1">
        <v>3673.2829588293571</v>
      </c>
      <c r="L41" s="1">
        <v>4191.45996666665</v>
      </c>
      <c r="M41" t="s">
        <v>102</v>
      </c>
      <c r="N41" s="2">
        <f t="shared" si="1"/>
        <v>82833.333333333328</v>
      </c>
      <c r="O41" s="2">
        <f>IFERROR(VLOOKUP(E41,#REF!,4,FALSE),0)</f>
        <v>0</v>
      </c>
      <c r="P41" s="2">
        <f>P39</f>
        <v>0</v>
      </c>
      <c r="Q41" s="2">
        <v>0</v>
      </c>
      <c r="R41">
        <v>17095210.258355472</v>
      </c>
      <c r="S41" s="2">
        <v>0</v>
      </c>
      <c r="T41" s="2">
        <v>0</v>
      </c>
      <c r="U41" s="2">
        <v>1160</v>
      </c>
      <c r="V41" s="2">
        <v>0</v>
      </c>
      <c r="W41">
        <v>17255556.235897437</v>
      </c>
      <c r="X41">
        <v>5280</v>
      </c>
      <c r="Y41">
        <f t="shared" si="3"/>
        <v>999999999</v>
      </c>
      <c r="Z41">
        <f t="shared" si="4"/>
        <v>14737.250222720235</v>
      </c>
      <c r="AA41">
        <f t="shared" si="5"/>
        <v>999999999</v>
      </c>
      <c r="AB41">
        <f t="shared" si="6"/>
        <v>14737.250222720235</v>
      </c>
    </row>
    <row r="42" spans="1:28" x14ac:dyDescent="0.25">
      <c r="A42" t="str">
        <f t="shared" si="0"/>
        <v>Palangkaraya</v>
      </c>
      <c r="B42" t="s">
        <v>120</v>
      </c>
      <c r="C42" t="s">
        <v>24</v>
      </c>
      <c r="D42" t="s">
        <v>25</v>
      </c>
      <c r="E42" t="s">
        <v>121</v>
      </c>
      <c r="F42" t="s">
        <v>113</v>
      </c>
      <c r="G42" t="s">
        <v>104</v>
      </c>
      <c r="I42">
        <v>-2.218321</v>
      </c>
      <c r="J42">
        <v>113.90045499999999</v>
      </c>
      <c r="K42" s="1">
        <v>4405.0392761904013</v>
      </c>
      <c r="L42" s="1">
        <v>5231.4961679893722</v>
      </c>
      <c r="M42" t="s">
        <v>102</v>
      </c>
      <c r="N42" s="2">
        <f t="shared" si="1"/>
        <v>82833.333333333328</v>
      </c>
      <c r="O42" s="2">
        <f>IFERROR(VLOOKUP(E42,#REF!,4,FALSE),0)</f>
        <v>0</v>
      </c>
      <c r="P42" s="2">
        <f>IFERROR(IF(VLOOKUP('DC Final'!E42,#REF!,13,FALSE) = 0, VLOOKUP(E42,#REF!,12,FALSE), VLOOKUP('DC Final'!E42,#REF!,13,FALSE)), 0)</f>
        <v>0</v>
      </c>
      <c r="Q42" s="2">
        <v>22539848.873417776</v>
      </c>
      <c r="R42">
        <v>13705881.054852307</v>
      </c>
      <c r="S42" s="2">
        <v>0</v>
      </c>
      <c r="T42" s="2">
        <v>2360</v>
      </c>
      <c r="U42" s="2">
        <v>1160</v>
      </c>
      <c r="V42" s="2">
        <v>0</v>
      </c>
      <c r="W42">
        <v>3585653.794871795</v>
      </c>
      <c r="X42">
        <v>1040</v>
      </c>
      <c r="Y42">
        <f t="shared" si="3"/>
        <v>9550.7834209397352</v>
      </c>
      <c r="Z42">
        <f t="shared" si="4"/>
        <v>11815.414702458886</v>
      </c>
      <c r="AA42">
        <f t="shared" si="5"/>
        <v>999999999</v>
      </c>
      <c r="AB42">
        <f t="shared" si="6"/>
        <v>9550.7834209397352</v>
      </c>
    </row>
    <row r="43" spans="1:28" x14ac:dyDescent="0.25">
      <c r="A43" t="str">
        <f t="shared" si="0"/>
        <v>Pontianak</v>
      </c>
      <c r="B43" t="s">
        <v>122</v>
      </c>
      <c r="C43" t="s">
        <v>56</v>
      </c>
      <c r="D43" t="s">
        <v>25</v>
      </c>
      <c r="E43" t="s">
        <v>58</v>
      </c>
      <c r="F43" t="s">
        <v>113</v>
      </c>
      <c r="G43" t="s">
        <v>104</v>
      </c>
      <c r="I43">
        <v>-3.109E-2</v>
      </c>
      <c r="J43">
        <v>109.3425</v>
      </c>
      <c r="K43" s="1">
        <v>8400.4060220678384</v>
      </c>
      <c r="L43" s="1">
        <v>10043.064877777648</v>
      </c>
      <c r="M43" t="s">
        <v>102</v>
      </c>
      <c r="N43" s="2">
        <f t="shared" si="1"/>
        <v>82833.333333333328</v>
      </c>
      <c r="O43" s="2">
        <f>IFERROR(VLOOKUP(E43,#REF!,4,FALSE),0)</f>
        <v>0</v>
      </c>
      <c r="P43" s="2">
        <f>P39</f>
        <v>0</v>
      </c>
      <c r="Q43" s="2">
        <v>17943459.803797469</v>
      </c>
      <c r="R43">
        <v>11365343.632911392</v>
      </c>
      <c r="S43" s="2">
        <v>0</v>
      </c>
      <c r="T43" s="2">
        <v>2360</v>
      </c>
      <c r="U43" s="2">
        <v>1160</v>
      </c>
      <c r="V43" s="2">
        <v>0</v>
      </c>
      <c r="W43">
        <v>17255556.235897437</v>
      </c>
      <c r="X43">
        <v>5280</v>
      </c>
      <c r="Y43">
        <f t="shared" si="3"/>
        <v>7603.1609338124863</v>
      </c>
      <c r="Z43">
        <f t="shared" si="4"/>
        <v>9797.7100283718901</v>
      </c>
      <c r="AA43">
        <f t="shared" si="5"/>
        <v>999999999</v>
      </c>
      <c r="AB43">
        <f t="shared" si="6"/>
        <v>7603.1609338124863</v>
      </c>
    </row>
    <row r="44" spans="1:28" x14ac:dyDescent="0.25">
      <c r="A44" t="str">
        <f t="shared" si="0"/>
        <v>Samarinda</v>
      </c>
      <c r="B44" t="s">
        <v>123</v>
      </c>
      <c r="C44" t="s">
        <v>24</v>
      </c>
      <c r="D44" t="s">
        <v>25</v>
      </c>
      <c r="E44" t="s">
        <v>124</v>
      </c>
      <c r="F44" t="s">
        <v>113</v>
      </c>
      <c r="G44" t="s">
        <v>104</v>
      </c>
      <c r="I44">
        <v>-0.50229800000000002</v>
      </c>
      <c r="J44">
        <v>117.161801</v>
      </c>
      <c r="K44" s="1">
        <v>14696.911773390517</v>
      </c>
      <c r="L44" s="1">
        <v>19473.920266269419</v>
      </c>
      <c r="M44" t="s">
        <v>102</v>
      </c>
      <c r="N44" s="2">
        <f t="shared" si="1"/>
        <v>82833.333333333328</v>
      </c>
      <c r="O44" s="2">
        <f>IFERROR(VLOOKUP(E44,#REF!,4,FALSE),0)</f>
        <v>0</v>
      </c>
      <c r="P44" s="2">
        <f>IFERROR(IF(VLOOKUP('DC Final'!E44,#REF!,13,FALSE) = 0, VLOOKUP(E44,#REF!,12,FALSE), VLOOKUP('DC Final'!E44,#REF!,13,FALSE)), 0)</f>
        <v>0</v>
      </c>
      <c r="Q44" s="2">
        <v>23263191.801687773</v>
      </c>
      <c r="R44">
        <v>11954914.683544304</v>
      </c>
      <c r="S44" s="2">
        <v>0</v>
      </c>
      <c r="T44" s="2">
        <v>2360</v>
      </c>
      <c r="U44" s="2">
        <v>1160</v>
      </c>
      <c r="V44" s="2">
        <v>0</v>
      </c>
      <c r="W44">
        <v>7636058.807692308</v>
      </c>
      <c r="X44">
        <v>1800</v>
      </c>
      <c r="Y44">
        <f t="shared" si="3"/>
        <v>9857.2846617321065</v>
      </c>
      <c r="Z44">
        <f t="shared" si="4"/>
        <v>10305.960934089917</v>
      </c>
      <c r="AA44">
        <f t="shared" si="5"/>
        <v>999999999</v>
      </c>
      <c r="AB44">
        <f t="shared" si="6"/>
        <v>9857.2846617321065</v>
      </c>
    </row>
    <row r="45" spans="1:28" x14ac:dyDescent="0.25">
      <c r="A45" t="str">
        <f t="shared" si="0"/>
        <v>Sampit</v>
      </c>
      <c r="B45" t="s">
        <v>125</v>
      </c>
      <c r="C45" t="s">
        <v>24</v>
      </c>
      <c r="D45" t="s">
        <v>25</v>
      </c>
      <c r="E45" t="s">
        <v>126</v>
      </c>
      <c r="F45" t="s">
        <v>113</v>
      </c>
      <c r="G45" t="s">
        <v>104</v>
      </c>
      <c r="I45">
        <v>-2.5389010000000001</v>
      </c>
      <c r="J45">
        <v>112.95660100000001</v>
      </c>
      <c r="K45" s="1">
        <v>9918.3955216268023</v>
      </c>
      <c r="L45" s="1">
        <v>11501.680157936369</v>
      </c>
      <c r="M45" t="s">
        <v>102</v>
      </c>
      <c r="N45" s="2">
        <f t="shared" si="1"/>
        <v>82833.333333333328</v>
      </c>
      <c r="O45" s="2">
        <f>IFERROR(VLOOKUP(E45,#REF!,4,FALSE),0)</f>
        <v>0</v>
      </c>
      <c r="P45" s="2">
        <f>IFERROR(IF(VLOOKUP('DC Final'!E45,#REF!,13,FALSE) = 0, VLOOKUP(E45,#REF!,12,FALSE), VLOOKUP('DC Final'!E45,#REF!,13,FALSE)), 0)</f>
        <v>0</v>
      </c>
      <c r="Q45" s="2">
        <v>26680605.548523206</v>
      </c>
      <c r="R45">
        <v>15536568.312236298</v>
      </c>
      <c r="S45" s="2">
        <v>0</v>
      </c>
      <c r="T45" s="2">
        <v>2360</v>
      </c>
      <c r="U45" s="2">
        <v>1160</v>
      </c>
      <c r="V45" s="2">
        <v>0</v>
      </c>
      <c r="W45">
        <v>3711041.076923077</v>
      </c>
      <c r="X45">
        <v>1000</v>
      </c>
      <c r="Y45">
        <f t="shared" si="3"/>
        <v>11305.341334120003</v>
      </c>
      <c r="Z45">
        <f t="shared" si="4"/>
        <v>13393.593372617499</v>
      </c>
      <c r="AA45">
        <f t="shared" si="5"/>
        <v>999999999</v>
      </c>
      <c r="AB45">
        <f t="shared" si="6"/>
        <v>11305.341334120003</v>
      </c>
    </row>
    <row r="46" spans="1:28" x14ac:dyDescent="0.25">
      <c r="A46" t="str">
        <f t="shared" si="0"/>
        <v>Tarakan</v>
      </c>
      <c r="B46" t="s">
        <v>127</v>
      </c>
      <c r="C46" t="s">
        <v>24</v>
      </c>
      <c r="D46" t="s">
        <v>25</v>
      </c>
      <c r="E46" t="s">
        <v>128</v>
      </c>
      <c r="F46" t="s">
        <v>113</v>
      </c>
      <c r="G46" t="s">
        <v>104</v>
      </c>
      <c r="I46">
        <v>3.34307</v>
      </c>
      <c r="J46">
        <v>117.576925</v>
      </c>
      <c r="K46" s="1">
        <v>5945.4300265101156</v>
      </c>
      <c r="L46" s="1">
        <v>7152.9378925925521</v>
      </c>
      <c r="M46" t="s">
        <v>102</v>
      </c>
      <c r="N46" s="2">
        <f t="shared" si="1"/>
        <v>82833.333333333328</v>
      </c>
      <c r="O46" s="2">
        <f>IFERROR(VLOOKUP(E46,#REF!,4,FALSE),0)</f>
        <v>0</v>
      </c>
      <c r="P46" s="2">
        <f>IFERROR(IF(VLOOKUP('DC Final'!E46,#REF!,13,FALSE) = 0, VLOOKUP(E46,#REF!,12,FALSE), VLOOKUP('DC Final'!E46,#REF!,13,FALSE)), 0)</f>
        <v>0</v>
      </c>
      <c r="Q46" s="2">
        <v>30964347.531645596</v>
      </c>
      <c r="R46">
        <v>17927383.797468353</v>
      </c>
      <c r="S46" s="2">
        <v>0</v>
      </c>
      <c r="T46" s="2">
        <v>2360</v>
      </c>
      <c r="U46" s="2">
        <v>1160</v>
      </c>
      <c r="V46" s="2">
        <v>0</v>
      </c>
      <c r="W46">
        <v>3694733.974358974</v>
      </c>
      <c r="X46">
        <v>520</v>
      </c>
      <c r="Y46">
        <f t="shared" si="3"/>
        <v>13120.486242222711</v>
      </c>
      <c r="Z46">
        <f t="shared" si="4"/>
        <v>15454.641204714097</v>
      </c>
      <c r="AA46">
        <f t="shared" si="5"/>
        <v>999999999</v>
      </c>
      <c r="AB46">
        <f t="shared" si="6"/>
        <v>13120.486242222711</v>
      </c>
    </row>
    <row r="47" spans="1:28" hidden="1" x14ac:dyDescent="0.25">
      <c r="A47" t="str">
        <f t="shared" si="0"/>
        <v>Bau-Bau</v>
      </c>
      <c r="B47" t="s">
        <v>129</v>
      </c>
      <c r="C47" t="s">
        <v>30</v>
      </c>
      <c r="D47" t="s">
        <v>31</v>
      </c>
      <c r="E47" t="s">
        <v>130</v>
      </c>
      <c r="F47" t="s">
        <v>131</v>
      </c>
      <c r="G47" t="s">
        <v>61</v>
      </c>
      <c r="I47">
        <v>-5.4815899999999997</v>
      </c>
      <c r="J47">
        <v>122.58</v>
      </c>
      <c r="K47" s="1">
        <v>4042.8010103780871</v>
      </c>
      <c r="L47" s="1">
        <v>4414.0538611110996</v>
      </c>
      <c r="M47" t="s">
        <v>132</v>
      </c>
      <c r="N47" s="2">
        <f t="shared" si="1"/>
        <v>47333.333333333336</v>
      </c>
      <c r="O47" s="2">
        <f>IFERROR(VLOOKUP(E47,#REF!,4,FALSE),0)</f>
        <v>0</v>
      </c>
      <c r="P47" s="2">
        <f>IFERROR(IF(VLOOKUP('DC Final'!E47,#REF!,13,FALSE) = 0, VLOOKUP(E47,#REF!,12,FALSE), VLOOKUP('DC Final'!E47,#REF!,13,FALSE)), 0)</f>
        <v>0</v>
      </c>
      <c r="Q47" s="2">
        <v>0</v>
      </c>
      <c r="R47">
        <v>0</v>
      </c>
      <c r="S47" s="2">
        <v>0</v>
      </c>
      <c r="T47" s="2">
        <v>0</v>
      </c>
      <c r="U47" s="2">
        <v>0</v>
      </c>
      <c r="V47" s="2">
        <v>0</v>
      </c>
      <c r="W47">
        <v>666739.91353846155</v>
      </c>
      <c r="X47">
        <v>200</v>
      </c>
      <c r="AB47">
        <f>MIN(AB32:AB46)</f>
        <v>6355.9322033898306</v>
      </c>
    </row>
    <row r="48" spans="1:28" hidden="1" x14ac:dyDescent="0.25">
      <c r="A48" t="str">
        <f t="shared" si="0"/>
        <v>BIMA</v>
      </c>
      <c r="B48" t="s">
        <v>133</v>
      </c>
      <c r="C48" t="s">
        <v>30</v>
      </c>
      <c r="D48" t="s">
        <v>31</v>
      </c>
      <c r="E48" t="s">
        <v>134</v>
      </c>
      <c r="F48" t="s">
        <v>131</v>
      </c>
      <c r="G48" t="s">
        <v>106</v>
      </c>
      <c r="I48">
        <v>-8.3775899999999996</v>
      </c>
      <c r="J48">
        <v>118.72564</v>
      </c>
      <c r="K48" s="1">
        <v>4022.8321787114432</v>
      </c>
      <c r="L48" s="1">
        <v>4717.8393314814793</v>
      </c>
      <c r="M48" t="s">
        <v>132</v>
      </c>
      <c r="N48" s="2">
        <f t="shared" si="1"/>
        <v>47333.333333333336</v>
      </c>
      <c r="O48" s="2">
        <f>IFERROR(VLOOKUP(E48,#REF!,4,FALSE),0)</f>
        <v>0</v>
      </c>
      <c r="P48" s="2">
        <f>IFERROR(IF(VLOOKUP('DC Final'!E48,#REF!,13,FALSE) = 0, VLOOKUP(E48,#REF!,12,FALSE), VLOOKUP('DC Final'!E48,#REF!,13,FALSE)), 0)</f>
        <v>0</v>
      </c>
      <c r="Q48" s="2">
        <v>0</v>
      </c>
      <c r="R48">
        <v>0</v>
      </c>
      <c r="S48" s="2">
        <v>0</v>
      </c>
      <c r="T48" s="2">
        <v>0</v>
      </c>
      <c r="U48" s="2">
        <v>0</v>
      </c>
      <c r="V48" s="2">
        <v>0</v>
      </c>
      <c r="W48">
        <v>1256533.3076923075</v>
      </c>
      <c r="X48">
        <v>400</v>
      </c>
    </row>
    <row r="49" spans="1:24" hidden="1" x14ac:dyDescent="0.25">
      <c r="A49" t="str">
        <f t="shared" si="0"/>
        <v>Bone</v>
      </c>
      <c r="B49" t="s">
        <v>135</v>
      </c>
      <c r="C49" t="s">
        <v>30</v>
      </c>
      <c r="D49" t="s">
        <v>31</v>
      </c>
      <c r="E49" t="s">
        <v>136</v>
      </c>
      <c r="F49" t="s">
        <v>131</v>
      </c>
      <c r="G49" t="s">
        <v>50</v>
      </c>
      <c r="I49">
        <v>-4.5518099999999997</v>
      </c>
      <c r="J49">
        <v>120.32640000000001</v>
      </c>
      <c r="K49" s="1">
        <v>5498.3352054783609</v>
      </c>
      <c r="L49" s="1">
        <v>6438.9949499998847</v>
      </c>
      <c r="M49" t="s">
        <v>132</v>
      </c>
      <c r="N49" s="2">
        <f t="shared" si="1"/>
        <v>47333.333333333336</v>
      </c>
      <c r="O49" s="2">
        <f>IFERROR(VLOOKUP(E49,#REF!,4,FALSE),0)</f>
        <v>0</v>
      </c>
      <c r="P49" s="2">
        <f>IFERROR(IF(VLOOKUP('DC Final'!E49,#REF!,13,FALSE) = 0, VLOOKUP(E49,#REF!,12,FALSE), VLOOKUP('DC Final'!E49,#REF!,13,FALSE)), 0)</f>
        <v>0</v>
      </c>
      <c r="Q49" s="2">
        <v>0</v>
      </c>
      <c r="R49">
        <v>0</v>
      </c>
      <c r="S49" s="2">
        <v>0</v>
      </c>
      <c r="T49" s="2">
        <v>0</v>
      </c>
      <c r="U49" s="2">
        <v>0</v>
      </c>
      <c r="V49" s="2">
        <v>0</v>
      </c>
      <c r="W49">
        <v>2342671.9846153846</v>
      </c>
      <c r="X49">
        <v>600</v>
      </c>
    </row>
    <row r="50" spans="1:24" hidden="1" x14ac:dyDescent="0.25">
      <c r="A50" t="str">
        <f t="shared" si="0"/>
        <v>Gorontalo</v>
      </c>
      <c r="B50" t="s">
        <v>137</v>
      </c>
      <c r="C50" t="s">
        <v>30</v>
      </c>
      <c r="D50" t="s">
        <v>31</v>
      </c>
      <c r="E50" t="s">
        <v>68</v>
      </c>
      <c r="F50" t="s">
        <v>131</v>
      </c>
      <c r="G50" t="s">
        <v>33</v>
      </c>
      <c r="I50">
        <v>0.62004999999999999</v>
      </c>
      <c r="J50">
        <v>123.02368</v>
      </c>
      <c r="K50" s="1">
        <v>8685.6072091433834</v>
      </c>
      <c r="L50" s="1">
        <v>10197.697414814838</v>
      </c>
      <c r="M50" t="s">
        <v>132</v>
      </c>
      <c r="N50" s="2">
        <f t="shared" si="1"/>
        <v>47333.333333333336</v>
      </c>
      <c r="O50" s="2">
        <f>IFERROR(VLOOKUP(E50,#REF!,4,FALSE),0)</f>
        <v>0</v>
      </c>
      <c r="P50" s="2">
        <f>IFERROR(IF(VLOOKUP('DC Final'!E50,#REF!,13,FALSE) = 0, VLOOKUP(E50,#REF!,12,FALSE), VLOOKUP('DC Final'!E50,#REF!,13,FALSE)), 0)</f>
        <v>0</v>
      </c>
      <c r="Q50" s="2">
        <v>0</v>
      </c>
      <c r="R50">
        <v>0</v>
      </c>
      <c r="S50" s="2">
        <v>0</v>
      </c>
      <c r="T50" s="2">
        <v>0</v>
      </c>
      <c r="U50" s="2">
        <v>0</v>
      </c>
      <c r="V50" s="2">
        <v>0</v>
      </c>
      <c r="W50">
        <v>3345319.8692307686</v>
      </c>
      <c r="X50">
        <v>1120</v>
      </c>
    </row>
    <row r="51" spans="1:24" hidden="1" x14ac:dyDescent="0.25">
      <c r="A51" t="str">
        <f t="shared" si="0"/>
        <v>Kupang</v>
      </c>
      <c r="B51" t="s">
        <v>138</v>
      </c>
      <c r="C51" t="s">
        <v>30</v>
      </c>
      <c r="D51" t="s">
        <v>31</v>
      </c>
      <c r="E51" t="s">
        <v>139</v>
      </c>
      <c r="F51" t="s">
        <v>131</v>
      </c>
      <c r="G51" t="s">
        <v>140</v>
      </c>
      <c r="I51">
        <v>-10.18017</v>
      </c>
      <c r="J51">
        <v>123.54942</v>
      </c>
      <c r="K51" s="1">
        <v>7784.526045393367</v>
      </c>
      <c r="L51" s="1">
        <v>9679.9262366664334</v>
      </c>
      <c r="M51" t="s">
        <v>132</v>
      </c>
      <c r="N51" s="2">
        <f t="shared" si="1"/>
        <v>47333.333333333336</v>
      </c>
      <c r="O51" s="2">
        <f>IFERROR(VLOOKUP(E51,#REF!,4,FALSE),0)</f>
        <v>0</v>
      </c>
      <c r="P51" s="2">
        <f>IFERROR(IF(VLOOKUP('DC Final'!E51,#REF!,13,FALSE) = 0, VLOOKUP(E51,#REF!,12,FALSE), VLOOKUP('DC Final'!E51,#REF!,13,FALSE)), 0)</f>
        <v>0</v>
      </c>
      <c r="Q51" s="2">
        <v>0</v>
      </c>
      <c r="R51">
        <v>0</v>
      </c>
      <c r="S51" s="2">
        <v>0</v>
      </c>
      <c r="T51" s="2">
        <v>0</v>
      </c>
      <c r="U51" s="2">
        <v>0</v>
      </c>
      <c r="V51" s="2">
        <v>0</v>
      </c>
      <c r="W51">
        <v>3375114.461538461</v>
      </c>
      <c r="X51">
        <v>1240</v>
      </c>
    </row>
    <row r="52" spans="1:24" hidden="1" x14ac:dyDescent="0.25">
      <c r="A52" t="str">
        <f t="shared" si="0"/>
        <v>Luwuk</v>
      </c>
      <c r="B52" t="s">
        <v>141</v>
      </c>
      <c r="C52" t="s">
        <v>30</v>
      </c>
      <c r="D52" t="s">
        <v>31</v>
      </c>
      <c r="E52" t="s">
        <v>142</v>
      </c>
      <c r="F52" t="s">
        <v>131</v>
      </c>
      <c r="G52" t="s">
        <v>110</v>
      </c>
      <c r="I52">
        <v>-0.96423999999999999</v>
      </c>
      <c r="J52">
        <v>122.78153</v>
      </c>
      <c r="K52" s="1">
        <v>3257.4493438271625</v>
      </c>
      <c r="L52" s="1">
        <v>4087.6412666666924</v>
      </c>
      <c r="M52" t="s">
        <v>132</v>
      </c>
      <c r="N52" s="2">
        <f t="shared" si="1"/>
        <v>47333.333333333336</v>
      </c>
      <c r="O52" s="2">
        <f>IFERROR(VLOOKUP(E52,#REF!,4,FALSE),0)</f>
        <v>0</v>
      </c>
      <c r="P52" s="2">
        <f>IFERROR(IF(VLOOKUP('DC Final'!E52,#REF!,13,FALSE) = 0, VLOOKUP(E52,#REF!,12,FALSE), VLOOKUP('DC Final'!E52,#REF!,13,FALSE)), 0)</f>
        <v>0</v>
      </c>
      <c r="Q52" s="2">
        <v>0</v>
      </c>
      <c r="R52">
        <v>0</v>
      </c>
      <c r="S52" s="2">
        <v>0</v>
      </c>
      <c r="T52" s="2">
        <v>0</v>
      </c>
      <c r="U52" s="2">
        <v>0</v>
      </c>
      <c r="V52" s="2">
        <v>0</v>
      </c>
      <c r="W52">
        <v>1179610.2307692308</v>
      </c>
      <c r="X52">
        <v>320</v>
      </c>
    </row>
    <row r="53" spans="1:24" hidden="1" x14ac:dyDescent="0.25">
      <c r="A53" t="str">
        <f t="shared" si="0"/>
        <v>Mamuju</v>
      </c>
      <c r="B53" t="s">
        <v>143</v>
      </c>
      <c r="C53" t="s">
        <v>30</v>
      </c>
      <c r="D53" t="s">
        <v>31</v>
      </c>
      <c r="E53" t="s">
        <v>144</v>
      </c>
      <c r="F53" t="s">
        <v>131</v>
      </c>
      <c r="G53" t="s">
        <v>50</v>
      </c>
      <c r="I53">
        <v>-2.6874699999999998</v>
      </c>
      <c r="J53">
        <v>118.89864</v>
      </c>
      <c r="K53" s="1">
        <v>2832.0426668981545</v>
      </c>
      <c r="L53" s="1">
        <v>3228.0707916666624</v>
      </c>
      <c r="M53" t="s">
        <v>132</v>
      </c>
      <c r="N53" s="2">
        <f t="shared" si="1"/>
        <v>47333.333333333336</v>
      </c>
      <c r="O53" s="2">
        <f>IFERROR(VLOOKUP(E53,#REF!,4,FALSE),0)</f>
        <v>0</v>
      </c>
      <c r="P53" s="2">
        <f>IFERROR(IF(VLOOKUP('DC Final'!E53,#REF!,13,FALSE) = 0, VLOOKUP(E53,#REF!,12,FALSE), VLOOKUP('DC Final'!E53,#REF!,13,FALSE)), 0)</f>
        <v>0</v>
      </c>
      <c r="Q53" s="2">
        <v>0</v>
      </c>
      <c r="R53">
        <v>0</v>
      </c>
      <c r="S53" s="2">
        <v>0</v>
      </c>
      <c r="T53" s="2">
        <v>0</v>
      </c>
      <c r="U53" s="2">
        <v>0</v>
      </c>
      <c r="V53" s="2">
        <v>0</v>
      </c>
      <c r="W53">
        <v>1363407.069076923</v>
      </c>
      <c r="X53">
        <v>400</v>
      </c>
    </row>
    <row r="54" spans="1:24" hidden="1" x14ac:dyDescent="0.25">
      <c r="A54" t="str">
        <f t="shared" si="0"/>
        <v>Maumere</v>
      </c>
      <c r="B54" t="s">
        <v>145</v>
      </c>
      <c r="C54" t="s">
        <v>30</v>
      </c>
      <c r="D54" t="s">
        <v>31</v>
      </c>
      <c r="E54" t="s">
        <v>146</v>
      </c>
      <c r="F54" t="s">
        <v>131</v>
      </c>
      <c r="G54" t="s">
        <v>140</v>
      </c>
      <c r="I54">
        <v>-8.6390700000000002</v>
      </c>
      <c r="J54">
        <v>122.27670999999999</v>
      </c>
      <c r="K54" s="1">
        <v>4656.9321790200902</v>
      </c>
      <c r="L54" s="1">
        <v>5389.0664472222452</v>
      </c>
      <c r="M54" t="s">
        <v>132</v>
      </c>
      <c r="N54" s="2">
        <f t="shared" si="1"/>
        <v>47333.333333333336</v>
      </c>
      <c r="O54" s="2">
        <f>IFERROR(VLOOKUP(E54,#REF!,4,FALSE),0)</f>
        <v>0</v>
      </c>
      <c r="P54" s="2">
        <f>IFERROR(IF(VLOOKUP('DC Final'!E54,#REF!,13,FALSE) = 0, VLOOKUP(E54,#REF!,12,FALSE), VLOOKUP('DC Final'!E54,#REF!,13,FALSE)), 0)</f>
        <v>0</v>
      </c>
      <c r="Q54" s="2">
        <v>0</v>
      </c>
      <c r="R54">
        <v>0</v>
      </c>
      <c r="S54" s="2">
        <v>0</v>
      </c>
      <c r="T54" s="2">
        <v>0</v>
      </c>
      <c r="U54" s="2">
        <v>0</v>
      </c>
      <c r="V54" s="2">
        <v>0</v>
      </c>
      <c r="W54">
        <v>2476273.461538462</v>
      </c>
      <c r="X54">
        <v>960</v>
      </c>
    </row>
    <row r="55" spans="1:24" hidden="1" x14ac:dyDescent="0.25">
      <c r="A55" t="str">
        <f t="shared" si="0"/>
        <v>Palopo</v>
      </c>
      <c r="B55" t="s">
        <v>147</v>
      </c>
      <c r="C55" t="s">
        <v>30</v>
      </c>
      <c r="D55" t="s">
        <v>31</v>
      </c>
      <c r="E55" t="s">
        <v>43</v>
      </c>
      <c r="F55" t="s">
        <v>131</v>
      </c>
      <c r="G55" t="s">
        <v>50</v>
      </c>
      <c r="I55">
        <v>-3.0067499999999998</v>
      </c>
      <c r="J55">
        <v>120.20264</v>
      </c>
      <c r="K55" s="1">
        <v>10076.093210764</v>
      </c>
      <c r="L55" s="1">
        <v>11809.747597222067</v>
      </c>
      <c r="M55" t="s">
        <v>132</v>
      </c>
      <c r="N55" s="2">
        <f t="shared" si="1"/>
        <v>47333.333333333336</v>
      </c>
      <c r="O55" s="2">
        <f>IFERROR(VLOOKUP(E55,#REF!,4,FALSE),0)</f>
        <v>0</v>
      </c>
      <c r="P55" s="2">
        <f>IFERROR(IF(VLOOKUP('DC Final'!E55,#REF!,13,FALSE) = 0, VLOOKUP(E55,#REF!,12,FALSE), VLOOKUP('DC Final'!E55,#REF!,13,FALSE)), 0)</f>
        <v>0</v>
      </c>
      <c r="Q55" s="2">
        <v>0</v>
      </c>
      <c r="R55">
        <v>0</v>
      </c>
      <c r="S55" s="2">
        <v>0</v>
      </c>
      <c r="T55" s="2">
        <v>0</v>
      </c>
      <c r="U55" s="2">
        <v>0</v>
      </c>
      <c r="V55" s="2">
        <v>0</v>
      </c>
      <c r="W55">
        <v>4941833.2923076916</v>
      </c>
      <c r="X55">
        <v>1640</v>
      </c>
    </row>
    <row r="56" spans="1:24" hidden="1" x14ac:dyDescent="0.25">
      <c r="A56" t="str">
        <f t="shared" si="0"/>
        <v>Pare-Pare</v>
      </c>
      <c r="B56" t="s">
        <v>148</v>
      </c>
      <c r="C56" t="s">
        <v>30</v>
      </c>
      <c r="D56" t="s">
        <v>31</v>
      </c>
      <c r="E56" t="s">
        <v>38</v>
      </c>
      <c r="F56" t="s">
        <v>131</v>
      </c>
      <c r="G56" t="s">
        <v>50</v>
      </c>
      <c r="I56">
        <v>-3.9792900000000002</v>
      </c>
      <c r="J56">
        <v>119.65472</v>
      </c>
      <c r="K56" s="1">
        <v>9700.0389861884378</v>
      </c>
      <c r="L56" s="1">
        <v>10989.593179629403</v>
      </c>
      <c r="M56" t="s">
        <v>132</v>
      </c>
      <c r="N56" s="2">
        <f t="shared" si="1"/>
        <v>47333.333333333336</v>
      </c>
      <c r="O56" s="2">
        <f>IFERROR(VLOOKUP(E56,#REF!,4,FALSE),0)</f>
        <v>0</v>
      </c>
      <c r="P56" s="2">
        <f>IFERROR(IF(VLOOKUP('DC Final'!E56,#REF!,13,FALSE) = 0, VLOOKUP(E56,#REF!,12,FALSE), VLOOKUP('DC Final'!E56,#REF!,13,FALSE)), 0)</f>
        <v>0</v>
      </c>
      <c r="Q56" s="2">
        <v>0</v>
      </c>
      <c r="R56">
        <v>0</v>
      </c>
      <c r="S56" s="2">
        <v>0</v>
      </c>
      <c r="T56" s="2">
        <v>0</v>
      </c>
      <c r="U56" s="2">
        <v>0</v>
      </c>
      <c r="V56" s="2">
        <v>0</v>
      </c>
      <c r="W56">
        <v>5512276.769230769</v>
      </c>
      <c r="X56">
        <v>1480</v>
      </c>
    </row>
    <row r="57" spans="1:24" hidden="1" x14ac:dyDescent="0.25">
      <c r="A57" t="str">
        <f t="shared" si="0"/>
        <v>Poso</v>
      </c>
      <c r="B57" t="s">
        <v>149</v>
      </c>
      <c r="C57" t="s">
        <v>30</v>
      </c>
      <c r="D57" t="s">
        <v>31</v>
      </c>
      <c r="E57" t="s">
        <v>150</v>
      </c>
      <c r="F57" t="s">
        <v>131</v>
      </c>
      <c r="G57" t="s">
        <v>110</v>
      </c>
      <c r="I57">
        <v>-1.3810100000000001</v>
      </c>
      <c r="J57">
        <v>120.76128</v>
      </c>
      <c r="K57" s="1">
        <v>4390.0169022377013</v>
      </c>
      <c r="L57" s="1">
        <v>5516.6663175926215</v>
      </c>
      <c r="M57" t="s">
        <v>132</v>
      </c>
      <c r="N57" s="2">
        <f t="shared" si="1"/>
        <v>47333.333333333336</v>
      </c>
      <c r="O57" s="2">
        <f>IFERROR(VLOOKUP(E57,#REF!,4,FALSE),0)</f>
        <v>0</v>
      </c>
      <c r="P57" s="2">
        <f>IFERROR(IF(VLOOKUP('DC Final'!E57,#REF!,13,FALSE) = 0, VLOOKUP(E57,#REF!,12,FALSE), VLOOKUP('DC Final'!E57,#REF!,13,FALSE)), 0)</f>
        <v>0</v>
      </c>
      <c r="Q57" s="2">
        <v>0</v>
      </c>
      <c r="R57">
        <v>0</v>
      </c>
      <c r="S57" s="2">
        <v>0</v>
      </c>
      <c r="T57" s="2">
        <v>0</v>
      </c>
      <c r="U57" s="2">
        <v>0</v>
      </c>
      <c r="V57" s="2">
        <v>0</v>
      </c>
      <c r="W57">
        <v>2345504.230769231</v>
      </c>
      <c r="X57">
        <v>800</v>
      </c>
    </row>
    <row r="58" spans="1:24" hidden="1" x14ac:dyDescent="0.25">
      <c r="A58" t="str">
        <f t="shared" si="0"/>
        <v>Sumbawa</v>
      </c>
      <c r="B58" t="s">
        <v>151</v>
      </c>
      <c r="C58" t="s">
        <v>30</v>
      </c>
      <c r="D58" t="s">
        <v>31</v>
      </c>
      <c r="E58" t="s">
        <v>152</v>
      </c>
      <c r="F58" t="s">
        <v>131</v>
      </c>
      <c r="G58" t="s">
        <v>106</v>
      </c>
      <c r="I58">
        <v>-8.4785599999999999</v>
      </c>
      <c r="J58">
        <v>117.40716999999999</v>
      </c>
      <c r="K58" s="1">
        <v>3159.3543557176158</v>
      </c>
      <c r="L58" s="1">
        <v>3952.5593027777732</v>
      </c>
      <c r="M58" t="s">
        <v>132</v>
      </c>
      <c r="N58" s="2">
        <f t="shared" si="1"/>
        <v>47333.333333333336</v>
      </c>
      <c r="O58" s="2">
        <f>IFERROR(VLOOKUP(E58,#REF!,4,FALSE),0)</f>
        <v>0</v>
      </c>
      <c r="P58" s="2">
        <f>IFERROR(IF(VLOOKUP('DC Final'!E58,#REF!,13,FALSE) = 0, VLOOKUP(E58,#REF!,12,FALSE), VLOOKUP('DC Final'!E58,#REF!,13,FALSE)), 0)</f>
        <v>0</v>
      </c>
      <c r="Q58" s="2">
        <v>0</v>
      </c>
      <c r="R58">
        <v>0</v>
      </c>
      <c r="S58" s="2">
        <v>0</v>
      </c>
      <c r="T58" s="2">
        <v>0</v>
      </c>
      <c r="U58" s="2">
        <v>0</v>
      </c>
      <c r="V58" s="2">
        <v>0</v>
      </c>
      <c r="W58">
        <v>1324095.6923076923</v>
      </c>
      <c r="X58">
        <v>320</v>
      </c>
    </row>
  </sheetData>
  <autoFilter ref="A1:P58" xr:uid="{00000000-0009-0000-0000-000001000000}">
    <filterColumn colId="3">
      <filters>
        <filter val="Kalimantan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68"/>
  <sheetViews>
    <sheetView workbookViewId="0"/>
  </sheetViews>
  <sheetFormatPr defaultRowHeight="15" x14ac:dyDescent="0.25"/>
  <cols>
    <col min="1" max="1" width="4.28515625" bestFit="1" customWidth="1"/>
    <col min="2" max="2" width="12.5703125" bestFit="1" customWidth="1"/>
    <col min="3" max="3" width="13.42578125" bestFit="1" customWidth="1"/>
    <col min="4" max="4" width="12.28515625" bestFit="1" customWidth="1"/>
    <col min="5" max="5" width="12.7109375" bestFit="1" customWidth="1"/>
    <col min="6" max="6" width="14" bestFit="1" customWidth="1"/>
    <col min="7" max="7" width="12.28515625" bestFit="1" customWidth="1"/>
    <col min="8" max="8" width="16.7109375" bestFit="1" customWidth="1"/>
  </cols>
  <sheetData>
    <row r="1" spans="1:8" x14ac:dyDescent="0.25">
      <c r="A1" t="s">
        <v>153</v>
      </c>
      <c r="B1" t="s">
        <v>154</v>
      </c>
      <c r="C1" t="s">
        <v>155</v>
      </c>
      <c r="D1" t="s">
        <v>6</v>
      </c>
      <c r="E1" t="s">
        <v>156</v>
      </c>
      <c r="F1" t="s">
        <v>157</v>
      </c>
      <c r="G1" t="s">
        <v>158</v>
      </c>
      <c r="H1" t="s">
        <v>159</v>
      </c>
    </row>
    <row r="2" spans="1:8" x14ac:dyDescent="0.25">
      <c r="A2">
        <v>1</v>
      </c>
      <c r="B2" t="s">
        <v>112</v>
      </c>
      <c r="C2" t="s">
        <v>160</v>
      </c>
      <c r="D2" t="s">
        <v>161</v>
      </c>
      <c r="E2" t="s">
        <v>162</v>
      </c>
      <c r="F2">
        <v>7</v>
      </c>
      <c r="G2" t="s">
        <v>163</v>
      </c>
      <c r="H2" t="s">
        <v>164</v>
      </c>
    </row>
    <row r="3" spans="1:8" x14ac:dyDescent="0.25">
      <c r="A3">
        <v>2</v>
      </c>
      <c r="B3" t="s">
        <v>112</v>
      </c>
      <c r="C3" t="s">
        <v>165</v>
      </c>
      <c r="D3" t="s">
        <v>161</v>
      </c>
      <c r="E3" t="s">
        <v>162</v>
      </c>
      <c r="F3">
        <v>7</v>
      </c>
      <c r="G3" t="s">
        <v>163</v>
      </c>
      <c r="H3" t="s">
        <v>164</v>
      </c>
    </row>
    <row r="4" spans="1:8" x14ac:dyDescent="0.25">
      <c r="A4">
        <v>3</v>
      </c>
      <c r="B4" t="s">
        <v>112</v>
      </c>
      <c r="C4" t="s">
        <v>166</v>
      </c>
      <c r="D4" t="s">
        <v>161</v>
      </c>
      <c r="E4" t="s">
        <v>162</v>
      </c>
      <c r="F4">
        <v>7</v>
      </c>
      <c r="G4" t="s">
        <v>167</v>
      </c>
      <c r="H4" t="s">
        <v>164</v>
      </c>
    </row>
    <row r="5" spans="1:8" x14ac:dyDescent="0.25">
      <c r="A5">
        <v>4</v>
      </c>
      <c r="B5" t="s">
        <v>112</v>
      </c>
      <c r="C5" t="s">
        <v>168</v>
      </c>
      <c r="D5" t="s">
        <v>161</v>
      </c>
      <c r="E5" t="s">
        <v>162</v>
      </c>
      <c r="F5">
        <v>7</v>
      </c>
      <c r="G5" t="s">
        <v>167</v>
      </c>
      <c r="H5" t="s">
        <v>164</v>
      </c>
    </row>
    <row r="6" spans="1:8" x14ac:dyDescent="0.25">
      <c r="A6">
        <v>5</v>
      </c>
      <c r="B6" t="s">
        <v>112</v>
      </c>
      <c r="C6" t="s">
        <v>169</v>
      </c>
      <c r="D6" t="s">
        <v>170</v>
      </c>
      <c r="E6" t="s">
        <v>171</v>
      </c>
      <c r="F6">
        <v>5</v>
      </c>
      <c r="G6" t="s">
        <v>163</v>
      </c>
      <c r="H6" t="s">
        <v>164</v>
      </c>
    </row>
    <row r="7" spans="1:8" x14ac:dyDescent="0.25">
      <c r="A7">
        <v>6</v>
      </c>
      <c r="B7" t="s">
        <v>112</v>
      </c>
      <c r="C7" t="s">
        <v>172</v>
      </c>
      <c r="D7" t="s">
        <v>170</v>
      </c>
      <c r="E7" t="s">
        <v>171</v>
      </c>
      <c r="F7">
        <v>5</v>
      </c>
      <c r="G7" t="s">
        <v>163</v>
      </c>
      <c r="H7" t="s">
        <v>164</v>
      </c>
    </row>
    <row r="8" spans="1:8" x14ac:dyDescent="0.25">
      <c r="A8">
        <v>7</v>
      </c>
      <c r="B8" t="s">
        <v>112</v>
      </c>
      <c r="C8" t="s">
        <v>173</v>
      </c>
      <c r="D8" t="s">
        <v>170</v>
      </c>
      <c r="E8" t="s">
        <v>171</v>
      </c>
      <c r="F8">
        <v>5</v>
      </c>
      <c r="G8" t="s">
        <v>163</v>
      </c>
      <c r="H8" t="s">
        <v>164</v>
      </c>
    </row>
    <row r="9" spans="1:8" x14ac:dyDescent="0.25">
      <c r="A9">
        <v>8</v>
      </c>
      <c r="B9" t="s">
        <v>112</v>
      </c>
      <c r="C9" t="s">
        <v>174</v>
      </c>
      <c r="D9" t="s">
        <v>170</v>
      </c>
      <c r="E9" t="s">
        <v>171</v>
      </c>
      <c r="F9">
        <v>5</v>
      </c>
      <c r="G9" t="s">
        <v>163</v>
      </c>
      <c r="H9" t="s">
        <v>164</v>
      </c>
    </row>
    <row r="10" spans="1:8" x14ac:dyDescent="0.25">
      <c r="A10">
        <v>9</v>
      </c>
      <c r="B10" t="s">
        <v>112</v>
      </c>
      <c r="C10" t="s">
        <v>175</v>
      </c>
      <c r="D10" t="s">
        <v>170</v>
      </c>
      <c r="E10" t="s">
        <v>171</v>
      </c>
      <c r="F10">
        <v>5</v>
      </c>
      <c r="G10" t="s">
        <v>163</v>
      </c>
      <c r="H10" t="s">
        <v>164</v>
      </c>
    </row>
    <row r="11" spans="1:8" x14ac:dyDescent="0.25">
      <c r="A11">
        <v>10</v>
      </c>
      <c r="B11" t="s">
        <v>112</v>
      </c>
      <c r="C11" t="s">
        <v>176</v>
      </c>
      <c r="D11" t="s">
        <v>170</v>
      </c>
      <c r="E11" t="s">
        <v>171</v>
      </c>
      <c r="F11">
        <v>5</v>
      </c>
      <c r="G11" t="s">
        <v>163</v>
      </c>
      <c r="H11" t="s">
        <v>164</v>
      </c>
    </row>
    <row r="12" spans="1:8" x14ac:dyDescent="0.25">
      <c r="A12">
        <v>11</v>
      </c>
      <c r="B12" t="s">
        <v>112</v>
      </c>
      <c r="C12" t="s">
        <v>177</v>
      </c>
      <c r="D12" t="s">
        <v>170</v>
      </c>
      <c r="E12" t="s">
        <v>171</v>
      </c>
      <c r="F12">
        <v>5</v>
      </c>
      <c r="G12" t="s">
        <v>163</v>
      </c>
      <c r="H12" t="s">
        <v>164</v>
      </c>
    </row>
    <row r="13" spans="1:8" x14ac:dyDescent="0.25">
      <c r="A13">
        <v>12</v>
      </c>
      <c r="B13" t="s">
        <v>112</v>
      </c>
      <c r="C13" t="s">
        <v>178</v>
      </c>
      <c r="D13" t="s">
        <v>179</v>
      </c>
      <c r="E13" t="s">
        <v>171</v>
      </c>
      <c r="F13">
        <v>3</v>
      </c>
      <c r="G13" t="s">
        <v>163</v>
      </c>
      <c r="H13" t="s">
        <v>164</v>
      </c>
    </row>
    <row r="14" spans="1:8" x14ac:dyDescent="0.25">
      <c r="A14">
        <v>13</v>
      </c>
      <c r="B14" t="s">
        <v>112</v>
      </c>
      <c r="C14" t="s">
        <v>180</v>
      </c>
      <c r="D14" t="s">
        <v>179</v>
      </c>
      <c r="E14" t="s">
        <v>171</v>
      </c>
      <c r="F14">
        <v>3</v>
      </c>
      <c r="G14" t="s">
        <v>163</v>
      </c>
      <c r="H14" t="s">
        <v>181</v>
      </c>
    </row>
    <row r="15" spans="1:8" x14ac:dyDescent="0.25">
      <c r="A15">
        <v>14</v>
      </c>
      <c r="B15" t="s">
        <v>112</v>
      </c>
      <c r="C15" t="s">
        <v>182</v>
      </c>
      <c r="D15" t="s">
        <v>179</v>
      </c>
      <c r="E15" t="s">
        <v>171</v>
      </c>
      <c r="F15">
        <v>3</v>
      </c>
      <c r="G15" t="s">
        <v>163</v>
      </c>
      <c r="H15" t="s">
        <v>181</v>
      </c>
    </row>
    <row r="16" spans="1:8" x14ac:dyDescent="0.25">
      <c r="A16">
        <v>15</v>
      </c>
      <c r="B16" t="s">
        <v>115</v>
      </c>
      <c r="C16" t="s">
        <v>183</v>
      </c>
      <c r="D16" t="s">
        <v>170</v>
      </c>
      <c r="E16" t="s">
        <v>171</v>
      </c>
      <c r="F16">
        <v>5</v>
      </c>
      <c r="G16" t="s">
        <v>163</v>
      </c>
      <c r="H16" t="s">
        <v>164</v>
      </c>
    </row>
    <row r="17" spans="1:8" x14ac:dyDescent="0.25">
      <c r="A17">
        <v>16</v>
      </c>
      <c r="B17" t="s">
        <v>115</v>
      </c>
      <c r="C17" t="s">
        <v>184</v>
      </c>
      <c r="D17" t="s">
        <v>185</v>
      </c>
      <c r="E17" t="s">
        <v>171</v>
      </c>
      <c r="F17">
        <v>3</v>
      </c>
      <c r="G17" t="s">
        <v>163</v>
      </c>
      <c r="H17" t="s">
        <v>164</v>
      </c>
    </row>
    <row r="18" spans="1:8" x14ac:dyDescent="0.25">
      <c r="A18">
        <v>17</v>
      </c>
      <c r="B18" t="s">
        <v>115</v>
      </c>
      <c r="C18" t="s">
        <v>186</v>
      </c>
      <c r="D18" t="s">
        <v>170</v>
      </c>
      <c r="E18" t="s">
        <v>171</v>
      </c>
      <c r="F18">
        <v>5</v>
      </c>
      <c r="G18" t="s">
        <v>163</v>
      </c>
      <c r="H18" t="s">
        <v>164</v>
      </c>
    </row>
    <row r="19" spans="1:8" x14ac:dyDescent="0.25">
      <c r="A19">
        <v>18</v>
      </c>
      <c r="B19" t="s">
        <v>115</v>
      </c>
      <c r="C19" t="s">
        <v>187</v>
      </c>
      <c r="D19" t="s">
        <v>188</v>
      </c>
      <c r="E19" t="s">
        <v>171</v>
      </c>
      <c r="F19">
        <v>5</v>
      </c>
      <c r="G19" t="s">
        <v>163</v>
      </c>
      <c r="H19" t="s">
        <v>164</v>
      </c>
    </row>
    <row r="20" spans="1:8" x14ac:dyDescent="0.25">
      <c r="A20">
        <v>19</v>
      </c>
      <c r="B20" t="s">
        <v>115</v>
      </c>
      <c r="C20" t="s">
        <v>189</v>
      </c>
      <c r="D20" t="s">
        <v>170</v>
      </c>
      <c r="E20" t="s">
        <v>171</v>
      </c>
      <c r="F20">
        <v>5</v>
      </c>
      <c r="G20" t="s">
        <v>163</v>
      </c>
      <c r="H20" t="s">
        <v>190</v>
      </c>
    </row>
    <row r="21" spans="1:8" x14ac:dyDescent="0.25">
      <c r="A21">
        <v>20</v>
      </c>
      <c r="B21" t="s">
        <v>115</v>
      </c>
      <c r="C21" t="s">
        <v>191</v>
      </c>
      <c r="D21" t="s">
        <v>192</v>
      </c>
      <c r="E21" t="s">
        <v>171</v>
      </c>
      <c r="F21">
        <v>7</v>
      </c>
      <c r="G21" t="s">
        <v>193</v>
      </c>
      <c r="H21" t="s">
        <v>164</v>
      </c>
    </row>
    <row r="22" spans="1:8" x14ac:dyDescent="0.25">
      <c r="A22">
        <v>21</v>
      </c>
      <c r="B22" t="s">
        <v>115</v>
      </c>
      <c r="C22" t="s">
        <v>194</v>
      </c>
      <c r="D22" t="s">
        <v>170</v>
      </c>
      <c r="E22" t="s">
        <v>171</v>
      </c>
      <c r="F22">
        <v>5</v>
      </c>
      <c r="G22" t="s">
        <v>193</v>
      </c>
      <c r="H22" t="s">
        <v>164</v>
      </c>
    </row>
    <row r="23" spans="1:8" x14ac:dyDescent="0.25">
      <c r="A23">
        <v>22</v>
      </c>
      <c r="B23" t="s">
        <v>115</v>
      </c>
      <c r="C23" t="s">
        <v>195</v>
      </c>
      <c r="D23" t="s">
        <v>192</v>
      </c>
      <c r="E23" t="s">
        <v>171</v>
      </c>
      <c r="F23">
        <v>7</v>
      </c>
      <c r="G23" t="s">
        <v>163</v>
      </c>
      <c r="H23" t="s">
        <v>164</v>
      </c>
    </row>
    <row r="24" spans="1:8" x14ac:dyDescent="0.25">
      <c r="A24">
        <v>23</v>
      </c>
      <c r="B24" t="s">
        <v>115</v>
      </c>
      <c r="C24" t="s">
        <v>196</v>
      </c>
      <c r="D24" t="s">
        <v>197</v>
      </c>
      <c r="E24" t="s">
        <v>171</v>
      </c>
      <c r="F24">
        <v>3</v>
      </c>
      <c r="G24" t="s">
        <v>163</v>
      </c>
      <c r="H24" t="s">
        <v>164</v>
      </c>
    </row>
    <row r="25" spans="1:8" x14ac:dyDescent="0.25">
      <c r="A25">
        <v>24</v>
      </c>
      <c r="B25" t="s">
        <v>115</v>
      </c>
      <c r="C25" t="s">
        <v>198</v>
      </c>
      <c r="D25" t="s">
        <v>170</v>
      </c>
      <c r="E25" t="s">
        <v>171</v>
      </c>
      <c r="F25">
        <v>5</v>
      </c>
      <c r="G25" t="s">
        <v>163</v>
      </c>
      <c r="H25" t="s">
        <v>199</v>
      </c>
    </row>
    <row r="26" spans="1:8" x14ac:dyDescent="0.25">
      <c r="A26">
        <v>25</v>
      </c>
      <c r="B26" t="s">
        <v>115</v>
      </c>
      <c r="C26" t="s">
        <v>200</v>
      </c>
      <c r="D26" t="s">
        <v>185</v>
      </c>
      <c r="E26" t="s">
        <v>171</v>
      </c>
      <c r="F26">
        <v>3</v>
      </c>
      <c r="G26" t="s">
        <v>163</v>
      </c>
      <c r="H26" t="s">
        <v>164</v>
      </c>
    </row>
    <row r="27" spans="1:8" x14ac:dyDescent="0.25">
      <c r="A27">
        <v>26</v>
      </c>
      <c r="B27" t="s">
        <v>115</v>
      </c>
      <c r="C27" t="s">
        <v>201</v>
      </c>
      <c r="D27" t="s">
        <v>197</v>
      </c>
      <c r="E27" t="s">
        <v>171</v>
      </c>
      <c r="F27">
        <v>3</v>
      </c>
      <c r="G27" t="s">
        <v>163</v>
      </c>
      <c r="H27" t="s">
        <v>164</v>
      </c>
    </row>
    <row r="28" spans="1:8" x14ac:dyDescent="0.25">
      <c r="A28">
        <v>27</v>
      </c>
      <c r="B28" t="s">
        <v>115</v>
      </c>
      <c r="C28" t="s">
        <v>202</v>
      </c>
      <c r="D28" t="s">
        <v>170</v>
      </c>
      <c r="E28" t="s">
        <v>171</v>
      </c>
      <c r="F28">
        <v>5</v>
      </c>
      <c r="G28" t="s">
        <v>163</v>
      </c>
      <c r="H28" t="s">
        <v>164</v>
      </c>
    </row>
    <row r="29" spans="1:8" x14ac:dyDescent="0.25">
      <c r="A29">
        <v>28</v>
      </c>
      <c r="B29" t="s">
        <v>115</v>
      </c>
      <c r="C29" t="s">
        <v>203</v>
      </c>
      <c r="D29" t="s">
        <v>192</v>
      </c>
      <c r="E29" t="s">
        <v>171</v>
      </c>
      <c r="F29">
        <v>7</v>
      </c>
      <c r="G29" t="s">
        <v>163</v>
      </c>
      <c r="H29" t="s">
        <v>164</v>
      </c>
    </row>
    <row r="30" spans="1:8" x14ac:dyDescent="0.25">
      <c r="A30">
        <v>29</v>
      </c>
      <c r="B30" t="s">
        <v>115</v>
      </c>
      <c r="C30" t="s">
        <v>204</v>
      </c>
      <c r="D30" t="s">
        <v>197</v>
      </c>
      <c r="E30" t="s">
        <v>171</v>
      </c>
      <c r="F30">
        <v>3</v>
      </c>
      <c r="G30" t="s">
        <v>205</v>
      </c>
      <c r="H30" t="s">
        <v>164</v>
      </c>
    </row>
    <row r="31" spans="1:8" x14ac:dyDescent="0.25">
      <c r="A31">
        <v>30</v>
      </c>
      <c r="B31" t="s">
        <v>115</v>
      </c>
      <c r="C31" t="s">
        <v>206</v>
      </c>
      <c r="D31" t="s">
        <v>170</v>
      </c>
      <c r="E31" t="s">
        <v>162</v>
      </c>
      <c r="F31">
        <v>5</v>
      </c>
      <c r="G31" t="s">
        <v>193</v>
      </c>
      <c r="H31" t="s">
        <v>164</v>
      </c>
    </row>
    <row r="32" spans="1:8" x14ac:dyDescent="0.25">
      <c r="A32">
        <v>31</v>
      </c>
      <c r="B32" t="s">
        <v>115</v>
      </c>
      <c r="C32" t="s">
        <v>207</v>
      </c>
      <c r="D32" t="s">
        <v>170</v>
      </c>
      <c r="E32" t="s">
        <v>171</v>
      </c>
      <c r="F32">
        <v>5</v>
      </c>
      <c r="G32" t="s">
        <v>193</v>
      </c>
      <c r="H32" t="s">
        <v>164</v>
      </c>
    </row>
    <row r="33" spans="1:8" x14ac:dyDescent="0.25">
      <c r="A33">
        <v>32</v>
      </c>
      <c r="B33" t="s">
        <v>115</v>
      </c>
      <c r="C33" t="s">
        <v>208</v>
      </c>
      <c r="D33" t="s">
        <v>170</v>
      </c>
      <c r="E33" t="s">
        <v>171</v>
      </c>
      <c r="F33">
        <v>5</v>
      </c>
      <c r="G33" t="s">
        <v>193</v>
      </c>
      <c r="H33" t="s">
        <v>164</v>
      </c>
    </row>
    <row r="34" spans="1:8" x14ac:dyDescent="0.25">
      <c r="A34">
        <v>33</v>
      </c>
      <c r="B34" t="s">
        <v>115</v>
      </c>
      <c r="C34" t="s">
        <v>209</v>
      </c>
      <c r="D34" t="s">
        <v>185</v>
      </c>
      <c r="E34" t="s">
        <v>171</v>
      </c>
      <c r="F34">
        <v>3</v>
      </c>
      <c r="G34" t="s">
        <v>163</v>
      </c>
      <c r="H34" t="s">
        <v>164</v>
      </c>
    </row>
    <row r="35" spans="1:8" x14ac:dyDescent="0.25">
      <c r="A35">
        <v>34</v>
      </c>
      <c r="B35" t="s">
        <v>115</v>
      </c>
      <c r="C35" t="s">
        <v>210</v>
      </c>
      <c r="D35" t="s">
        <v>170</v>
      </c>
      <c r="E35" t="s">
        <v>162</v>
      </c>
      <c r="F35">
        <v>5</v>
      </c>
      <c r="G35" t="s">
        <v>193</v>
      </c>
      <c r="H35" t="s">
        <v>164</v>
      </c>
    </row>
    <row r="36" spans="1:8" x14ac:dyDescent="0.25">
      <c r="A36">
        <v>35</v>
      </c>
      <c r="B36" t="s">
        <v>115</v>
      </c>
      <c r="C36" t="s">
        <v>211</v>
      </c>
      <c r="D36" t="s">
        <v>192</v>
      </c>
      <c r="E36" t="s">
        <v>162</v>
      </c>
      <c r="F36">
        <v>7</v>
      </c>
      <c r="G36" t="s">
        <v>193</v>
      </c>
      <c r="H36" t="s">
        <v>164</v>
      </c>
    </row>
    <row r="37" spans="1:8" x14ac:dyDescent="0.25">
      <c r="A37">
        <v>36</v>
      </c>
      <c r="B37" t="s">
        <v>115</v>
      </c>
      <c r="C37" t="s">
        <v>212</v>
      </c>
      <c r="D37" t="s">
        <v>192</v>
      </c>
      <c r="E37" t="s">
        <v>162</v>
      </c>
      <c r="F37">
        <v>7</v>
      </c>
      <c r="G37" t="s">
        <v>193</v>
      </c>
      <c r="H37" t="s">
        <v>164</v>
      </c>
    </row>
    <row r="38" spans="1:8" x14ac:dyDescent="0.25">
      <c r="A38">
        <v>37</v>
      </c>
      <c r="B38" t="s">
        <v>115</v>
      </c>
      <c r="C38" t="s">
        <v>213</v>
      </c>
      <c r="D38" t="s">
        <v>192</v>
      </c>
      <c r="E38" t="s">
        <v>162</v>
      </c>
      <c r="F38">
        <v>7</v>
      </c>
      <c r="G38" t="s">
        <v>193</v>
      </c>
      <c r="H38" t="s">
        <v>164</v>
      </c>
    </row>
    <row r="39" spans="1:8" x14ac:dyDescent="0.25">
      <c r="A39">
        <v>38</v>
      </c>
      <c r="B39" t="s">
        <v>115</v>
      </c>
      <c r="C39" t="s">
        <v>214</v>
      </c>
      <c r="D39" t="s">
        <v>192</v>
      </c>
      <c r="E39" t="s">
        <v>162</v>
      </c>
      <c r="F39">
        <v>7</v>
      </c>
      <c r="G39" t="s">
        <v>163</v>
      </c>
      <c r="H39" t="s">
        <v>164</v>
      </c>
    </row>
    <row r="40" spans="1:8" x14ac:dyDescent="0.25">
      <c r="A40">
        <v>39</v>
      </c>
      <c r="B40" t="s">
        <v>115</v>
      </c>
      <c r="C40" t="s">
        <v>215</v>
      </c>
      <c r="D40" t="s">
        <v>170</v>
      </c>
      <c r="E40" t="s">
        <v>171</v>
      </c>
      <c r="F40">
        <v>5</v>
      </c>
      <c r="G40" t="s">
        <v>163</v>
      </c>
      <c r="H40" t="s">
        <v>164</v>
      </c>
    </row>
    <row r="41" spans="1:8" x14ac:dyDescent="0.25">
      <c r="A41">
        <v>40</v>
      </c>
      <c r="B41" t="s">
        <v>115</v>
      </c>
      <c r="C41" t="s">
        <v>216</v>
      </c>
      <c r="D41" t="s">
        <v>170</v>
      </c>
      <c r="E41" t="s">
        <v>171</v>
      </c>
      <c r="F41">
        <v>5</v>
      </c>
      <c r="G41" t="s">
        <v>193</v>
      </c>
      <c r="H41" t="s">
        <v>164</v>
      </c>
    </row>
    <row r="42" spans="1:8" x14ac:dyDescent="0.25">
      <c r="A42">
        <v>41</v>
      </c>
      <c r="B42" t="s">
        <v>117</v>
      </c>
      <c r="C42" t="s">
        <v>217</v>
      </c>
      <c r="D42" t="s">
        <v>197</v>
      </c>
      <c r="E42" t="s">
        <v>171</v>
      </c>
      <c r="F42">
        <v>3</v>
      </c>
      <c r="G42" t="s">
        <v>163</v>
      </c>
      <c r="H42" t="s">
        <v>190</v>
      </c>
    </row>
    <row r="43" spans="1:8" x14ac:dyDescent="0.25">
      <c r="A43">
        <v>42</v>
      </c>
      <c r="B43" t="s">
        <v>117</v>
      </c>
      <c r="C43" t="s">
        <v>218</v>
      </c>
      <c r="D43" t="s">
        <v>161</v>
      </c>
      <c r="E43" t="s">
        <v>162</v>
      </c>
      <c r="F43">
        <v>7</v>
      </c>
      <c r="G43" t="s">
        <v>167</v>
      </c>
      <c r="H43" t="s">
        <v>164</v>
      </c>
    </row>
    <row r="44" spans="1:8" x14ac:dyDescent="0.25">
      <c r="A44">
        <v>43</v>
      </c>
      <c r="B44" t="s">
        <v>117</v>
      </c>
      <c r="C44" t="s">
        <v>219</v>
      </c>
      <c r="D44" t="s">
        <v>197</v>
      </c>
      <c r="E44" t="s">
        <v>171</v>
      </c>
      <c r="F44">
        <v>3</v>
      </c>
      <c r="G44" t="s">
        <v>167</v>
      </c>
      <c r="H44" t="s">
        <v>181</v>
      </c>
    </row>
    <row r="45" spans="1:8" x14ac:dyDescent="0.25">
      <c r="A45">
        <v>44</v>
      </c>
      <c r="B45" t="s">
        <v>121</v>
      </c>
      <c r="C45" t="s">
        <v>220</v>
      </c>
      <c r="D45" t="s">
        <v>221</v>
      </c>
      <c r="E45" t="s">
        <v>171</v>
      </c>
      <c r="F45">
        <v>3</v>
      </c>
      <c r="G45" t="s">
        <v>163</v>
      </c>
      <c r="H45" t="s">
        <v>164</v>
      </c>
    </row>
    <row r="46" spans="1:8" x14ac:dyDescent="0.25">
      <c r="A46">
        <v>45</v>
      </c>
      <c r="B46" t="s">
        <v>121</v>
      </c>
      <c r="C46" t="s">
        <v>222</v>
      </c>
      <c r="D46" t="s">
        <v>221</v>
      </c>
      <c r="E46" t="s">
        <v>171</v>
      </c>
      <c r="F46">
        <v>3</v>
      </c>
      <c r="G46" t="s">
        <v>163</v>
      </c>
      <c r="H46" t="s">
        <v>164</v>
      </c>
    </row>
    <row r="47" spans="1:8" x14ac:dyDescent="0.25">
      <c r="A47">
        <v>46</v>
      </c>
      <c r="B47" t="s">
        <v>121</v>
      </c>
      <c r="C47" t="s">
        <v>223</v>
      </c>
      <c r="D47" t="s">
        <v>170</v>
      </c>
      <c r="E47" t="s">
        <v>171</v>
      </c>
      <c r="F47">
        <v>5</v>
      </c>
      <c r="G47" t="s">
        <v>163</v>
      </c>
      <c r="H47" t="s">
        <v>164</v>
      </c>
    </row>
    <row r="48" spans="1:8" x14ac:dyDescent="0.25">
      <c r="A48">
        <v>47</v>
      </c>
      <c r="B48" t="s">
        <v>121</v>
      </c>
      <c r="C48" t="s">
        <v>224</v>
      </c>
      <c r="D48" t="s">
        <v>221</v>
      </c>
      <c r="E48" t="s">
        <v>171</v>
      </c>
      <c r="F48">
        <v>3</v>
      </c>
      <c r="G48" t="s">
        <v>163</v>
      </c>
      <c r="H48" t="s">
        <v>164</v>
      </c>
    </row>
    <row r="49" spans="1:8" x14ac:dyDescent="0.25">
      <c r="A49">
        <v>48</v>
      </c>
      <c r="B49" t="s">
        <v>121</v>
      </c>
      <c r="C49" t="s">
        <v>225</v>
      </c>
      <c r="D49" t="s">
        <v>192</v>
      </c>
      <c r="E49" t="s">
        <v>162</v>
      </c>
      <c r="F49">
        <v>7</v>
      </c>
      <c r="G49" t="s">
        <v>226</v>
      </c>
      <c r="H49" t="s">
        <v>164</v>
      </c>
    </row>
    <row r="50" spans="1:8" x14ac:dyDescent="0.25">
      <c r="A50">
        <v>49</v>
      </c>
      <c r="B50" t="s">
        <v>121</v>
      </c>
      <c r="C50" t="s">
        <v>227</v>
      </c>
      <c r="D50" t="s">
        <v>170</v>
      </c>
      <c r="E50" t="s">
        <v>171</v>
      </c>
      <c r="F50">
        <v>5</v>
      </c>
      <c r="G50" t="s">
        <v>226</v>
      </c>
      <c r="H50" t="s">
        <v>164</v>
      </c>
    </row>
    <row r="51" spans="1:8" x14ac:dyDescent="0.25">
      <c r="A51">
        <v>50</v>
      </c>
      <c r="B51" t="s">
        <v>124</v>
      </c>
      <c r="C51" t="s">
        <v>228</v>
      </c>
      <c r="D51" t="s">
        <v>161</v>
      </c>
      <c r="E51" t="s">
        <v>162</v>
      </c>
      <c r="F51">
        <v>7</v>
      </c>
      <c r="G51" t="s">
        <v>163</v>
      </c>
      <c r="H51" t="s">
        <v>164</v>
      </c>
    </row>
    <row r="52" spans="1:8" x14ac:dyDescent="0.25">
      <c r="A52">
        <v>51</v>
      </c>
      <c r="B52" t="s">
        <v>124</v>
      </c>
      <c r="C52" t="s">
        <v>229</v>
      </c>
      <c r="D52" t="s">
        <v>161</v>
      </c>
      <c r="E52" t="s">
        <v>162</v>
      </c>
      <c r="F52">
        <v>7</v>
      </c>
      <c r="G52" t="s">
        <v>163</v>
      </c>
      <c r="H52" t="s">
        <v>164</v>
      </c>
    </row>
    <row r="53" spans="1:8" x14ac:dyDescent="0.25">
      <c r="A53">
        <v>52</v>
      </c>
      <c r="B53" t="s">
        <v>124</v>
      </c>
      <c r="C53" t="s">
        <v>230</v>
      </c>
      <c r="D53" t="s">
        <v>161</v>
      </c>
      <c r="E53" t="s">
        <v>162</v>
      </c>
      <c r="F53">
        <v>7</v>
      </c>
      <c r="G53" t="s">
        <v>231</v>
      </c>
      <c r="H53" t="s">
        <v>164</v>
      </c>
    </row>
    <row r="54" spans="1:8" x14ac:dyDescent="0.25">
      <c r="A54">
        <v>53</v>
      </c>
      <c r="B54" t="s">
        <v>124</v>
      </c>
      <c r="C54" t="s">
        <v>232</v>
      </c>
      <c r="D54" t="s">
        <v>170</v>
      </c>
      <c r="E54" t="s">
        <v>171</v>
      </c>
      <c r="F54">
        <v>5</v>
      </c>
      <c r="G54" t="s">
        <v>167</v>
      </c>
      <c r="H54" t="s">
        <v>181</v>
      </c>
    </row>
    <row r="55" spans="1:8" x14ac:dyDescent="0.25">
      <c r="A55">
        <v>54</v>
      </c>
      <c r="B55" t="s">
        <v>124</v>
      </c>
      <c r="C55" t="s">
        <v>233</v>
      </c>
      <c r="D55" t="s">
        <v>170</v>
      </c>
      <c r="E55" t="s">
        <v>171</v>
      </c>
      <c r="F55">
        <v>5</v>
      </c>
      <c r="G55" t="s">
        <v>163</v>
      </c>
      <c r="H55" t="s">
        <v>164</v>
      </c>
    </row>
    <row r="56" spans="1:8" x14ac:dyDescent="0.25">
      <c r="A56">
        <v>55</v>
      </c>
      <c r="B56" t="s">
        <v>124</v>
      </c>
      <c r="C56" t="s">
        <v>234</v>
      </c>
      <c r="D56" t="s">
        <v>170</v>
      </c>
      <c r="E56" t="s">
        <v>171</v>
      </c>
      <c r="F56">
        <v>5</v>
      </c>
      <c r="G56" t="s">
        <v>167</v>
      </c>
      <c r="H56" t="s">
        <v>164</v>
      </c>
    </row>
    <row r="57" spans="1:8" x14ac:dyDescent="0.25">
      <c r="A57">
        <v>56</v>
      </c>
      <c r="B57" t="s">
        <v>124</v>
      </c>
      <c r="C57" t="s">
        <v>235</v>
      </c>
      <c r="D57" t="s">
        <v>236</v>
      </c>
      <c r="E57" t="s">
        <v>171</v>
      </c>
      <c r="F57">
        <v>3</v>
      </c>
      <c r="G57" t="s">
        <v>163</v>
      </c>
      <c r="H57" t="s">
        <v>181</v>
      </c>
    </row>
    <row r="58" spans="1:8" x14ac:dyDescent="0.25">
      <c r="A58">
        <v>57</v>
      </c>
      <c r="B58" t="s">
        <v>124</v>
      </c>
      <c r="C58" t="s">
        <v>237</v>
      </c>
      <c r="D58" t="s">
        <v>236</v>
      </c>
      <c r="E58" t="s">
        <v>171</v>
      </c>
      <c r="F58">
        <v>3</v>
      </c>
      <c r="G58" t="s">
        <v>163</v>
      </c>
      <c r="H58" t="s">
        <v>181</v>
      </c>
    </row>
    <row r="59" spans="1:8" x14ac:dyDescent="0.25">
      <c r="A59">
        <v>58</v>
      </c>
      <c r="B59" t="s">
        <v>124</v>
      </c>
      <c r="C59" t="s">
        <v>238</v>
      </c>
      <c r="D59" t="s">
        <v>236</v>
      </c>
      <c r="E59" t="s">
        <v>171</v>
      </c>
      <c r="F59">
        <v>3</v>
      </c>
      <c r="G59" t="s">
        <v>163</v>
      </c>
      <c r="H59" t="s">
        <v>181</v>
      </c>
    </row>
    <row r="60" spans="1:8" x14ac:dyDescent="0.25">
      <c r="A60">
        <v>59</v>
      </c>
      <c r="B60" t="s">
        <v>126</v>
      </c>
      <c r="C60" t="s">
        <v>239</v>
      </c>
      <c r="D60" t="s">
        <v>240</v>
      </c>
      <c r="E60" t="s">
        <v>171</v>
      </c>
      <c r="F60">
        <v>3</v>
      </c>
      <c r="G60" t="s">
        <v>163</v>
      </c>
      <c r="H60" t="s">
        <v>164</v>
      </c>
    </row>
    <row r="61" spans="1:8" x14ac:dyDescent="0.25">
      <c r="A61">
        <v>60</v>
      </c>
      <c r="B61" t="s">
        <v>126</v>
      </c>
      <c r="C61" t="s">
        <v>241</v>
      </c>
      <c r="D61" t="s">
        <v>192</v>
      </c>
      <c r="E61" t="s">
        <v>162</v>
      </c>
      <c r="F61">
        <v>7</v>
      </c>
      <c r="G61" t="s">
        <v>242</v>
      </c>
      <c r="H61" t="s">
        <v>164</v>
      </c>
    </row>
    <row r="62" spans="1:8" x14ac:dyDescent="0.25">
      <c r="A62">
        <v>61</v>
      </c>
      <c r="B62" t="s">
        <v>126</v>
      </c>
      <c r="C62" t="s">
        <v>243</v>
      </c>
      <c r="D62" t="s">
        <v>197</v>
      </c>
      <c r="E62" t="s">
        <v>171</v>
      </c>
      <c r="F62">
        <v>3</v>
      </c>
      <c r="G62" t="s">
        <v>244</v>
      </c>
      <c r="H62" t="s">
        <v>164</v>
      </c>
    </row>
    <row r="63" spans="1:8" x14ac:dyDescent="0.25">
      <c r="A63">
        <v>62</v>
      </c>
      <c r="B63" t="s">
        <v>126</v>
      </c>
      <c r="C63" t="s">
        <v>245</v>
      </c>
      <c r="D63" t="s">
        <v>170</v>
      </c>
      <c r="E63" t="s">
        <v>171</v>
      </c>
      <c r="F63">
        <v>5</v>
      </c>
      <c r="G63" t="s">
        <v>244</v>
      </c>
      <c r="H63" t="s">
        <v>164</v>
      </c>
    </row>
    <row r="64" spans="1:8" x14ac:dyDescent="0.25">
      <c r="A64">
        <v>63</v>
      </c>
      <c r="B64" t="s">
        <v>126</v>
      </c>
      <c r="C64" t="s">
        <v>246</v>
      </c>
      <c r="D64" t="s">
        <v>192</v>
      </c>
      <c r="E64" t="s">
        <v>162</v>
      </c>
      <c r="F64">
        <v>7</v>
      </c>
      <c r="G64" t="s">
        <v>193</v>
      </c>
      <c r="H64" t="s">
        <v>164</v>
      </c>
    </row>
    <row r="65" spans="1:8" x14ac:dyDescent="0.25">
      <c r="A65">
        <v>64</v>
      </c>
      <c r="B65" t="s">
        <v>128</v>
      </c>
      <c r="C65" t="s">
        <v>247</v>
      </c>
      <c r="D65" t="s">
        <v>240</v>
      </c>
      <c r="E65" t="s">
        <v>171</v>
      </c>
      <c r="F65">
        <v>3</v>
      </c>
      <c r="G65" t="s">
        <v>163</v>
      </c>
      <c r="H65" t="s">
        <v>164</v>
      </c>
    </row>
    <row r="66" spans="1:8" x14ac:dyDescent="0.25">
      <c r="A66">
        <v>65</v>
      </c>
      <c r="B66" t="s">
        <v>128</v>
      </c>
      <c r="C66" t="s">
        <v>248</v>
      </c>
      <c r="D66" t="s">
        <v>240</v>
      </c>
      <c r="E66" t="s">
        <v>171</v>
      </c>
      <c r="F66">
        <v>3</v>
      </c>
      <c r="G66" t="s">
        <v>163</v>
      </c>
      <c r="H66" t="s">
        <v>164</v>
      </c>
    </row>
    <row r="67" spans="1:8" x14ac:dyDescent="0.25">
      <c r="A67">
        <v>66</v>
      </c>
      <c r="B67" t="s">
        <v>128</v>
      </c>
      <c r="C67" t="s">
        <v>249</v>
      </c>
      <c r="D67" t="s">
        <v>250</v>
      </c>
      <c r="E67" t="s">
        <v>171</v>
      </c>
      <c r="F67">
        <v>2</v>
      </c>
      <c r="G67" t="s">
        <v>163</v>
      </c>
      <c r="H67" t="s">
        <v>164</v>
      </c>
    </row>
    <row r="68" spans="1:8" x14ac:dyDescent="0.25">
      <c r="A68">
        <v>67</v>
      </c>
      <c r="B68" t="s">
        <v>128</v>
      </c>
      <c r="C68" t="s">
        <v>251</v>
      </c>
      <c r="D68" t="s">
        <v>170</v>
      </c>
      <c r="E68" t="s">
        <v>171</v>
      </c>
      <c r="F68">
        <v>5</v>
      </c>
      <c r="G68" t="s">
        <v>163</v>
      </c>
      <c r="H68" t="s">
        <v>164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2CF9CE73FAFB4BB30CF686B4ADA51F" ma:contentTypeVersion="2" ma:contentTypeDescription="Create a new document." ma:contentTypeScope="" ma:versionID="e29200b2d4303bd92e09cff293ffc182">
  <xsd:schema xmlns:xsd="http://www.w3.org/2001/XMLSchema" xmlns:xs="http://www.w3.org/2001/XMLSchema" xmlns:p="http://schemas.microsoft.com/office/2006/metadata/properties" xmlns:ns2="e47d3013-6dd3-4a03-8100-3f77c4a2b99b" targetNamespace="http://schemas.microsoft.com/office/2006/metadata/properties" ma:root="true" ma:fieldsID="53b0451f405916e7570ed8238e181ebf" ns2:_="">
    <xsd:import namespace="e47d3013-6dd3-4a03-8100-3f77c4a2b9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7d3013-6dd3-4a03-8100-3f77c4a2b9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0482C48-B99F-460E-A2CE-BBCFC589D6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7795469-A845-4944-9483-EC38690219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7d3013-6dd3-4a03-8100-3f77c4a2b9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AEB1DE-7C9D-48FF-AB71-EED0E42BDD8B}">
  <ds:schemaRefs>
    <ds:schemaRef ds:uri="http://purl.org/dc/dcmitype/"/>
    <ds:schemaRef ds:uri="http://schemas.microsoft.com/office/2006/documentManagement/types"/>
    <ds:schemaRef ds:uri="http://purl.org/dc/terms/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f284ffd6-51e4-4b19-bbd5-cc08c5ad0f88"/>
    <ds:schemaRef ds:uri="cc13ee51-88c4-45b5-a05b-ff21d760cba2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DC Final</vt:lpstr>
      <vt:lpstr>Truck by STP (LTA)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Lee, Bertram</dc:creator>
  <cp:keywords/>
  <dc:description/>
  <cp:lastModifiedBy>admin</cp:lastModifiedBy>
  <cp:revision/>
  <dcterms:created xsi:type="dcterms:W3CDTF">2021-09-09T01:44:45Z</dcterms:created>
  <dcterms:modified xsi:type="dcterms:W3CDTF">2025-03-20T13:48:07Z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0x010100EB2CF9CE73FAFB4BB30CF686B4ADA51F</vt:lpwstr>
  </property>
  <property fmtid="{D5CDD505-2E9C-101B-9397-08002B2CF9AE}" pid="3" name="MediaServiceImageTags">
    <vt:lpwstr/>
  </property>
  <property fmtid="{D5CDD505-2E9C-101B-9397-08002B2CF9AE}" pid="4" name="MSIP_Label_38b525e5-f3da-4501-8f1e-526b6769fc56_Enabled">
    <vt:lpwstr>true</vt:lpwstr>
  </property>
  <property fmtid="{D5CDD505-2E9C-101B-9397-08002B2CF9AE}" pid="5" name="MSIP_Label_38b525e5-f3da-4501-8f1e-526b6769fc56_SetDate">
    <vt:lpwstr>2024-02-16T07:54:08Z</vt:lpwstr>
  </property>
  <property fmtid="{D5CDD505-2E9C-101B-9397-08002B2CF9AE}" pid="6" name="MSIP_Label_38b525e5-f3da-4501-8f1e-526b6769fc56_Method">
    <vt:lpwstr>Standard</vt:lpwstr>
  </property>
  <property fmtid="{D5CDD505-2E9C-101B-9397-08002B2CF9AE}" pid="7" name="MSIP_Label_38b525e5-f3da-4501-8f1e-526b6769fc56_Name">
    <vt:lpwstr>defa4170-0d19-0005-0004-bc88714345d2</vt:lpwstr>
  </property>
  <property fmtid="{D5CDD505-2E9C-101B-9397-08002B2CF9AE}" pid="8" name="MSIP_Label_38b525e5-f3da-4501-8f1e-526b6769fc56_SiteId">
    <vt:lpwstr>db6e1183-4c65-405c-82ce-7cd53fa6e9dc</vt:lpwstr>
  </property>
  <property fmtid="{D5CDD505-2E9C-101B-9397-08002B2CF9AE}" pid="9" name="MSIP_Label_38b525e5-f3da-4501-8f1e-526b6769fc56_ActionId">
    <vt:lpwstr>f3718c73-58e2-44fc-806c-420b9262b31a</vt:lpwstr>
  </property>
  <property fmtid="{D5CDD505-2E9C-101B-9397-08002B2CF9AE}" pid="10" name="MSIP_Label_38b525e5-f3da-4501-8f1e-526b6769fc56_ContentBits">
    <vt:lpwstr>0</vt:lpwstr>
  </property>
</Properties>
</file>