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Z:\UBUNTU\01 - ПРОЕКТЫ В РАБОТЕ\01-PhC-2024 - ПИК7\03 - Хроматограммы\02 - Analytical data\"/>
    </mc:Choice>
  </mc:AlternateContent>
  <xr:revisionPtr revIDLastSave="0" documentId="13_ncr:1_{E67EA093-1E46-4FBF-8F25-FC0B66A3361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Лист1" sheetId="1" r:id="rId1"/>
    <sheet name="PKResult(6)" sheetId="72" r:id="rId2"/>
    <sheet name="PKResult(9)" sheetId="78" r:id="rId3"/>
    <sheet name="PKResult(8)" sheetId="76" r:id="rId4"/>
    <sheet name="PKResult(7)" sheetId="74" r:id="rId5"/>
    <sheet name="PKResult(11)" sheetId="82" r:id="rId6"/>
    <sheet name="PKResult(10)" sheetId="80" r:id="rId7"/>
    <sheet name="Лист2" sheetId="2" r:id="rId8"/>
    <sheet name="PKResult(2)" sheetId="64" r:id="rId9"/>
    <sheet name="PKResult(1)" sheetId="62" r:id="rId10"/>
    <sheet name="PKResult" sheetId="60" r:id="rId11"/>
    <sheet name="PKResult(4)" sheetId="68" r:id="rId12"/>
    <sheet name="PKResult(3)" sheetId="66" r:id="rId13"/>
    <sheet name="PKResult(5)" sheetId="70" r:id="rId14"/>
    <sheet name="Лист3" sheetId="3" r:id="rId15"/>
    <sheet name="PKResult(17)" sheetId="59" r:id="rId16"/>
    <sheet name="PKResult(16)" sheetId="57" r:id="rId17"/>
    <sheet name="PKResult(15)" sheetId="55" r:id="rId18"/>
    <sheet name="PKResult(13)" sheetId="51" r:id="rId19"/>
    <sheet name="PKResult(12)" sheetId="49" r:id="rId20"/>
    <sheet name="Лист4" sheetId="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3" i="1" s="1"/>
  <c r="F61" i="1"/>
  <c r="G51" i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K50" i="1"/>
  <c r="K51" i="1" s="1"/>
  <c r="J50" i="1"/>
  <c r="J51" i="1" s="1"/>
  <c r="I50" i="1"/>
  <c r="I51" i="1" s="1"/>
  <c r="H50" i="1"/>
  <c r="H51" i="1" s="1"/>
  <c r="G50" i="1"/>
  <c r="F50" i="1"/>
  <c r="F51" i="1" s="1"/>
  <c r="E50" i="1"/>
  <c r="E51" i="1" s="1"/>
  <c r="D50" i="1"/>
  <c r="D51" i="1" s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G62" i="1"/>
  <c r="G63" i="1" s="1"/>
  <c r="G61" i="1"/>
  <c r="AG50" i="1"/>
  <c r="AG51" i="1" s="1"/>
  <c r="AF50" i="1"/>
  <c r="AF51" i="1" s="1"/>
  <c r="AE50" i="1"/>
  <c r="AE51" i="1" s="1"/>
  <c r="AD50" i="1"/>
  <c r="AD51" i="1" s="1"/>
  <c r="AC50" i="1"/>
  <c r="AC51" i="1" s="1"/>
  <c r="AB50" i="1"/>
  <c r="AB51" i="1" s="1"/>
  <c r="AA50" i="1"/>
  <c r="AA51" i="1" s="1"/>
  <c r="Z50" i="1"/>
  <c r="Z51" i="1" s="1"/>
  <c r="Y50" i="1"/>
  <c r="Y51" i="1" s="1"/>
  <c r="X50" i="1"/>
  <c r="X51" i="1" s="1"/>
  <c r="W50" i="1"/>
  <c r="W51" i="1" s="1"/>
  <c r="V50" i="1"/>
  <c r="V51" i="1" s="1"/>
  <c r="U50" i="1"/>
  <c r="U51" i="1" s="1"/>
  <c r="T50" i="1"/>
  <c r="T51" i="1" s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H62" i="1"/>
  <c r="H61" i="1"/>
  <c r="AU51" i="1"/>
  <c r="BE50" i="1"/>
  <c r="BE51" i="1" s="1"/>
  <c r="BD50" i="1"/>
  <c r="BD51" i="1" s="1"/>
  <c r="BC50" i="1"/>
  <c r="BC51" i="1" s="1"/>
  <c r="BB50" i="1"/>
  <c r="BB51" i="1" s="1"/>
  <c r="BA50" i="1"/>
  <c r="BA51" i="1" s="1"/>
  <c r="AZ50" i="1"/>
  <c r="AZ51" i="1" s="1"/>
  <c r="AY50" i="1"/>
  <c r="AY51" i="1" s="1"/>
  <c r="AX50" i="1"/>
  <c r="AX51" i="1" s="1"/>
  <c r="AW50" i="1"/>
  <c r="AW51" i="1" s="1"/>
  <c r="AV50" i="1"/>
  <c r="AV51" i="1" s="1"/>
  <c r="AU50" i="1"/>
  <c r="AT50" i="1"/>
  <c r="AT51" i="1" s="1"/>
  <c r="AS50" i="1"/>
  <c r="AS51" i="1" s="1"/>
  <c r="AR50" i="1"/>
  <c r="AR51" i="1" s="1"/>
  <c r="AQ50" i="1"/>
  <c r="AQ51" i="1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W33" i="4"/>
  <c r="AG32" i="4"/>
  <c r="AG33" i="4" s="1"/>
  <c r="AF32" i="4"/>
  <c r="AF33" i="4" s="1"/>
  <c r="AE32" i="4"/>
  <c r="AE33" i="4" s="1"/>
  <c r="AD32" i="4"/>
  <c r="AD33" i="4" s="1"/>
  <c r="AC32" i="4"/>
  <c r="AC33" i="4" s="1"/>
  <c r="AB32" i="4"/>
  <c r="AB33" i="4" s="1"/>
  <c r="AA32" i="4"/>
  <c r="AA33" i="4" s="1"/>
  <c r="Z32" i="4"/>
  <c r="Z33" i="4" s="1"/>
  <c r="Y32" i="4"/>
  <c r="Y33" i="4" s="1"/>
  <c r="X32" i="4"/>
  <c r="X33" i="4" s="1"/>
  <c r="W32" i="4"/>
  <c r="V32" i="4"/>
  <c r="V33" i="4" s="1"/>
  <c r="U32" i="4"/>
  <c r="U33" i="4" s="1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3" i="4"/>
  <c r="S33" i="4"/>
  <c r="T32" i="4"/>
  <c r="S32" i="4"/>
  <c r="T31" i="4"/>
  <c r="S31" i="4"/>
  <c r="AH37" i="3"/>
  <c r="AR36" i="3"/>
  <c r="AQ36" i="3"/>
  <c r="AQ37" i="3" s="1"/>
  <c r="AP36" i="3"/>
  <c r="AO36" i="3"/>
  <c r="AN36" i="3"/>
  <c r="AM36" i="3"/>
  <c r="AL36" i="3"/>
  <c r="AK36" i="3"/>
  <c r="AJ36" i="3"/>
  <c r="AI36" i="3"/>
  <c r="AH36" i="3"/>
  <c r="AG36" i="3"/>
  <c r="AF36" i="3"/>
  <c r="AF37" i="3" s="1"/>
  <c r="AE36" i="3"/>
  <c r="AE37" i="3" s="1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G33" i="2"/>
  <c r="AG34" i="2" s="1"/>
  <c r="AF33" i="2"/>
  <c r="AF34" i="2" s="1"/>
  <c r="AE33" i="2"/>
  <c r="AE34" i="2" s="1"/>
  <c r="AD33" i="2"/>
  <c r="AD34" i="2" s="1"/>
  <c r="AC33" i="2"/>
  <c r="AB33" i="2"/>
  <c r="AA33" i="2"/>
  <c r="AA34" i="2" s="1"/>
  <c r="Z33" i="2"/>
  <c r="Z34" i="2" s="1"/>
  <c r="Y33" i="2"/>
  <c r="X33" i="2"/>
  <c r="X34" i="2" s="1"/>
  <c r="W33" i="2"/>
  <c r="W34" i="2" s="1"/>
  <c r="V33" i="2"/>
  <c r="U33" i="2"/>
  <c r="U34" i="2" s="1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3" i="2"/>
  <c r="T32" i="2"/>
  <c r="BG11" i="1"/>
  <c r="BF11" i="1"/>
  <c r="BE11" i="1"/>
  <c r="BD11" i="1"/>
  <c r="BC11" i="1"/>
  <c r="BB11" i="1"/>
  <c r="BA11" i="1"/>
  <c r="AZ11" i="1"/>
  <c r="AY11" i="1"/>
  <c r="AX11" i="1"/>
  <c r="AW11" i="1"/>
  <c r="AW12" i="1" s="1"/>
  <c r="AV11" i="1"/>
  <c r="AU11" i="1"/>
  <c r="AU12" i="1" s="1"/>
  <c r="AT11" i="1"/>
  <c r="AT12" i="1" s="1"/>
  <c r="AS11" i="1"/>
  <c r="AS12" i="1" s="1"/>
  <c r="AR11" i="1"/>
  <c r="AR12" i="1" s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Y3" i="1"/>
  <c r="AX3" i="1"/>
  <c r="AW3" i="1"/>
  <c r="AV3" i="1"/>
  <c r="AU3" i="1"/>
  <c r="AT3" i="1"/>
  <c r="AS3" i="1"/>
  <c r="AR3" i="1"/>
  <c r="B89" i="3"/>
  <c r="B88" i="3"/>
  <c r="B87" i="3"/>
  <c r="B86" i="3"/>
  <c r="B85" i="3"/>
  <c r="B84" i="3"/>
  <c r="B110" i="3"/>
  <c r="B109" i="3"/>
  <c r="B108" i="3"/>
  <c r="B107" i="3"/>
  <c r="B106" i="3"/>
  <c r="B105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3" i="3"/>
  <c r="S74" i="3"/>
  <c r="S75" i="3"/>
  <c r="S81" i="3"/>
  <c r="P55" i="3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P37" i="3"/>
  <c r="P38" i="3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S52" i="3" s="1"/>
  <c r="P36" i="3"/>
  <c r="S29" i="3"/>
  <c r="S30" i="3"/>
  <c r="S31" i="3"/>
  <c r="S32" i="3"/>
  <c r="S33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11" i="3"/>
  <c r="S10" i="3"/>
  <c r="S9" i="3"/>
  <c r="S8" i="3"/>
  <c r="S7" i="3"/>
  <c r="S6" i="3"/>
  <c r="S5" i="3"/>
  <c r="S4" i="3"/>
  <c r="S3" i="3"/>
  <c r="S2" i="3"/>
  <c r="S1" i="3"/>
  <c r="B65" i="3"/>
  <c r="B66" i="3"/>
  <c r="B67" i="3"/>
  <c r="B68" i="3"/>
  <c r="B69" i="3"/>
  <c r="B64" i="3"/>
  <c r="T34" i="2" l="1"/>
  <c r="AC34" i="2"/>
  <c r="V34" i="2"/>
  <c r="Y34" i="2"/>
  <c r="AB34" i="2"/>
  <c r="AP37" i="3"/>
  <c r="AR37" i="3"/>
  <c r="AG37" i="3"/>
  <c r="AI37" i="3"/>
  <c r="AJ37" i="3"/>
  <c r="AK37" i="3"/>
  <c r="AL37" i="3"/>
  <c r="AM37" i="3"/>
  <c r="AN37" i="3"/>
  <c r="AO37" i="3"/>
  <c r="H63" i="1"/>
  <c r="AV12" i="1"/>
  <c r="S76" i="3"/>
  <c r="S72" i="3"/>
  <c r="S71" i="3"/>
  <c r="P81" i="3"/>
  <c r="S70" i="3"/>
  <c r="S78" i="3"/>
  <c r="S77" i="3"/>
  <c r="S51" i="3"/>
  <c r="B49" i="3"/>
  <c r="B48" i="3"/>
  <c r="B47" i="3"/>
  <c r="B46" i="3"/>
  <c r="B45" i="3"/>
  <c r="B44" i="3"/>
  <c r="B29" i="3"/>
  <c r="B28" i="3"/>
  <c r="B27" i="3"/>
  <c r="B26" i="3"/>
  <c r="B25" i="3"/>
  <c r="B24" i="3"/>
  <c r="B9" i="3"/>
  <c r="B8" i="3"/>
  <c r="B7" i="3"/>
  <c r="B6" i="3"/>
  <c r="B5" i="3"/>
  <c r="B4" i="3"/>
  <c r="AM11" i="1"/>
  <c r="AL11" i="1"/>
  <c r="AK11" i="1"/>
  <c r="AJ11" i="1"/>
  <c r="AI11" i="1"/>
  <c r="AH11" i="1"/>
  <c r="AG11" i="1"/>
  <c r="AF11" i="1"/>
  <c r="AE11" i="1"/>
  <c r="AD11" i="1"/>
  <c r="AC11" i="1"/>
  <c r="AB11" i="1"/>
  <c r="AB12" i="1" s="1"/>
  <c r="AA11" i="1"/>
  <c r="AA12" i="1" s="1"/>
  <c r="Z11" i="1"/>
  <c r="Z12" i="1" s="1"/>
  <c r="Y11" i="1"/>
  <c r="Y12" i="1" s="1"/>
  <c r="X11" i="1"/>
  <c r="X12" i="1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S11" i="1"/>
  <c r="R11" i="1"/>
  <c r="Q11" i="1"/>
  <c r="P11" i="1"/>
  <c r="O11" i="1"/>
  <c r="N11" i="1"/>
  <c r="M11" i="1"/>
  <c r="L11" i="1"/>
  <c r="K11" i="1"/>
  <c r="J11" i="1"/>
  <c r="I11" i="1"/>
  <c r="I12" i="1" s="1"/>
  <c r="H11" i="1"/>
  <c r="H12" i="1" s="1"/>
  <c r="G11" i="1"/>
  <c r="G12" i="1" s="1"/>
  <c r="F11" i="1"/>
  <c r="E11" i="1"/>
  <c r="E12" i="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12" i="1" s="1"/>
  <c r="E10" i="1"/>
  <c r="D11" i="1"/>
  <c r="D12" i="1" s="1"/>
  <c r="D10" i="1"/>
  <c r="AE3" i="1"/>
  <c r="AD3" i="1"/>
  <c r="AC3" i="1"/>
  <c r="AB3" i="1"/>
  <c r="AA3" i="1"/>
  <c r="Z3" i="1"/>
  <c r="Y3" i="1"/>
  <c r="X3" i="1"/>
  <c r="B90" i="2"/>
  <c r="B89" i="2"/>
  <c r="B88" i="2"/>
  <c r="B87" i="2"/>
  <c r="B86" i="2"/>
  <c r="B85" i="2"/>
  <c r="B110" i="2"/>
  <c r="B109" i="2"/>
  <c r="B108" i="2"/>
  <c r="B107" i="2"/>
  <c r="B106" i="2"/>
  <c r="B105" i="2"/>
  <c r="B70" i="2"/>
  <c r="B69" i="2"/>
  <c r="B68" i="2"/>
  <c r="B67" i="2"/>
  <c r="B66" i="2"/>
  <c r="B65" i="2"/>
  <c r="B50" i="2"/>
  <c r="B49" i="2"/>
  <c r="B48" i="2"/>
  <c r="B47" i="2"/>
  <c r="B46" i="2"/>
  <c r="B45" i="2"/>
  <c r="S79" i="3" l="1"/>
  <c r="S80" i="3"/>
  <c r="AC12" i="1"/>
  <c r="B30" i="2"/>
  <c r="B29" i="2"/>
  <c r="B28" i="2"/>
  <c r="B27" i="2"/>
  <c r="B26" i="2"/>
  <c r="B25" i="2"/>
  <c r="B10" i="2"/>
  <c r="B9" i="2"/>
  <c r="B8" i="2"/>
  <c r="B7" i="2"/>
  <c r="B6" i="2"/>
  <c r="B5" i="2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<sst xmlns="http://schemas.openxmlformats.org/spreadsheetml/2006/main" count="1643" uniqueCount="438">
  <si>
    <t>A01-01</t>
  </si>
  <si>
    <t>A01-02</t>
  </si>
  <si>
    <t>A01-03</t>
  </si>
  <si>
    <t>A01-04</t>
  </si>
  <si>
    <t>A01-05</t>
  </si>
  <si>
    <t>A01-06</t>
  </si>
  <si>
    <t>Pik7-I-A01-00</t>
  </si>
  <si>
    <t>Pik7-I-A01-01</t>
  </si>
  <si>
    <t>Pik7-I-A01-02</t>
  </si>
  <si>
    <t>Pik7-I-A01-03</t>
  </si>
  <si>
    <t>Pik7-I-A01-04</t>
  </si>
  <si>
    <t>Pik7-I-A01-05</t>
  </si>
  <si>
    <t>Pik7-I-A01-06</t>
  </si>
  <si>
    <t>Pik7-I-A01-07</t>
  </si>
  <si>
    <t>Pik7-I-A01-08</t>
  </si>
  <si>
    <t>Pik7-I-A01-09</t>
  </si>
  <si>
    <t>Pik7-I-A01-10</t>
  </si>
  <si>
    <t>Pik7-I-A01-11</t>
  </si>
  <si>
    <t>Pik7-I-A01-12</t>
  </si>
  <si>
    <t>Pik7-I-A01-13</t>
  </si>
  <si>
    <t>Pik7-I-A01-14</t>
  </si>
  <si>
    <t>Pik7-I-A01-15</t>
  </si>
  <si>
    <t>Pik7-I-A01-16</t>
  </si>
  <si>
    <t>Pik7-I-A01-17</t>
  </si>
  <si>
    <t>Pik7-A02-00</t>
  </si>
  <si>
    <t>Pik7-A02-01</t>
  </si>
  <si>
    <t>Pik7-A02-02</t>
  </si>
  <si>
    <t>Pik7-A02-03</t>
  </si>
  <si>
    <t>Pik7-A02-04</t>
  </si>
  <si>
    <t>Pik7-A02-05</t>
  </si>
  <si>
    <t>Pik7-A02-06</t>
  </si>
  <si>
    <t>Pik7-A02-07</t>
  </si>
  <si>
    <t>Pik7-A02-08</t>
  </si>
  <si>
    <t>Pik7-A02-09</t>
  </si>
  <si>
    <t>Pik7-A02-10</t>
  </si>
  <si>
    <t>Pik7-A02-11</t>
  </si>
  <si>
    <t>Pik7-A02-12</t>
  </si>
  <si>
    <t>Pik7-A02-13</t>
  </si>
  <si>
    <t>Pik7-A02-14</t>
  </si>
  <si>
    <t>Pik7-A02-15</t>
  </si>
  <si>
    <t>Pik7-A02-16</t>
  </si>
  <si>
    <t>Pik7-A02-17</t>
  </si>
  <si>
    <t>Pik7-I-A03-00</t>
  </si>
  <si>
    <t>Pik7-I-A03-01</t>
  </si>
  <si>
    <t>Pik7-I-A03-02</t>
  </si>
  <si>
    <t>Pik7-I-A03-03</t>
  </si>
  <si>
    <t>Pik7-I-A03-04</t>
  </si>
  <si>
    <t>Pik7-I-A03-05</t>
  </si>
  <si>
    <t>Pik7-I-A03-06</t>
  </si>
  <si>
    <t>Pik7-I-A03-07</t>
  </si>
  <si>
    <t>Pik7-I-A03-08</t>
  </si>
  <si>
    <t>Pik7-I-A03-09</t>
  </si>
  <si>
    <t>Pik7-I-A03-10</t>
  </si>
  <si>
    <t>Pik7-I-A03-11</t>
  </si>
  <si>
    <t>Pik7-I-A03-12</t>
  </si>
  <si>
    <t>Pik7-I-A03-13</t>
  </si>
  <si>
    <t>Pik7-I-A03-14</t>
  </si>
  <si>
    <t>Pik7-I-A03-15</t>
  </si>
  <si>
    <t>Pik7-I-A03-16</t>
  </si>
  <si>
    <t>Pik7-I-A03-17</t>
  </si>
  <si>
    <t>Pik7-I-A04-00</t>
  </si>
  <si>
    <t>Pik7-I-A04-01</t>
  </si>
  <si>
    <t>Pik7-I-A04-02</t>
  </si>
  <si>
    <t>Pik7-I-A04-03</t>
  </si>
  <si>
    <t>Pik7-I-A05-00</t>
  </si>
  <si>
    <t>Pik7-I-A05-01</t>
  </si>
  <si>
    <t>Pik7-I-A05-02</t>
  </si>
  <si>
    <t>Pik7-I-A05-03</t>
  </si>
  <si>
    <t>Pik7-I-A05-04</t>
  </si>
  <si>
    <t>Pik7-I-A05-05</t>
  </si>
  <si>
    <t>Pik7-I-A05-06</t>
  </si>
  <si>
    <t>Pik7-I-A05-07</t>
  </si>
  <si>
    <t>Pik7-I-A05-08</t>
  </si>
  <si>
    <t>Pik7-I-A05-09</t>
  </si>
  <si>
    <t>Pik7-I-A05-10</t>
  </si>
  <si>
    <t>Pik7-I-A05-11</t>
  </si>
  <si>
    <t>Pik7-I-A05-12</t>
  </si>
  <si>
    <t>Pik7-I-A05-13</t>
  </si>
  <si>
    <t>Pik7-I-A05-14</t>
  </si>
  <si>
    <t>Pik7-I-A05-15</t>
  </si>
  <si>
    <t>Pik7-I-A05-16</t>
  </si>
  <si>
    <t>Pik7-I-A05-17</t>
  </si>
  <si>
    <t>Pik7-I-A04-04</t>
  </si>
  <si>
    <t>Pik7-I-A04-05</t>
  </si>
  <si>
    <t>Pik7-I-A04-06</t>
  </si>
  <si>
    <t>Pik7-I-A04-07</t>
  </si>
  <si>
    <t>Pik7-I-A04-08</t>
  </si>
  <si>
    <t>Pik7-I-A04-09</t>
  </si>
  <si>
    <t>Pik7-I-A04-10</t>
  </si>
  <si>
    <t>Pik7-I-A04-11</t>
  </si>
  <si>
    <t>Pik7-I-A04-12</t>
  </si>
  <si>
    <t>Pik7-I-A04-13</t>
  </si>
  <si>
    <t>Pik7-I-A04-14</t>
  </si>
  <si>
    <t>Pik7-I-A04-15</t>
  </si>
  <si>
    <t>Pik7-I-A04-16</t>
  </si>
  <si>
    <t>Pik7-I-A04-17</t>
  </si>
  <si>
    <t>Pik7-I-A06-00</t>
  </si>
  <si>
    <t>Pik7-I-A06-01</t>
  </si>
  <si>
    <t>Pik7-I-A06-02</t>
  </si>
  <si>
    <t>Pik7-I-A06-03</t>
  </si>
  <si>
    <t>Pik7-I-A06-04</t>
  </si>
  <si>
    <t>Pik7-I-A06-05</t>
  </si>
  <si>
    <t>Pik7-I-A06-06</t>
  </si>
  <si>
    <t>Pik7-I-A06-07</t>
  </si>
  <si>
    <t>Pik7-I-A06-08</t>
  </si>
  <si>
    <t>Pik7-I-A06-09</t>
  </si>
  <si>
    <t>Pik7-I-A06-10</t>
  </si>
  <si>
    <t>Pik7-I-A06-11</t>
  </si>
  <si>
    <t>Pik7-I-A06-12</t>
  </si>
  <si>
    <t>Pik7-I-A06-13</t>
  </si>
  <si>
    <t>Pik7-I-A06-14</t>
  </si>
  <si>
    <t>Pik7-I-A06-15</t>
  </si>
  <si>
    <t>Pik7-I-A06-16</t>
  </si>
  <si>
    <t>Pik7-I-A06-17</t>
  </si>
  <si>
    <t>Pik7-II-B01-00</t>
  </si>
  <si>
    <t>Pik7-II-B01-01</t>
  </si>
  <si>
    <t>Pik7-II-B01-02</t>
  </si>
  <si>
    <t>Pik7-II-B01-03</t>
  </si>
  <si>
    <t>Pik7-II-B01-04</t>
  </si>
  <si>
    <t>Pik7-II-B01-05</t>
  </si>
  <si>
    <t>Pik7-II-B01-06</t>
  </si>
  <si>
    <t>Pik7-II-B01-07</t>
  </si>
  <si>
    <t>Pik7-II-B01-08</t>
  </si>
  <si>
    <t>Pik7-II-B01-09</t>
  </si>
  <si>
    <t>Pik7-II-B01-10</t>
  </si>
  <si>
    <t>Pik7-II-B01-11</t>
  </si>
  <si>
    <t>Pik7-II-B01-12</t>
  </si>
  <si>
    <t>Pik7-II-B01-13</t>
  </si>
  <si>
    <t>Pik7-II-B01-14</t>
  </si>
  <si>
    <t>Pik7-II-B01-15</t>
  </si>
  <si>
    <t>Pik7-II-B01-16</t>
  </si>
  <si>
    <t>Pik7-II-B01-17</t>
  </si>
  <si>
    <t>Pik7-II-B02-00</t>
  </si>
  <si>
    <t>Pik7-II-B02-01</t>
  </si>
  <si>
    <t>Pik7-II-B02-02</t>
  </si>
  <si>
    <t>Pik7-II-B02-03</t>
  </si>
  <si>
    <t>Pik7-II-B02-04</t>
  </si>
  <si>
    <t>Pik7-II-B02-05</t>
  </si>
  <si>
    <t>Pik7-II-B02-06</t>
  </si>
  <si>
    <t>Pik7-II-B02-07</t>
  </si>
  <si>
    <t>Pik7-II-B02-08</t>
  </si>
  <si>
    <t>Pik7-II-B02-09</t>
  </si>
  <si>
    <t>Pik7-II-B02-10</t>
  </si>
  <si>
    <t>Pik7-II-B02-11</t>
  </si>
  <si>
    <t>Pik7-II-B02-12</t>
  </si>
  <si>
    <t>Pik7-II-B02-13</t>
  </si>
  <si>
    <t>Pik7-II-B02-14</t>
  </si>
  <si>
    <t>Pik7-II-B02-15</t>
  </si>
  <si>
    <t>Pik7-II-B02-16</t>
  </si>
  <si>
    <t>Pik7-II-B02-17</t>
  </si>
  <si>
    <t>Pik7-II-B03-00</t>
  </si>
  <si>
    <t>Pik7-II-B03-01</t>
  </si>
  <si>
    <t>Pik7-II-B03-02</t>
  </si>
  <si>
    <t>Pik7-II-B03-03</t>
  </si>
  <si>
    <t>Pik7-II-B03-04</t>
  </si>
  <si>
    <t>Pik7-II-B03-05</t>
  </si>
  <si>
    <t>Pik7-II-B03-06</t>
  </si>
  <si>
    <t>Pik7-II-B03-07</t>
  </si>
  <si>
    <t>Pik7-II-B03-08</t>
  </si>
  <si>
    <t>Pik7-II-B03-09</t>
  </si>
  <si>
    <t>Pik7-II-B03-10</t>
  </si>
  <si>
    <t>Pik7-II-B03-11</t>
  </si>
  <si>
    <t>Pik7-II-B03-12</t>
  </si>
  <si>
    <t>Pik7-II-B03-13</t>
  </si>
  <si>
    <t>Pik7-II-B03-14</t>
  </si>
  <si>
    <t>Pik7-II-B03-15</t>
  </si>
  <si>
    <t>Pik7-II-B03-16</t>
  </si>
  <si>
    <t>Pik7-II-B03-17</t>
  </si>
  <si>
    <t>B02-01</t>
  </si>
  <si>
    <t>B02-02</t>
  </si>
  <si>
    <t>B02-03</t>
  </si>
  <si>
    <t>B02-04</t>
  </si>
  <si>
    <t>B02-05</t>
  </si>
  <si>
    <t>B02-06</t>
  </si>
  <si>
    <t>Pik7-II-B04-00</t>
  </si>
  <si>
    <t>Pik7-II-B04-01</t>
  </si>
  <si>
    <t>Pik7-II-B04-02</t>
  </si>
  <si>
    <t>Pik7-II-B04-03</t>
  </si>
  <si>
    <t>Pik7-II-B04-04</t>
  </si>
  <si>
    <t>Pik7-II-B04-05</t>
  </si>
  <si>
    <t>Pik7-II-B04-06</t>
  </si>
  <si>
    <t>Pik7-II-B04-07</t>
  </si>
  <si>
    <t>Pik7-II-B04-08</t>
  </si>
  <si>
    <t>Pik7-II-B04-09</t>
  </si>
  <si>
    <t>Pik7-II-B04-10</t>
  </si>
  <si>
    <t>Pik7-II-B04-11</t>
  </si>
  <si>
    <t>Pik7-II-B04-12</t>
  </si>
  <si>
    <t>Pik7-II-B04-13</t>
  </si>
  <si>
    <t>Pik7-II-B04-14</t>
  </si>
  <si>
    <t>Pik7-II-B04-15</t>
  </si>
  <si>
    <t>Pik7-II-B04-16</t>
  </si>
  <si>
    <t>Pik7-II-B04-17</t>
  </si>
  <si>
    <t>Pik7-II-B05-00</t>
  </si>
  <si>
    <t>Pik7-II-B05-01</t>
  </si>
  <si>
    <t>Pik7-II-B05-02</t>
  </si>
  <si>
    <t>Pik7-II-B05-03</t>
  </si>
  <si>
    <t>Pik7-II-B05-04</t>
  </si>
  <si>
    <t>Pik7-II-B05-05</t>
  </si>
  <si>
    <t>Pik7-II-B05-06</t>
  </si>
  <si>
    <t>Pik7-II-B05-07</t>
  </si>
  <si>
    <t>Pik7-II-B05-08</t>
  </si>
  <si>
    <t>Pik7-II-B05-09</t>
  </si>
  <si>
    <t>Pik7-II-B05-10</t>
  </si>
  <si>
    <t>Pik7-II-B05-11</t>
  </si>
  <si>
    <t>Pik7-II-B05-12</t>
  </si>
  <si>
    <t>Pik7-II-B05-13</t>
  </si>
  <si>
    <t>Pik7-II-B05-14</t>
  </si>
  <si>
    <t>Pik7-II-B05-15</t>
  </si>
  <si>
    <t>Pik7-II-B05-16</t>
  </si>
  <si>
    <t>Pik7-II-B05-17</t>
  </si>
  <si>
    <t>Pik7-II-B05-18</t>
  </si>
  <si>
    <t>Pik7-II-B06-00</t>
  </si>
  <si>
    <t>Pik7-II-B06-01</t>
  </si>
  <si>
    <t>Pik7-II-B06-02</t>
  </si>
  <si>
    <t>Pik7-II-B06-03</t>
  </si>
  <si>
    <t>Pik7-II-B06-04</t>
  </si>
  <si>
    <t>Pik7-II-B06-05</t>
  </si>
  <si>
    <t>Pik7-II-B06-06</t>
  </si>
  <si>
    <t>Pik7-II-B06-07</t>
  </si>
  <si>
    <t>Pik7-II-B06-08</t>
  </si>
  <si>
    <t>Pik7-II-B06-09</t>
  </si>
  <si>
    <t>Pik7-II-B06-10</t>
  </si>
  <si>
    <t>Pik7-II-B06-11</t>
  </si>
  <si>
    <t>Pik7-II-B06-12</t>
  </si>
  <si>
    <t>Pik7-II-B06-13</t>
  </si>
  <si>
    <t>Pik7-II-B06-14</t>
  </si>
  <si>
    <t>Pik7-II-B06-15</t>
  </si>
  <si>
    <t>Pik7-II-B06-16</t>
  </si>
  <si>
    <t>Pik7-II-B06-17</t>
  </si>
  <si>
    <t>Value</t>
  </si>
  <si>
    <t>Slope</t>
  </si>
  <si>
    <t>Intercept</t>
  </si>
  <si>
    <t xml:space="preserve">R2 = </t>
  </si>
  <si>
    <t xml:space="preserve">R = </t>
  </si>
  <si>
    <t>Calibration curve: 4.62917 * x + -8.45429</t>
  </si>
  <si>
    <t>Pik7-c4-Cal1</t>
  </si>
  <si>
    <t>Pik7-c4-Cal2</t>
  </si>
  <si>
    <t>Pik7-c4-Cal3</t>
  </si>
  <si>
    <t>Pik7-c4-Cal4</t>
  </si>
  <si>
    <t>Pik7-c4-Cal5</t>
  </si>
  <si>
    <t>Pik7-c4-Cal6</t>
  </si>
  <si>
    <t>Pik7-c4-Cal7</t>
  </si>
  <si>
    <t>SB-c4-2</t>
  </si>
  <si>
    <t>Pik7-c4-LQC-1</t>
  </si>
  <si>
    <t>Pik7-c4-MQC-1</t>
  </si>
  <si>
    <t>Pik7-c4-HQC-1</t>
  </si>
  <si>
    <t>SB-c4-3</t>
  </si>
  <si>
    <t>SB-c4-4</t>
  </si>
  <si>
    <t>Pik7-c4-LQC-2</t>
  </si>
  <si>
    <t>Pik7-c4-MQC-2</t>
  </si>
  <si>
    <t>Pik7-c4-HQC-2</t>
  </si>
  <si>
    <t>SB-c4-5</t>
  </si>
  <si>
    <t>Pik7-c4-LQC-3</t>
  </si>
  <si>
    <t>Pik7-c4-MQC-3</t>
  </si>
  <si>
    <t>Pik7-c4-HQC-3</t>
  </si>
  <si>
    <t>SB-c4-6</t>
  </si>
  <si>
    <t>Pik7-c4-LQC-4</t>
  </si>
  <si>
    <t>Pik7-c4-MQC-4</t>
  </si>
  <si>
    <t>Pik7-c4-HQC-4</t>
  </si>
  <si>
    <t>SB-c4-7</t>
  </si>
  <si>
    <t>SB-c4-8</t>
  </si>
  <si>
    <t xml:space="preserve">Доза </t>
  </si>
  <si>
    <t>Pik7-III-C01-00</t>
  </si>
  <si>
    <t>Pik7-III-C01-01</t>
  </si>
  <si>
    <t>Pik7-III-C01-02</t>
  </si>
  <si>
    <t>Pik7-III-C01-03</t>
  </si>
  <si>
    <t>Pik7-III-C01-04</t>
  </si>
  <si>
    <t>Pik7-III-C01-05</t>
  </si>
  <si>
    <t>Pik7-III-C01-06</t>
  </si>
  <si>
    <t>Pik7-III-C01-07</t>
  </si>
  <si>
    <t>Pik7-III-C01-08</t>
  </si>
  <si>
    <t>Pik7-III-C01-09</t>
  </si>
  <si>
    <t>Pik7-III-C01-10</t>
  </si>
  <si>
    <t>Pik7-III-C01-11</t>
  </si>
  <si>
    <t>Pik7-III-C01-12</t>
  </si>
  <si>
    <t>Pik7-III-C01-13</t>
  </si>
  <si>
    <t>Pik7-III-C01-14</t>
  </si>
  <si>
    <t>Pik7-III-C01-15</t>
  </si>
  <si>
    <t>Pik7-III-C01-16</t>
  </si>
  <si>
    <t>Pik7-III-C01-17</t>
  </si>
  <si>
    <t>Pik7-III-C02-00</t>
  </si>
  <si>
    <t>Pik7-III-C02-01</t>
  </si>
  <si>
    <t>Pik7-III-C02-02</t>
  </si>
  <si>
    <t>Pik7-III-C02-03</t>
  </si>
  <si>
    <t>Pik7-III-C02-04</t>
  </si>
  <si>
    <t>Pik7-III-C02-05</t>
  </si>
  <si>
    <t>Pik7-III-C02-06</t>
  </si>
  <si>
    <t>Pik7-III-C02-07</t>
  </si>
  <si>
    <t>Pik7-III-C02-08</t>
  </si>
  <si>
    <t>Pik7-III-C02-09</t>
  </si>
  <si>
    <t>Pik7-III-C02-10</t>
  </si>
  <si>
    <t>Pik7-III-C02-11</t>
  </si>
  <si>
    <t>Pik7-III-C02-12</t>
  </si>
  <si>
    <t>Pik7-III-C02-13</t>
  </si>
  <si>
    <t>Pik7-III-C02-14</t>
  </si>
  <si>
    <t>Pik7-III-C02-15</t>
  </si>
  <si>
    <t>Pik7-III-C02-16</t>
  </si>
  <si>
    <t>Pik7-III-C02-17</t>
  </si>
  <si>
    <t>Pik7-III-C03-00</t>
  </si>
  <si>
    <t>Pik7-III-C03-01</t>
  </si>
  <si>
    <t>Pik7-III-C03-02</t>
  </si>
  <si>
    <t>Pik7-III-C03-03</t>
  </si>
  <si>
    <t>Pik7-III-C03-04</t>
  </si>
  <si>
    <t>Pik7-III-C03-05</t>
  </si>
  <si>
    <t>Pik7-III-C03-06</t>
  </si>
  <si>
    <t>Pik7-III-C03-07</t>
  </si>
  <si>
    <t>Pik7-III-C03-08</t>
  </si>
  <si>
    <t>Pik7-III-C03-09</t>
  </si>
  <si>
    <t>Pik7-III-C03-10</t>
  </si>
  <si>
    <t>Pik7-III-C03-11</t>
  </si>
  <si>
    <t>Pik7-III-C03-12</t>
  </si>
  <si>
    <t>Pik7-III-C03-13</t>
  </si>
  <si>
    <t>Pik7-III-C03-14</t>
  </si>
  <si>
    <t>Pik7-III-C03-15</t>
  </si>
  <si>
    <t>Pik7-III-C03-16</t>
  </si>
  <si>
    <t>Pik7-III-C03-17</t>
  </si>
  <si>
    <t>Pik7-III-C04-00</t>
  </si>
  <si>
    <t>Pik7-III-C04-01</t>
  </si>
  <si>
    <t>Pik7-III-C04-02</t>
  </si>
  <si>
    <t>Pik7-III-C04-03</t>
  </si>
  <si>
    <t>Pik7-III-C04-04</t>
  </si>
  <si>
    <t>Pik7-III-C04-05</t>
  </si>
  <si>
    <t>Pik7-III-C04-06</t>
  </si>
  <si>
    <t>Pik7-III-C04-07</t>
  </si>
  <si>
    <t>Pik7-III-C04-08</t>
  </si>
  <si>
    <t>Pik7-III-C04-09</t>
  </si>
  <si>
    <t>Pik7-III-C04-10</t>
  </si>
  <si>
    <t>Pik7-III-C04-11</t>
  </si>
  <si>
    <t>Pik7-III-C04-12</t>
  </si>
  <si>
    <t>Pik7-III-C04-13</t>
  </si>
  <si>
    <t>Pik7-III-C04-14</t>
  </si>
  <si>
    <t>Pik7-III-C04-15</t>
  </si>
  <si>
    <t>Pik7-III-C04-16</t>
  </si>
  <si>
    <t>Pik7-III-C04-17</t>
  </si>
  <si>
    <t>Pik7-III-C05-00</t>
  </si>
  <si>
    <t>Pik7-III-C05-01</t>
  </si>
  <si>
    <t>Pik7-III-C05-02</t>
  </si>
  <si>
    <t>Pik7-III-C05-03</t>
  </si>
  <si>
    <t>Pik7-III-C05-04</t>
  </si>
  <si>
    <t>Pik7-III-C05-05</t>
  </si>
  <si>
    <t>Pik7-III-C05-06</t>
  </si>
  <si>
    <t>Pik7-III-C05-07</t>
  </si>
  <si>
    <t>Pik7-III-C05-08</t>
  </si>
  <si>
    <t>Pik7-III-C05-09</t>
  </si>
  <si>
    <t>Pik7-III-C05-10</t>
  </si>
  <si>
    <t>Pik7-III-C05-11</t>
  </si>
  <si>
    <t>Pik7-III-C05-12</t>
  </si>
  <si>
    <t>Pik7-III-C05-13</t>
  </si>
  <si>
    <t>Pik7-III-C05-14</t>
  </si>
  <si>
    <t>Pik7-III-C05-15</t>
  </si>
  <si>
    <t>Pik7-III-C05-16</t>
  </si>
  <si>
    <t>Pik7-III-C05-17</t>
  </si>
  <si>
    <t>Pik7-III-C06-00</t>
  </si>
  <si>
    <t>Pik7-III-C06-01</t>
  </si>
  <si>
    <t>Pik7-III-C06-02</t>
  </si>
  <si>
    <t>Pik7-III-C06-03</t>
  </si>
  <si>
    <t>Pik7-III-C06-04</t>
  </si>
  <si>
    <t>Pik7-III-C06-05</t>
  </si>
  <si>
    <t>Pik7-III-C06-06</t>
  </si>
  <si>
    <t>Pik7-III-C06-07</t>
  </si>
  <si>
    <t>Pik7-III-C06-08</t>
  </si>
  <si>
    <t>Pik7-III-C06-09</t>
  </si>
  <si>
    <t>Pik7-III-C06-10</t>
  </si>
  <si>
    <t>Pik7-III-C06-11</t>
  </si>
  <si>
    <t>Pik7-III-C06-12</t>
  </si>
  <si>
    <t>Pik7-III-C06-13</t>
  </si>
  <si>
    <t>Pik7-III-C06-14</t>
  </si>
  <si>
    <t>Pik7-III-C06-15</t>
  </si>
  <si>
    <t>Pik7-III-C06-16</t>
  </si>
  <si>
    <t>Pik7-III-C06-17</t>
  </si>
  <si>
    <t>С03-01</t>
  </si>
  <si>
    <t>С03-02</t>
  </si>
  <si>
    <t>С03-03</t>
  </si>
  <si>
    <t>С03-04</t>
  </si>
  <si>
    <t>С03-05</t>
  </si>
  <si>
    <t>С03-06</t>
  </si>
  <si>
    <r>
      <t>PK</t>
    </r>
    <r>
      <rPr>
        <b/>
        <u/>
        <sz val="10"/>
        <color indexed="13"/>
        <rFont val="Arial"/>
        <family val="2"/>
        <charset val="204"/>
      </rPr>
      <t>Solver 2.0</t>
    </r>
  </si>
  <si>
    <t>Non-Compartmental Analysis of Plasma Data after Intravenous Bolus Input</t>
  </si>
  <si>
    <t>Time Unit</t>
  </si>
  <si>
    <t>Conc Unit</t>
  </si>
  <si>
    <t>Dose</t>
  </si>
  <si>
    <t>Dose Unit</t>
  </si>
  <si>
    <t>h</t>
  </si>
  <si>
    <t>ng/ml</t>
  </si>
  <si>
    <t>mg</t>
  </si>
  <si>
    <t>Method</t>
  </si>
  <si>
    <t>Analyst</t>
  </si>
  <si>
    <t>Date</t>
  </si>
  <si>
    <t>Time</t>
  </si>
  <si>
    <t>Linear Trapezoidal</t>
  </si>
  <si>
    <t>User</t>
  </si>
  <si>
    <t>Conc</t>
  </si>
  <si>
    <t>ln(C)</t>
  </si>
  <si>
    <t>AUC</t>
  </si>
  <si>
    <t>AUMC</t>
  </si>
  <si>
    <t>R</t>
  </si>
  <si>
    <t>R_adj</t>
  </si>
  <si>
    <t>Parameter</t>
  </si>
  <si>
    <t>Unit</t>
  </si>
  <si>
    <t>Lambda_z</t>
  </si>
  <si>
    <t>t1/2</t>
  </si>
  <si>
    <t>Tmax</t>
  </si>
  <si>
    <t>Cmax</t>
  </si>
  <si>
    <t>C0</t>
  </si>
  <si>
    <t>Clast_obs/Cmax</t>
  </si>
  <si>
    <t>AUC 0-t</t>
  </si>
  <si>
    <t>AUC 0-inf_obs</t>
  </si>
  <si>
    <t>AUC 0-t/0-inf_obs</t>
  </si>
  <si>
    <t>AUMC 0-inf_obs</t>
  </si>
  <si>
    <t>MRT 0-inf_obs</t>
  </si>
  <si>
    <t>Vz_obs</t>
  </si>
  <si>
    <t>Cl_obs</t>
  </si>
  <si>
    <t>Vss_obs</t>
  </si>
  <si>
    <t>1/h</t>
  </si>
  <si>
    <t>ng/ml*h</t>
  </si>
  <si>
    <t>ng/ml*h^2</t>
  </si>
  <si>
    <t>(mg)/(ng/ml)</t>
  </si>
  <si>
    <t>(mg)/(ng/ml)/h</t>
  </si>
  <si>
    <t>μg/ml</t>
  </si>
  <si>
    <t>μg/ml*h</t>
  </si>
  <si>
    <t>μg/ml*h^2</t>
  </si>
  <si>
    <t>(mg)/(μg/ml)</t>
  </si>
  <si>
    <t>(mg)/(μg/ml)/h</t>
  </si>
  <si>
    <t>Model Fit Measures</t>
  </si>
  <si>
    <t>Overall Model Test</t>
  </si>
  <si>
    <t>Model</t>
  </si>
  <si>
    <t>R²</t>
  </si>
  <si>
    <t>F</t>
  </si>
  <si>
    <t>df1</t>
  </si>
  <si>
    <t>df2</t>
  </si>
  <si>
    <t>p</t>
  </si>
  <si>
    <t>&lt; .001</t>
  </si>
  <si>
    <t>Model Coefficients - A</t>
  </si>
  <si>
    <t>Predictor</t>
  </si>
  <si>
    <t>Estimate</t>
  </si>
  <si>
    <t>SE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</si>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</sst>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\-d"/>
    <numFmt numFmtId="166" formatCode="h:mm:ss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indexed="11"/>
      <name val="Arial"/>
      <family val="2"/>
      <charset val="204"/>
    </font>
    <font>
      <sz val="10"/>
      <color indexed="13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u/>
      <sz val="10"/>
      <color indexed="13"/>
      <name val="Arial"/>
      <family val="2"/>
      <charset val="204"/>
    </font>
    <font>
      <b/>
      <u/>
      <sz val="10"/>
      <color indexed="13"/>
      <name val="Arial"/>
      <family val="2"/>
      <charset val="204"/>
    </font>
    <font>
      <b/>
      <i/>
      <sz val="10"/>
      <color indexed="9"/>
      <name val="Arial"/>
      <family val="2"/>
      <charset val="204"/>
    </font>
    <font>
      <sz val="10"/>
      <color indexed="12"/>
      <name val="Arial"/>
      <family val="2"/>
      <charset val="20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333333"/>
      </bottom>
      <diagonal/>
    </border>
    <border>
      <left/>
      <right/>
      <top/>
      <bottom style="thick">
        <color rgb="FF333333"/>
      </bottom>
      <diagonal/>
    </border>
    <border>
      <left/>
      <right/>
      <top style="medium">
        <color rgb="FF333333"/>
      </top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 style="thick">
        <color rgb="FF33333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21" fontId="0" fillId="0" borderId="0" xfId="0" applyNumberForma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8" fillId="2" borderId="0" xfId="0" applyFont="1" applyFill="1"/>
    <xf numFmtId="0" fontId="10" fillId="2" borderId="0" xfId="0" applyFont="1" applyFill="1"/>
    <xf numFmtId="165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11" fillId="0" borderId="0" xfId="0" applyFont="1"/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A01-01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Лист1!$C$3:$K$3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</c:numCache>
            </c:numRef>
          </c:xVal>
          <c:yVal>
            <c:numRef>
              <c:f>Лист1!$C$4:$K$4</c:f>
              <c:numCache>
                <c:formatCode>General</c:formatCode>
                <c:ptCount val="9"/>
                <c:pt idx="1">
                  <c:v>1478.93</c:v>
                </c:pt>
                <c:pt idx="2">
                  <c:v>578.21</c:v>
                </c:pt>
                <c:pt idx="3">
                  <c:v>31.01</c:v>
                </c:pt>
                <c:pt idx="4">
                  <c:v>13.4</c:v>
                </c:pt>
                <c:pt idx="5">
                  <c:v>8.3000000000000007</c:v>
                </c:pt>
                <c:pt idx="6">
                  <c:v>6.21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E-40D2-8C44-1CF7EC85C5E3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A01-02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Лист1!$C$5:$L$5</c:f>
              <c:numCache>
                <c:formatCode>General</c:formatCode>
                <c:ptCount val="10"/>
                <c:pt idx="1">
                  <c:v>549.51</c:v>
                </c:pt>
                <c:pt idx="2">
                  <c:v>193.27</c:v>
                </c:pt>
                <c:pt idx="3">
                  <c:v>56.14</c:v>
                </c:pt>
                <c:pt idx="4">
                  <c:v>18.98</c:v>
                </c:pt>
                <c:pt idx="5">
                  <c:v>15.41</c:v>
                </c:pt>
                <c:pt idx="6">
                  <c:v>14.91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E-40D2-8C44-1CF7EC85C5E3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A01-03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Лист1!$C$6:$L$6</c:f>
              <c:numCache>
                <c:formatCode>General</c:formatCode>
                <c:ptCount val="10"/>
                <c:pt idx="1">
                  <c:v>477.75</c:v>
                </c:pt>
                <c:pt idx="2">
                  <c:v>184.73</c:v>
                </c:pt>
                <c:pt idx="3">
                  <c:v>66.87</c:v>
                </c:pt>
                <c:pt idx="4">
                  <c:v>13.2</c:v>
                </c:pt>
                <c:pt idx="5">
                  <c:v>8.3000000000000007</c:v>
                </c:pt>
                <c:pt idx="6">
                  <c:v>5.6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E-40D2-8C44-1CF7EC85C5E3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A01-04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Лист1!$C$7:$L$7</c:f>
              <c:numCache>
                <c:formatCode>General</c:formatCode>
                <c:ptCount val="10"/>
                <c:pt idx="1">
                  <c:v>899.45</c:v>
                </c:pt>
                <c:pt idx="2">
                  <c:v>392.6</c:v>
                </c:pt>
                <c:pt idx="3">
                  <c:v>32.4</c:v>
                </c:pt>
                <c:pt idx="4">
                  <c:v>22.1</c:v>
                </c:pt>
                <c:pt idx="5">
                  <c:v>16.8</c:v>
                </c:pt>
                <c:pt idx="6">
                  <c:v>9.4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6E-40D2-8C44-1CF7EC85C5E3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A01-05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Лист1!$C$8:$L$8</c:f>
              <c:numCache>
                <c:formatCode>General</c:formatCode>
                <c:ptCount val="10"/>
                <c:pt idx="1">
                  <c:v>1253.29</c:v>
                </c:pt>
                <c:pt idx="2">
                  <c:v>418.98</c:v>
                </c:pt>
                <c:pt idx="3">
                  <c:v>42.38</c:v>
                </c:pt>
                <c:pt idx="4">
                  <c:v>31.5</c:v>
                </c:pt>
                <c:pt idx="5">
                  <c:v>19.41</c:v>
                </c:pt>
                <c:pt idx="6">
                  <c:v>13.85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6E-40D2-8C44-1CF7EC85C5E3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A01-06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Лист1!$C$9:$L$9</c:f>
              <c:numCache>
                <c:formatCode>General</c:formatCode>
                <c:ptCount val="10"/>
                <c:pt idx="1">
                  <c:v>1026.51</c:v>
                </c:pt>
                <c:pt idx="2">
                  <c:v>384.7</c:v>
                </c:pt>
                <c:pt idx="3">
                  <c:v>65.400000000000006</c:v>
                </c:pt>
                <c:pt idx="4">
                  <c:v>29.8</c:v>
                </c:pt>
                <c:pt idx="5">
                  <c:v>12.5</c:v>
                </c:pt>
                <c:pt idx="6">
                  <c:v>8.3000000000000007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6E-40D2-8C44-1CF7EC85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54672"/>
        <c:axId val="886055152"/>
      </c:scatterChart>
      <c:valAx>
        <c:axId val="8860546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5152"/>
        <c:crosses val="autoZero"/>
        <c:crossBetween val="midCat"/>
      </c:valAx>
      <c:valAx>
        <c:axId val="886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'PKResult(8)'!$A$9:$A$14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'PKResult(8)'!$B$9:$B$14</c:f>
              <c:numCache>
                <c:formatCode>General</c:formatCode>
                <c:ptCount val="6"/>
                <c:pt idx="0">
                  <c:v>477.75</c:v>
                </c:pt>
                <c:pt idx="1">
                  <c:v>184.73</c:v>
                </c:pt>
                <c:pt idx="2">
                  <c:v>66.87</c:v>
                </c:pt>
                <c:pt idx="3">
                  <c:v>13.2</c:v>
                </c:pt>
                <c:pt idx="4">
                  <c:v>8.3000000000000007</c:v>
                </c:pt>
                <c:pt idx="5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E-4D63-AE45-BA3EC2BD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3296"/>
        <c:axId val="52076656"/>
      </c:scatterChart>
      <c:valAx>
        <c:axId val="520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6656"/>
        <c:crossesAt val="0"/>
        <c:crossBetween val="midCat"/>
      </c:valAx>
      <c:valAx>
        <c:axId val="52076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32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'PKResult(8)'!$A$9:$A$14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'PKResult(8)'!$B$9:$B$14</c:f>
              <c:numCache>
                <c:formatCode>General</c:formatCode>
                <c:ptCount val="6"/>
                <c:pt idx="0">
                  <c:v>477.75</c:v>
                </c:pt>
                <c:pt idx="1">
                  <c:v>184.73</c:v>
                </c:pt>
                <c:pt idx="2">
                  <c:v>66.87</c:v>
                </c:pt>
                <c:pt idx="3">
                  <c:v>13.2</c:v>
                </c:pt>
                <c:pt idx="4">
                  <c:v>8.3000000000000007</c:v>
                </c:pt>
                <c:pt idx="5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B-4FCB-A514-B53ED7FA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3296"/>
        <c:axId val="52076656"/>
      </c:scatterChart>
      <c:valAx>
        <c:axId val="520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6656"/>
        <c:crossesAt val="1"/>
        <c:crossBetween val="midCat"/>
      </c:valAx>
      <c:valAx>
        <c:axId val="520766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32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'PKResult(8)'!$A$9:$A$14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'PKResult(8)'!$B$9:$B$14</c:f>
              <c:numCache>
                <c:formatCode>General</c:formatCode>
                <c:ptCount val="6"/>
                <c:pt idx="0">
                  <c:v>477.75</c:v>
                </c:pt>
                <c:pt idx="1">
                  <c:v>184.73</c:v>
                </c:pt>
                <c:pt idx="2">
                  <c:v>66.87</c:v>
                </c:pt>
                <c:pt idx="3">
                  <c:v>13.2</c:v>
                </c:pt>
                <c:pt idx="4">
                  <c:v>8.3000000000000007</c:v>
                </c:pt>
                <c:pt idx="5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4615-AC0F-F3682B71D2FD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12.454565304223033</c:v>
              </c:pt>
              <c:pt idx="1">
                <c:v>5.4080514266685764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378-4615-AC0F-F3682B71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3296"/>
        <c:axId val="52076656"/>
      </c:scatterChart>
      <c:valAx>
        <c:axId val="520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6656"/>
        <c:crossesAt val="1"/>
        <c:crossBetween val="midCat"/>
      </c:valAx>
      <c:valAx>
        <c:axId val="520766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32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'PKResult(7)'!$A$9:$A$14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'PKResult(7)'!$B$9:$B$14</c:f>
              <c:numCache>
                <c:formatCode>General</c:formatCode>
                <c:ptCount val="6"/>
                <c:pt idx="0">
                  <c:v>549.51</c:v>
                </c:pt>
                <c:pt idx="1">
                  <c:v>193.27</c:v>
                </c:pt>
                <c:pt idx="2">
                  <c:v>56.14</c:v>
                </c:pt>
                <c:pt idx="3">
                  <c:v>18.98</c:v>
                </c:pt>
                <c:pt idx="4">
                  <c:v>15.41</c:v>
                </c:pt>
                <c:pt idx="5">
                  <c:v>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0-4956-BCDD-25B8036B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7232"/>
        <c:axId val="1966796864"/>
      </c:scatterChart>
      <c:valAx>
        <c:axId val="479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0"/>
        <c:crossBetween val="midCat"/>
      </c:valAx>
      <c:valAx>
        <c:axId val="19667968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799723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'PKResult(7)'!$A$9:$A$14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'PKResult(7)'!$B$9:$B$14</c:f>
              <c:numCache>
                <c:formatCode>General</c:formatCode>
                <c:ptCount val="6"/>
                <c:pt idx="0">
                  <c:v>549.51</c:v>
                </c:pt>
                <c:pt idx="1">
                  <c:v>193.27</c:v>
                </c:pt>
                <c:pt idx="2">
                  <c:v>56.14</c:v>
                </c:pt>
                <c:pt idx="3">
                  <c:v>18.98</c:v>
                </c:pt>
                <c:pt idx="4">
                  <c:v>15.41</c:v>
                </c:pt>
                <c:pt idx="5">
                  <c:v>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2-4292-BD4E-60510904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7232"/>
        <c:axId val="1966796864"/>
      </c:scatterChart>
      <c:valAx>
        <c:axId val="479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1"/>
        <c:crossBetween val="midCat"/>
      </c:valAx>
      <c:valAx>
        <c:axId val="19667968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799723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'PKResult(7)'!$A$9:$A$14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'PKResult(7)'!$B$9:$B$14</c:f>
              <c:numCache>
                <c:formatCode>General</c:formatCode>
                <c:ptCount val="6"/>
                <c:pt idx="0">
                  <c:v>549.51</c:v>
                </c:pt>
                <c:pt idx="1">
                  <c:v>193.27</c:v>
                </c:pt>
                <c:pt idx="2">
                  <c:v>56.14</c:v>
                </c:pt>
                <c:pt idx="3">
                  <c:v>18.98</c:v>
                </c:pt>
                <c:pt idx="4">
                  <c:v>15.41</c:v>
                </c:pt>
                <c:pt idx="5">
                  <c:v>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6BE-B9E7-C6E7F562ABA1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313.43330828703347</c:v>
              </c:pt>
              <c:pt idx="1">
                <c:v>7.0162126731658745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39-46BE-B9E7-C6E7F562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7232"/>
        <c:axId val="1966796864"/>
      </c:scatterChart>
      <c:valAx>
        <c:axId val="479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1"/>
        <c:crossBetween val="midCat"/>
      </c:valAx>
      <c:valAx>
        <c:axId val="19667968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799723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'PKResult(11)'!$B$9:$B$14</c:f>
              <c:numCache>
                <c:formatCode>General</c:formatCode>
                <c:ptCount val="6"/>
                <c:pt idx="0">
                  <c:v>1026.51</c:v>
                </c:pt>
                <c:pt idx="1">
                  <c:v>384.7</c:v>
                </c:pt>
                <c:pt idx="2">
                  <c:v>65.400000000000006</c:v>
                </c:pt>
                <c:pt idx="3">
                  <c:v>29.8</c:v>
                </c:pt>
                <c:pt idx="4">
                  <c:v>12.5</c:v>
                </c:pt>
                <c:pt idx="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E-4E6D-BC8F-F262F735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1696"/>
        <c:axId val="55672656"/>
      </c:scatterChart>
      <c:valAx>
        <c:axId val="556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2656"/>
        <c:crossesAt val="0"/>
        <c:crossBetween val="midCat"/>
      </c:valAx>
      <c:valAx>
        <c:axId val="55672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16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'PKResult(11)'!$B$9:$B$14</c:f>
              <c:numCache>
                <c:formatCode>General</c:formatCode>
                <c:ptCount val="6"/>
                <c:pt idx="0">
                  <c:v>1026.51</c:v>
                </c:pt>
                <c:pt idx="1">
                  <c:v>384.7</c:v>
                </c:pt>
                <c:pt idx="2">
                  <c:v>65.400000000000006</c:v>
                </c:pt>
                <c:pt idx="3">
                  <c:v>29.8</c:v>
                </c:pt>
                <c:pt idx="4">
                  <c:v>12.5</c:v>
                </c:pt>
                <c:pt idx="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B-4885-836F-0BCCB63F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1696"/>
        <c:axId val="55672656"/>
      </c:scatterChart>
      <c:valAx>
        <c:axId val="556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2656"/>
        <c:crossesAt val="1"/>
        <c:crossBetween val="midCat"/>
      </c:valAx>
      <c:valAx>
        <c:axId val="556726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16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'PKResult(11)'!$B$9:$B$14</c:f>
              <c:numCache>
                <c:formatCode>General</c:formatCode>
                <c:ptCount val="6"/>
                <c:pt idx="0">
                  <c:v>1026.51</c:v>
                </c:pt>
                <c:pt idx="1">
                  <c:v>384.7</c:v>
                </c:pt>
                <c:pt idx="2">
                  <c:v>65.400000000000006</c:v>
                </c:pt>
                <c:pt idx="3">
                  <c:v>29.8</c:v>
                </c:pt>
                <c:pt idx="4">
                  <c:v>12.5</c:v>
                </c:pt>
                <c:pt idx="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4436-BCD5-70A1EA07A526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677.34619996434287</c:v>
              </c:pt>
              <c:pt idx="1">
                <c:v>4.272898035546568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B3-4436-BCD5-70A1EA07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1696"/>
        <c:axId val="55672656"/>
      </c:scatterChart>
      <c:valAx>
        <c:axId val="556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2656"/>
        <c:crossesAt val="1"/>
        <c:crossBetween val="midCat"/>
      </c:valAx>
      <c:valAx>
        <c:axId val="556726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716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'PKResult(10)'!$A$9:$A$14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'PKResult(10)'!$B$9:$B$14</c:f>
              <c:numCache>
                <c:formatCode>General</c:formatCode>
                <c:ptCount val="6"/>
                <c:pt idx="0">
                  <c:v>1253.29</c:v>
                </c:pt>
                <c:pt idx="1">
                  <c:v>418.98</c:v>
                </c:pt>
                <c:pt idx="2">
                  <c:v>42.38</c:v>
                </c:pt>
                <c:pt idx="3">
                  <c:v>31.5</c:v>
                </c:pt>
                <c:pt idx="4">
                  <c:v>19.41</c:v>
                </c:pt>
                <c:pt idx="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A-4A3A-90A1-0F2FC624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816"/>
        <c:axId val="55686576"/>
      </c:scatterChart>
      <c:valAx>
        <c:axId val="556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86576"/>
        <c:crossesAt val="0"/>
        <c:crossBetween val="midCat"/>
      </c:valAx>
      <c:valAx>
        <c:axId val="556865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928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Лист1!$V$4</c:f>
              <c:strCache>
                <c:ptCount val="1"/>
                <c:pt idx="0">
                  <c:v>B02-01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Лист1!$C$3:$K$3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</c:numCache>
            </c:numRef>
          </c:xVal>
          <c:yVal>
            <c:numRef>
              <c:f>Лист1!$W$4:$AM$4</c:f>
              <c:numCache>
                <c:formatCode>General</c:formatCode>
                <c:ptCount val="17"/>
                <c:pt idx="1">
                  <c:v>2822.12</c:v>
                </c:pt>
                <c:pt idx="2">
                  <c:v>1413.66</c:v>
                </c:pt>
                <c:pt idx="3">
                  <c:v>200.89</c:v>
                </c:pt>
                <c:pt idx="4">
                  <c:v>110.73</c:v>
                </c:pt>
                <c:pt idx="5">
                  <c:v>9.8699999999999992</c:v>
                </c:pt>
                <c:pt idx="6">
                  <c:v>5.61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301-B3ED-597B7A91A9A6}"/>
            </c:ext>
          </c:extLst>
        </c:ser>
        <c:ser>
          <c:idx val="1"/>
          <c:order val="1"/>
          <c:tx>
            <c:strRef>
              <c:f>Лист1!$V$5</c:f>
              <c:strCache>
                <c:ptCount val="1"/>
                <c:pt idx="0">
                  <c:v>B02-02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Лист1!$W$5:$AM$5</c:f>
              <c:numCache>
                <c:formatCode>General</c:formatCode>
                <c:ptCount val="17"/>
                <c:pt idx="1">
                  <c:v>3010.05</c:v>
                </c:pt>
                <c:pt idx="2">
                  <c:v>1373.98</c:v>
                </c:pt>
                <c:pt idx="3">
                  <c:v>142.26</c:v>
                </c:pt>
                <c:pt idx="4">
                  <c:v>98.14</c:v>
                </c:pt>
                <c:pt idx="5">
                  <c:v>25.67</c:v>
                </c:pt>
                <c:pt idx="6">
                  <c:v>7.15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7-4301-B3ED-597B7A91A9A6}"/>
            </c:ext>
          </c:extLst>
        </c:ser>
        <c:ser>
          <c:idx val="2"/>
          <c:order val="2"/>
          <c:tx>
            <c:strRef>
              <c:f>Лист1!$V$6</c:f>
              <c:strCache>
                <c:ptCount val="1"/>
                <c:pt idx="0">
                  <c:v>B02-03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Лист1!$W$6:$AM$6</c:f>
              <c:numCache>
                <c:formatCode>General</c:formatCode>
                <c:ptCount val="17"/>
                <c:pt idx="1">
                  <c:v>2832.15</c:v>
                </c:pt>
                <c:pt idx="2">
                  <c:v>1944.16</c:v>
                </c:pt>
                <c:pt idx="3">
                  <c:v>193.12</c:v>
                </c:pt>
                <c:pt idx="4">
                  <c:v>126.95</c:v>
                </c:pt>
                <c:pt idx="5">
                  <c:v>21.11</c:v>
                </c:pt>
                <c:pt idx="6">
                  <c:v>6.91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7-4301-B3ED-597B7A91A9A6}"/>
            </c:ext>
          </c:extLst>
        </c:ser>
        <c:ser>
          <c:idx val="3"/>
          <c:order val="3"/>
          <c:tx>
            <c:strRef>
              <c:f>Лист1!$V$7</c:f>
              <c:strCache>
                <c:ptCount val="1"/>
                <c:pt idx="0">
                  <c:v>B02-04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Лист1!$W$7:$AM$7</c:f>
              <c:numCache>
                <c:formatCode>General</c:formatCode>
                <c:ptCount val="17"/>
                <c:pt idx="1">
                  <c:v>835.18</c:v>
                </c:pt>
                <c:pt idx="2">
                  <c:v>173.2</c:v>
                </c:pt>
                <c:pt idx="3">
                  <c:v>128.37</c:v>
                </c:pt>
                <c:pt idx="4">
                  <c:v>98.04</c:v>
                </c:pt>
                <c:pt idx="5">
                  <c:v>31.51</c:v>
                </c:pt>
                <c:pt idx="6">
                  <c:v>7.15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7-4301-B3ED-597B7A91A9A6}"/>
            </c:ext>
          </c:extLst>
        </c:ser>
        <c:ser>
          <c:idx val="4"/>
          <c:order val="4"/>
          <c:tx>
            <c:strRef>
              <c:f>Лист1!$V$8</c:f>
              <c:strCache>
                <c:ptCount val="1"/>
                <c:pt idx="0">
                  <c:v>B02-05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Лист1!$W$8:$AM$8</c:f>
              <c:numCache>
                <c:formatCode>General</c:formatCode>
                <c:ptCount val="17"/>
                <c:pt idx="1">
                  <c:v>1834.63</c:v>
                </c:pt>
                <c:pt idx="2">
                  <c:v>716.39</c:v>
                </c:pt>
                <c:pt idx="3">
                  <c:v>201.19</c:v>
                </c:pt>
                <c:pt idx="4">
                  <c:v>112.67</c:v>
                </c:pt>
                <c:pt idx="5">
                  <c:v>43.14</c:v>
                </c:pt>
                <c:pt idx="6">
                  <c:v>8.91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7-4301-B3ED-597B7A91A9A6}"/>
            </c:ext>
          </c:extLst>
        </c:ser>
        <c:ser>
          <c:idx val="5"/>
          <c:order val="5"/>
          <c:tx>
            <c:strRef>
              <c:f>Лист1!$V$9</c:f>
              <c:strCache>
                <c:ptCount val="1"/>
                <c:pt idx="0">
                  <c:v>B02-06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Лист1!$W$9:$AM$9</c:f>
              <c:numCache>
                <c:formatCode>General</c:formatCode>
                <c:ptCount val="17"/>
                <c:pt idx="1">
                  <c:v>2890.75</c:v>
                </c:pt>
                <c:pt idx="2">
                  <c:v>1639.46</c:v>
                </c:pt>
                <c:pt idx="3">
                  <c:v>363.16</c:v>
                </c:pt>
                <c:pt idx="4">
                  <c:v>140.33000000000001</c:v>
                </c:pt>
                <c:pt idx="5">
                  <c:v>35.979999999999997</c:v>
                </c:pt>
                <c:pt idx="6">
                  <c:v>15.21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7-4301-B3ED-597B7A91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54672"/>
        <c:axId val="886055152"/>
      </c:scatterChart>
      <c:valAx>
        <c:axId val="8860546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5152"/>
        <c:crosses val="autoZero"/>
        <c:crossBetween val="midCat"/>
      </c:valAx>
      <c:valAx>
        <c:axId val="886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'PKResult(10)'!$A$9:$A$14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'PKResult(10)'!$B$9:$B$14</c:f>
              <c:numCache>
                <c:formatCode>General</c:formatCode>
                <c:ptCount val="6"/>
                <c:pt idx="0">
                  <c:v>1253.29</c:v>
                </c:pt>
                <c:pt idx="1">
                  <c:v>418.98</c:v>
                </c:pt>
                <c:pt idx="2">
                  <c:v>42.38</c:v>
                </c:pt>
                <c:pt idx="3">
                  <c:v>31.5</c:v>
                </c:pt>
                <c:pt idx="4">
                  <c:v>19.41</c:v>
                </c:pt>
                <c:pt idx="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8-4A6B-92CB-CF72CCDE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816"/>
        <c:axId val="55686576"/>
      </c:scatterChart>
      <c:valAx>
        <c:axId val="556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86576"/>
        <c:crossesAt val="1"/>
        <c:crossBetween val="midCat"/>
      </c:valAx>
      <c:valAx>
        <c:axId val="5568657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928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'PKResult(10)'!$A$9:$A$14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'PKResult(10)'!$B$9:$B$14</c:f>
              <c:numCache>
                <c:formatCode>General</c:formatCode>
                <c:ptCount val="6"/>
                <c:pt idx="0">
                  <c:v>1253.29</c:v>
                </c:pt>
                <c:pt idx="1">
                  <c:v>418.98</c:v>
                </c:pt>
                <c:pt idx="2">
                  <c:v>42.38</c:v>
                </c:pt>
                <c:pt idx="3">
                  <c:v>31.5</c:v>
                </c:pt>
                <c:pt idx="4">
                  <c:v>19.41</c:v>
                </c:pt>
                <c:pt idx="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B-4A1A-8420-CB2D0F7960DA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41.274688254369963</c:v>
              </c:pt>
              <c:pt idx="1">
                <c:v>13.073750304860633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1B-4A1A-8420-CB2D0F7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816"/>
        <c:axId val="55686576"/>
      </c:scatterChart>
      <c:valAx>
        <c:axId val="556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86576"/>
        <c:crossesAt val="1"/>
        <c:crossBetween val="midCat"/>
      </c:valAx>
      <c:valAx>
        <c:axId val="5568657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56928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'PKResult(2)'!$A$9:$A$14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'PKResult(2)'!$B$9:$B$14</c:f>
              <c:numCache>
                <c:formatCode>General</c:formatCode>
                <c:ptCount val="6"/>
                <c:pt idx="0">
                  <c:v>2832.15</c:v>
                </c:pt>
                <c:pt idx="1">
                  <c:v>1944.16</c:v>
                </c:pt>
                <c:pt idx="2">
                  <c:v>193.12</c:v>
                </c:pt>
                <c:pt idx="3">
                  <c:v>126.95</c:v>
                </c:pt>
                <c:pt idx="4">
                  <c:v>21.11</c:v>
                </c:pt>
                <c:pt idx="5">
                  <c:v>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B-4AFF-9ED2-9D23E57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1072"/>
        <c:axId val="1512199568"/>
      </c:scatterChart>
      <c:valAx>
        <c:axId val="4800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512199568"/>
        <c:crossesAt val="0"/>
        <c:crossBetween val="midCat"/>
      </c:valAx>
      <c:valAx>
        <c:axId val="15121995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10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'PKResult(2)'!$A$9:$A$14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'PKResult(2)'!$B$9:$B$14</c:f>
              <c:numCache>
                <c:formatCode>General</c:formatCode>
                <c:ptCount val="6"/>
                <c:pt idx="0">
                  <c:v>2832.15</c:v>
                </c:pt>
                <c:pt idx="1">
                  <c:v>1944.16</c:v>
                </c:pt>
                <c:pt idx="2">
                  <c:v>193.12</c:v>
                </c:pt>
                <c:pt idx="3">
                  <c:v>126.95</c:v>
                </c:pt>
                <c:pt idx="4">
                  <c:v>21.11</c:v>
                </c:pt>
                <c:pt idx="5">
                  <c:v>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3-4DC5-8F24-FD6798CE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1072"/>
        <c:axId val="1512199568"/>
      </c:scatterChart>
      <c:valAx>
        <c:axId val="4800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512199568"/>
        <c:crossesAt val="1"/>
        <c:crossBetween val="midCat"/>
      </c:valAx>
      <c:valAx>
        <c:axId val="15121995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10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'PKResult(1)'!$B$9:$B$14</c:f>
              <c:numCache>
                <c:formatCode>General</c:formatCode>
                <c:ptCount val="6"/>
                <c:pt idx="0">
                  <c:v>3010.05</c:v>
                </c:pt>
                <c:pt idx="1">
                  <c:v>1373.98</c:v>
                </c:pt>
                <c:pt idx="2">
                  <c:v>142.26</c:v>
                </c:pt>
                <c:pt idx="3">
                  <c:v>98.14</c:v>
                </c:pt>
                <c:pt idx="4">
                  <c:v>25.67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E-4C2F-B820-4B60449C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3952"/>
        <c:axId val="48001552"/>
      </c:scatterChart>
      <c:valAx>
        <c:axId val="480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1552"/>
        <c:crossesAt val="0"/>
        <c:crossBetween val="midCat"/>
      </c:valAx>
      <c:valAx>
        <c:axId val="480015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39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'PKResult(1)'!$B$9:$B$14</c:f>
              <c:numCache>
                <c:formatCode>General</c:formatCode>
                <c:ptCount val="6"/>
                <c:pt idx="0">
                  <c:v>3010.05</c:v>
                </c:pt>
                <c:pt idx="1">
                  <c:v>1373.98</c:v>
                </c:pt>
                <c:pt idx="2">
                  <c:v>142.26</c:v>
                </c:pt>
                <c:pt idx="3">
                  <c:v>98.14</c:v>
                </c:pt>
                <c:pt idx="4">
                  <c:v>25.67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C-4949-9098-30636E21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3952"/>
        <c:axId val="48001552"/>
      </c:scatterChart>
      <c:valAx>
        <c:axId val="480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1552"/>
        <c:crossesAt val="1"/>
        <c:crossBetween val="midCat"/>
      </c:valAx>
      <c:valAx>
        <c:axId val="480015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39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'PKResult(1)'!$B$9:$B$14</c:f>
              <c:numCache>
                <c:formatCode>General</c:formatCode>
                <c:ptCount val="6"/>
                <c:pt idx="0">
                  <c:v>3010.05</c:v>
                </c:pt>
                <c:pt idx="1">
                  <c:v>1373.98</c:v>
                </c:pt>
                <c:pt idx="2">
                  <c:v>142.26</c:v>
                </c:pt>
                <c:pt idx="3">
                  <c:v>98.14</c:v>
                </c:pt>
                <c:pt idx="4">
                  <c:v>25.67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E-423F-BE99-45D0D56B5CCF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167.6587029173829</c:v>
              </c:pt>
              <c:pt idx="1">
                <c:v>7.1688930331066416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9E-423F-BE99-45D0D56B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3952"/>
        <c:axId val="48001552"/>
      </c:scatterChart>
      <c:valAx>
        <c:axId val="480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1552"/>
        <c:crossesAt val="1"/>
        <c:crossBetween val="midCat"/>
      </c:valAx>
      <c:valAx>
        <c:axId val="480015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480039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PKResult!$A$9:$A$14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PKResult!$B$9:$B$14</c:f>
              <c:numCache>
                <c:formatCode>General</c:formatCode>
                <c:ptCount val="6"/>
                <c:pt idx="0">
                  <c:v>2822.12</c:v>
                </c:pt>
                <c:pt idx="1">
                  <c:v>1413.66</c:v>
                </c:pt>
                <c:pt idx="2">
                  <c:v>200.89</c:v>
                </c:pt>
                <c:pt idx="3">
                  <c:v>110.73</c:v>
                </c:pt>
                <c:pt idx="4">
                  <c:v>9.8699999999999992</c:v>
                </c:pt>
                <c:pt idx="5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F-42B3-946A-7B034C17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872"/>
        <c:axId val="1966796864"/>
      </c:scatterChart>
      <c:valAx>
        <c:axId val="15122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0"/>
        <c:crossBetween val="midCat"/>
      </c:valAx>
      <c:valAx>
        <c:axId val="19667968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5122058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PKResult!$A$9:$A$14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PKResult!$B$9:$B$14</c:f>
              <c:numCache>
                <c:formatCode>General</c:formatCode>
                <c:ptCount val="6"/>
                <c:pt idx="0">
                  <c:v>2822.12</c:v>
                </c:pt>
                <c:pt idx="1">
                  <c:v>1413.66</c:v>
                </c:pt>
                <c:pt idx="2">
                  <c:v>200.89</c:v>
                </c:pt>
                <c:pt idx="3">
                  <c:v>110.73</c:v>
                </c:pt>
                <c:pt idx="4">
                  <c:v>9.8699999999999992</c:v>
                </c:pt>
                <c:pt idx="5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585-9B2B-10CF8CA7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872"/>
        <c:axId val="1966796864"/>
      </c:scatterChart>
      <c:valAx>
        <c:axId val="15122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1"/>
        <c:crossBetween val="midCat"/>
      </c:valAx>
      <c:valAx>
        <c:axId val="19667968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5122058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PKResult!$A$9:$A$14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PKResult!$B$9:$B$14</c:f>
              <c:numCache>
                <c:formatCode>General</c:formatCode>
                <c:ptCount val="6"/>
                <c:pt idx="0">
                  <c:v>2822.12</c:v>
                </c:pt>
                <c:pt idx="1">
                  <c:v>1413.66</c:v>
                </c:pt>
                <c:pt idx="2">
                  <c:v>200.89</c:v>
                </c:pt>
                <c:pt idx="3">
                  <c:v>110.73</c:v>
                </c:pt>
                <c:pt idx="4">
                  <c:v>9.8699999999999992</c:v>
                </c:pt>
                <c:pt idx="5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6-4641-A747-6937DE664718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2973.7449186437548</c:v>
              </c:pt>
              <c:pt idx="1">
                <c:v>3.3574592277390511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B6-4641-A747-6937DE66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872"/>
        <c:axId val="1966796864"/>
      </c:scatterChart>
      <c:valAx>
        <c:axId val="15122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66796864"/>
        <c:crossesAt val="1"/>
        <c:crossBetween val="midCat"/>
      </c:valAx>
      <c:valAx>
        <c:axId val="19667968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5122058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Лист1!$C$3:$S$3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Лист1!$C$10:$S$10</c:f>
              <c:numCache>
                <c:formatCode>General</c:formatCode>
                <c:ptCount val="17"/>
                <c:pt idx="1">
                  <c:v>947.57333333333338</c:v>
                </c:pt>
                <c:pt idx="2">
                  <c:v>358.74833333333328</c:v>
                </c:pt>
                <c:pt idx="3">
                  <c:v>49.033333333333339</c:v>
                </c:pt>
                <c:pt idx="4">
                  <c:v>21.49666666666667</c:v>
                </c:pt>
                <c:pt idx="5">
                  <c:v>13.453333333333333</c:v>
                </c:pt>
                <c:pt idx="6">
                  <c:v>9.711666666666666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5-4A4E-B808-882DCD3E1029}"/>
            </c:ext>
          </c:extLst>
        </c:ser>
        <c:ser>
          <c:idx val="1"/>
          <c:order val="1"/>
          <c:tx>
            <c:v>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Лист1!$W$3:$AM$3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Лист1!$W$10:$AM$10</c:f>
              <c:numCache>
                <c:formatCode>General</c:formatCode>
                <c:ptCount val="17"/>
                <c:pt idx="1">
                  <c:v>2370.8133333333335</c:v>
                </c:pt>
                <c:pt idx="2">
                  <c:v>1210.1416666666667</c:v>
                </c:pt>
                <c:pt idx="3">
                  <c:v>204.83166666666668</c:v>
                </c:pt>
                <c:pt idx="4">
                  <c:v>114.47666666666667</c:v>
                </c:pt>
                <c:pt idx="5">
                  <c:v>27.88</c:v>
                </c:pt>
                <c:pt idx="6">
                  <c:v>8.49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5-4A4E-B808-882DCD3E1029}"/>
            </c:ext>
          </c:extLst>
        </c:ser>
        <c:ser>
          <c:idx val="2"/>
          <c:order val="2"/>
          <c:tx>
            <c:v>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Лист1!$AQ$3:$BG$3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Лист1!$AQ$10:$BG$10</c:f>
              <c:numCache>
                <c:formatCode>General</c:formatCode>
                <c:ptCount val="17"/>
                <c:pt idx="1">
                  <c:v>3306.481666666667</c:v>
                </c:pt>
                <c:pt idx="2">
                  <c:v>1667.8716666666669</c:v>
                </c:pt>
                <c:pt idx="3">
                  <c:v>308.36166666666668</c:v>
                </c:pt>
                <c:pt idx="4">
                  <c:v>134.83333333333334</c:v>
                </c:pt>
                <c:pt idx="5">
                  <c:v>33.581666666666671</c:v>
                </c:pt>
                <c:pt idx="6">
                  <c:v>17.323333333333334</c:v>
                </c:pt>
                <c:pt idx="7">
                  <c:v>8.0849999999999991</c:v>
                </c:pt>
                <c:pt idx="8">
                  <c:v>3.9033333333333338</c:v>
                </c:pt>
                <c:pt idx="9">
                  <c:v>0.80500000000000005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34D-8051-F13D478E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21919"/>
        <c:axId val="928021439"/>
      </c:scatterChart>
      <c:valAx>
        <c:axId val="928021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021439"/>
        <c:crosses val="autoZero"/>
        <c:crossBetween val="midCat"/>
      </c:valAx>
      <c:valAx>
        <c:axId val="9280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02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'PKResult(4)'!$A$9:$A$14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'PKResult(4)'!$B$9:$B$14</c:f>
              <c:numCache>
                <c:formatCode>General</c:formatCode>
                <c:ptCount val="6"/>
                <c:pt idx="0">
                  <c:v>1834.63</c:v>
                </c:pt>
                <c:pt idx="1">
                  <c:v>716.39</c:v>
                </c:pt>
                <c:pt idx="2">
                  <c:v>201.19</c:v>
                </c:pt>
                <c:pt idx="3">
                  <c:v>112.67</c:v>
                </c:pt>
                <c:pt idx="4">
                  <c:v>43.14</c:v>
                </c:pt>
                <c:pt idx="5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A-47C2-B0CE-BB7522B9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18080"/>
        <c:axId val="1958436320"/>
      </c:scatterChart>
      <c:valAx>
        <c:axId val="19584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36320"/>
        <c:crossesAt val="0"/>
        <c:crossBetween val="midCat"/>
      </c:valAx>
      <c:valAx>
        <c:axId val="1958436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80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'PKResult(4)'!$A$9:$A$14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'PKResult(4)'!$B$9:$B$14</c:f>
              <c:numCache>
                <c:formatCode>General</c:formatCode>
                <c:ptCount val="6"/>
                <c:pt idx="0">
                  <c:v>1834.63</c:v>
                </c:pt>
                <c:pt idx="1">
                  <c:v>716.39</c:v>
                </c:pt>
                <c:pt idx="2">
                  <c:v>201.19</c:v>
                </c:pt>
                <c:pt idx="3">
                  <c:v>112.67</c:v>
                </c:pt>
                <c:pt idx="4">
                  <c:v>43.14</c:v>
                </c:pt>
                <c:pt idx="5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7C8-A320-A8E4F174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18080"/>
        <c:axId val="1958436320"/>
      </c:scatterChart>
      <c:valAx>
        <c:axId val="19584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36320"/>
        <c:crossesAt val="1"/>
        <c:crossBetween val="midCat"/>
      </c:valAx>
      <c:valAx>
        <c:axId val="195843632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80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'PKResult(3)'!$A$9:$A$14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'PKResult(3)'!$B$9:$B$14</c:f>
              <c:numCache>
                <c:formatCode>General</c:formatCode>
                <c:ptCount val="6"/>
                <c:pt idx="0">
                  <c:v>835.18</c:v>
                </c:pt>
                <c:pt idx="1">
                  <c:v>173.2</c:v>
                </c:pt>
                <c:pt idx="2">
                  <c:v>128.37</c:v>
                </c:pt>
                <c:pt idx="3">
                  <c:v>98.04</c:v>
                </c:pt>
                <c:pt idx="4">
                  <c:v>31.51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3-4351-BFFA-7E186BA9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08960"/>
        <c:axId val="1958410400"/>
      </c:scatterChart>
      <c:valAx>
        <c:axId val="19584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0400"/>
        <c:crossesAt val="0"/>
        <c:crossBetween val="midCat"/>
      </c:valAx>
      <c:valAx>
        <c:axId val="19584104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089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'PKResult(3)'!$A$9:$A$14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'PKResult(3)'!$B$9:$B$14</c:f>
              <c:numCache>
                <c:formatCode>General</c:formatCode>
                <c:ptCount val="6"/>
                <c:pt idx="0">
                  <c:v>835.18</c:v>
                </c:pt>
                <c:pt idx="1">
                  <c:v>173.2</c:v>
                </c:pt>
                <c:pt idx="2">
                  <c:v>128.37</c:v>
                </c:pt>
                <c:pt idx="3">
                  <c:v>98.04</c:v>
                </c:pt>
                <c:pt idx="4">
                  <c:v>31.51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A-48C6-B127-AFF77B6C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08960"/>
        <c:axId val="1958410400"/>
      </c:scatterChart>
      <c:valAx>
        <c:axId val="19584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0400"/>
        <c:crossesAt val="1"/>
        <c:crossBetween val="midCat"/>
      </c:valAx>
      <c:valAx>
        <c:axId val="195841040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089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'PKResult(3)'!$A$9:$A$14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'PKResult(3)'!$B$9:$B$14</c:f>
              <c:numCache>
                <c:formatCode>General</c:formatCode>
                <c:ptCount val="6"/>
                <c:pt idx="0">
                  <c:v>835.18</c:v>
                </c:pt>
                <c:pt idx="1">
                  <c:v>173.2</c:v>
                </c:pt>
                <c:pt idx="2">
                  <c:v>128.37</c:v>
                </c:pt>
                <c:pt idx="3">
                  <c:v>98.04</c:v>
                </c:pt>
                <c:pt idx="4">
                  <c:v>31.51</c:v>
                </c:pt>
                <c:pt idx="5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9-4FFF-80F4-2DAD0906900F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92.09641401792706</c:v>
              </c:pt>
              <c:pt idx="1">
                <c:v>6.8866766560718036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969-4FFF-80F4-2DAD0906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08960"/>
        <c:axId val="1958410400"/>
      </c:scatterChart>
      <c:valAx>
        <c:axId val="19584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0400"/>
        <c:crossesAt val="1"/>
        <c:crossBetween val="midCat"/>
      </c:valAx>
      <c:valAx>
        <c:axId val="195841040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089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'PKResult(5)'!$A$9:$A$14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'PKResult(5)'!$B$9:$B$14</c:f>
              <c:numCache>
                <c:formatCode>General</c:formatCode>
                <c:ptCount val="6"/>
                <c:pt idx="0">
                  <c:v>2890.75</c:v>
                </c:pt>
                <c:pt idx="1">
                  <c:v>1639.46</c:v>
                </c:pt>
                <c:pt idx="2">
                  <c:v>363.16</c:v>
                </c:pt>
                <c:pt idx="3">
                  <c:v>140.33000000000001</c:v>
                </c:pt>
                <c:pt idx="4">
                  <c:v>35.979999999999997</c:v>
                </c:pt>
                <c:pt idx="5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8-41C1-B100-6DAB0F66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25760"/>
        <c:axId val="1958418080"/>
      </c:scatterChart>
      <c:valAx>
        <c:axId val="19584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8080"/>
        <c:crossesAt val="0"/>
        <c:crossBetween val="midCat"/>
      </c:valAx>
      <c:valAx>
        <c:axId val="1958418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257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'PKResult(5)'!$A$9:$A$14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'PKResult(5)'!$B$9:$B$14</c:f>
              <c:numCache>
                <c:formatCode>General</c:formatCode>
                <c:ptCount val="6"/>
                <c:pt idx="0">
                  <c:v>2890.75</c:v>
                </c:pt>
                <c:pt idx="1">
                  <c:v>1639.46</c:v>
                </c:pt>
                <c:pt idx="2">
                  <c:v>363.16</c:v>
                </c:pt>
                <c:pt idx="3">
                  <c:v>140.33000000000001</c:v>
                </c:pt>
                <c:pt idx="4">
                  <c:v>35.979999999999997</c:v>
                </c:pt>
                <c:pt idx="5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4CD5-9764-A91FAD48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25760"/>
        <c:axId val="1958418080"/>
      </c:scatterChart>
      <c:valAx>
        <c:axId val="19584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8080"/>
        <c:crossesAt val="1"/>
        <c:crossBetween val="midCat"/>
      </c:valAx>
      <c:valAx>
        <c:axId val="195841808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257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'PKResult(5)'!$A$9:$A$14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'PKResult(5)'!$B$9:$B$14</c:f>
              <c:numCache>
                <c:formatCode>General</c:formatCode>
                <c:ptCount val="6"/>
                <c:pt idx="0">
                  <c:v>2890.75</c:v>
                </c:pt>
                <c:pt idx="1">
                  <c:v>1639.46</c:v>
                </c:pt>
                <c:pt idx="2">
                  <c:v>363.16</c:v>
                </c:pt>
                <c:pt idx="3">
                  <c:v>140.33000000000001</c:v>
                </c:pt>
                <c:pt idx="4">
                  <c:v>35.979999999999997</c:v>
                </c:pt>
                <c:pt idx="5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0-4033-BBC8-84B9D63FF0F7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0.33333333333333331</c:v>
              </c:pt>
            </c:numLit>
          </c:xVal>
          <c:yVal>
            <c:numLit>
              <c:formatCode>General</c:formatCode>
              <c:ptCount val="2"/>
              <c:pt idx="0">
                <c:v>3041.3934602327736</c:v>
              </c:pt>
              <c:pt idx="1">
                <c:v>10.757567146233873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90-4033-BBC8-84B9D63F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25760"/>
        <c:axId val="1958418080"/>
      </c:scatterChart>
      <c:valAx>
        <c:axId val="19584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8080"/>
        <c:crossesAt val="1"/>
        <c:crossBetween val="midCat"/>
      </c:valAx>
      <c:valAx>
        <c:axId val="195841808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257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'PKResult(17)'!$A$9:$A$15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'PKResult(17)'!$B$9:$B$15</c:f>
              <c:numCache>
                <c:formatCode>General</c:formatCode>
                <c:ptCount val="7"/>
                <c:pt idx="0">
                  <c:v>4814.3900000000003</c:v>
                </c:pt>
                <c:pt idx="1">
                  <c:v>2314.81</c:v>
                </c:pt>
                <c:pt idx="2">
                  <c:v>357.89</c:v>
                </c:pt>
                <c:pt idx="3">
                  <c:v>125.47</c:v>
                </c:pt>
                <c:pt idx="4">
                  <c:v>51.87</c:v>
                </c:pt>
                <c:pt idx="5">
                  <c:v>11.25</c:v>
                </c:pt>
                <c:pt idx="6">
                  <c:v>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5-4F01-A1D6-E3267816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2719"/>
        <c:axId val="142854159"/>
      </c:scatterChart>
      <c:valAx>
        <c:axId val="14285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4159"/>
        <c:crossesAt val="0"/>
        <c:crossBetween val="midCat"/>
      </c:valAx>
      <c:valAx>
        <c:axId val="14285415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27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'PKResult(17)'!$A$9:$A$15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'PKResult(17)'!$B$9:$B$15</c:f>
              <c:numCache>
                <c:formatCode>General</c:formatCode>
                <c:ptCount val="7"/>
                <c:pt idx="0">
                  <c:v>4814.3900000000003</c:v>
                </c:pt>
                <c:pt idx="1">
                  <c:v>2314.81</c:v>
                </c:pt>
                <c:pt idx="2">
                  <c:v>357.89</c:v>
                </c:pt>
                <c:pt idx="3">
                  <c:v>125.47</c:v>
                </c:pt>
                <c:pt idx="4">
                  <c:v>51.87</c:v>
                </c:pt>
                <c:pt idx="5">
                  <c:v>11.25</c:v>
                </c:pt>
                <c:pt idx="6">
                  <c:v>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A-492F-8F87-45AC56E3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2719"/>
        <c:axId val="142854159"/>
      </c:scatterChart>
      <c:valAx>
        <c:axId val="14285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4159"/>
        <c:crossesAt val="1"/>
        <c:crossBetween val="midCat"/>
      </c:valAx>
      <c:valAx>
        <c:axId val="142854159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27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Лист1!$AP$4</c:f>
              <c:strCache>
                <c:ptCount val="1"/>
                <c:pt idx="0">
                  <c:v>С03-01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Лист1!$W$3:$AM$3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Лист1!$AQ$4:$BG$4</c:f>
              <c:numCache>
                <c:formatCode>General</c:formatCode>
                <c:ptCount val="17"/>
                <c:pt idx="1">
                  <c:v>3666.66</c:v>
                </c:pt>
                <c:pt idx="2">
                  <c:v>2938.45</c:v>
                </c:pt>
                <c:pt idx="3">
                  <c:v>361.93</c:v>
                </c:pt>
                <c:pt idx="4">
                  <c:v>152.62</c:v>
                </c:pt>
                <c:pt idx="5">
                  <c:v>25.01</c:v>
                </c:pt>
                <c:pt idx="6">
                  <c:v>10.49</c:v>
                </c:pt>
                <c:pt idx="7">
                  <c:v>5.76</c:v>
                </c:pt>
                <c:pt idx="8">
                  <c:v>5.5</c:v>
                </c:pt>
                <c:pt idx="9">
                  <c:v>4.83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4DBA-9A99-F45EE63D8DB0}"/>
            </c:ext>
          </c:extLst>
        </c:ser>
        <c:ser>
          <c:idx val="1"/>
          <c:order val="1"/>
          <c:tx>
            <c:strRef>
              <c:f>Лист1!$AP$5</c:f>
              <c:strCache>
                <c:ptCount val="1"/>
                <c:pt idx="0">
                  <c:v>С03-02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Лист1!$AQ$3:$BG$3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Лист1!$AQ$5:$BG$5</c:f>
              <c:numCache>
                <c:formatCode>General</c:formatCode>
                <c:ptCount val="17"/>
                <c:pt idx="1">
                  <c:v>3284.51</c:v>
                </c:pt>
                <c:pt idx="2">
                  <c:v>1700.15</c:v>
                </c:pt>
                <c:pt idx="3">
                  <c:v>296.56</c:v>
                </c:pt>
                <c:pt idx="4">
                  <c:v>160.6</c:v>
                </c:pt>
                <c:pt idx="5">
                  <c:v>23.19</c:v>
                </c:pt>
                <c:pt idx="6">
                  <c:v>18.649999999999999</c:v>
                </c:pt>
                <c:pt idx="7">
                  <c:v>8.49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F-4DBA-9A99-F45EE63D8DB0}"/>
            </c:ext>
          </c:extLst>
        </c:ser>
        <c:ser>
          <c:idx val="2"/>
          <c:order val="2"/>
          <c:tx>
            <c:strRef>
              <c:f>Лист1!$AP$6</c:f>
              <c:strCache>
                <c:ptCount val="1"/>
                <c:pt idx="0">
                  <c:v>С03-03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Лист1!$W$3:$AM$3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Лист1!$AQ$6:$BG$6</c:f>
              <c:numCache>
                <c:formatCode>General</c:formatCode>
                <c:ptCount val="17"/>
                <c:pt idx="1">
                  <c:v>3200.05</c:v>
                </c:pt>
                <c:pt idx="2">
                  <c:v>794.97</c:v>
                </c:pt>
                <c:pt idx="3">
                  <c:v>279.29000000000002</c:v>
                </c:pt>
                <c:pt idx="4">
                  <c:v>165.83</c:v>
                </c:pt>
                <c:pt idx="5">
                  <c:v>26.87</c:v>
                </c:pt>
                <c:pt idx="6">
                  <c:v>12.73</c:v>
                </c:pt>
                <c:pt idx="7">
                  <c:v>5.76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F-4DBA-9A99-F45EE63D8DB0}"/>
            </c:ext>
          </c:extLst>
        </c:ser>
        <c:ser>
          <c:idx val="3"/>
          <c:order val="3"/>
          <c:tx>
            <c:strRef>
              <c:f>Лист1!$AP$7</c:f>
              <c:strCache>
                <c:ptCount val="1"/>
                <c:pt idx="0">
                  <c:v>С03-04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Лист1!$AQ$3:$BG$3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Лист1!$AQ$7:$BG$7</c:f>
              <c:numCache>
                <c:formatCode>General</c:formatCode>
                <c:ptCount val="17"/>
                <c:pt idx="1">
                  <c:v>2765.11</c:v>
                </c:pt>
                <c:pt idx="2">
                  <c:v>1193.8399999999999</c:v>
                </c:pt>
                <c:pt idx="3">
                  <c:v>262.39</c:v>
                </c:pt>
                <c:pt idx="4">
                  <c:v>121.17</c:v>
                </c:pt>
                <c:pt idx="5">
                  <c:v>13.43</c:v>
                </c:pt>
                <c:pt idx="6">
                  <c:v>15.01</c:v>
                </c:pt>
                <c:pt idx="7">
                  <c:v>7.04</c:v>
                </c:pt>
                <c:pt idx="8">
                  <c:v>9.16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F-4DBA-9A99-F45EE63D8DB0}"/>
            </c:ext>
          </c:extLst>
        </c:ser>
        <c:ser>
          <c:idx val="4"/>
          <c:order val="4"/>
          <c:tx>
            <c:strRef>
              <c:f>Лист1!$AP$8</c:f>
              <c:strCache>
                <c:ptCount val="1"/>
                <c:pt idx="0">
                  <c:v>С03-05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</c:numCache>
            </c:numRef>
          </c:xVal>
          <c:yVal>
            <c:numRef>
              <c:f>Лист1!$AQ$8:$BG$8</c:f>
              <c:numCache>
                <c:formatCode>General</c:formatCode>
                <c:ptCount val="17"/>
                <c:pt idx="1">
                  <c:v>2108.17</c:v>
                </c:pt>
                <c:pt idx="2">
                  <c:v>1065.01</c:v>
                </c:pt>
                <c:pt idx="3">
                  <c:v>292.11</c:v>
                </c:pt>
                <c:pt idx="4">
                  <c:v>83.31</c:v>
                </c:pt>
                <c:pt idx="5">
                  <c:v>61.12</c:v>
                </c:pt>
                <c:pt idx="6">
                  <c:v>35.81</c:v>
                </c:pt>
                <c:pt idx="7">
                  <c:v>14.72</c:v>
                </c:pt>
                <c:pt idx="8">
                  <c:v>8.76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F-4DBA-9A99-F45EE63D8DB0}"/>
            </c:ext>
          </c:extLst>
        </c:ser>
        <c:ser>
          <c:idx val="5"/>
          <c:order val="5"/>
          <c:tx>
            <c:strRef>
              <c:f>Лист1!$AP$9</c:f>
              <c:strCache>
                <c:ptCount val="1"/>
                <c:pt idx="0">
                  <c:v>С03-06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Лист1!$AQ$3:$BG$3</c:f>
              <c:numCache>
                <c:formatCode>General</c:formatCode>
                <c:ptCount val="17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</c:numCache>
            </c:numRef>
          </c:xVal>
          <c:yVal>
            <c:numRef>
              <c:f>Лист1!$AQ$9:$BG$9</c:f>
              <c:numCache>
                <c:formatCode>General</c:formatCode>
                <c:ptCount val="17"/>
                <c:pt idx="1">
                  <c:v>4814.3900000000003</c:v>
                </c:pt>
                <c:pt idx="2">
                  <c:v>2314.81</c:v>
                </c:pt>
                <c:pt idx="3">
                  <c:v>357.89</c:v>
                </c:pt>
                <c:pt idx="4">
                  <c:v>125.47</c:v>
                </c:pt>
                <c:pt idx="5">
                  <c:v>51.87</c:v>
                </c:pt>
                <c:pt idx="6">
                  <c:v>11.25</c:v>
                </c:pt>
                <c:pt idx="7">
                  <c:v>6.74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F-4DBA-9A99-F45EE63D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54672"/>
        <c:axId val="886055152"/>
      </c:scatterChart>
      <c:valAx>
        <c:axId val="8860546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5152"/>
        <c:crosses val="autoZero"/>
        <c:crossBetween val="midCat"/>
      </c:valAx>
      <c:valAx>
        <c:axId val="886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0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'PKResult(17)'!$A$9:$A$15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'PKResult(17)'!$B$9:$B$15</c:f>
              <c:numCache>
                <c:formatCode>General</c:formatCode>
                <c:ptCount val="7"/>
                <c:pt idx="0">
                  <c:v>4814.3900000000003</c:v>
                </c:pt>
                <c:pt idx="1">
                  <c:v>2314.81</c:v>
                </c:pt>
                <c:pt idx="2">
                  <c:v>357.89</c:v>
                </c:pt>
                <c:pt idx="3">
                  <c:v>125.47</c:v>
                </c:pt>
                <c:pt idx="4">
                  <c:v>51.87</c:v>
                </c:pt>
                <c:pt idx="5">
                  <c:v>11.25</c:v>
                </c:pt>
                <c:pt idx="6">
                  <c:v>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2-4BC4-AE07-C2F2912FF1E4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0.5</c:v>
              </c:pt>
            </c:numLit>
          </c:xVal>
          <c:yVal>
            <c:numLit>
              <c:formatCode>General</c:formatCode>
              <c:ptCount val="2"/>
              <c:pt idx="0">
                <c:v>2328.569088865187</c:v>
              </c:pt>
              <c:pt idx="1">
                <c:v>2.2265477122711559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C32-4BC4-AE07-C2F2912F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2719"/>
        <c:axId val="142854159"/>
      </c:scatterChart>
      <c:valAx>
        <c:axId val="14285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4159"/>
        <c:crossesAt val="1"/>
        <c:crossBetween val="midCat"/>
      </c:valAx>
      <c:valAx>
        <c:axId val="142854159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8527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'PKResult(16)'!$A$9:$A$16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'PKResult(16)'!$B$9:$B$16</c:f>
              <c:numCache>
                <c:formatCode>General</c:formatCode>
                <c:ptCount val="8"/>
                <c:pt idx="0">
                  <c:v>2108.17</c:v>
                </c:pt>
                <c:pt idx="1">
                  <c:v>1065.01</c:v>
                </c:pt>
                <c:pt idx="2">
                  <c:v>292.11</c:v>
                </c:pt>
                <c:pt idx="3">
                  <c:v>83.31</c:v>
                </c:pt>
                <c:pt idx="4">
                  <c:v>61.12</c:v>
                </c:pt>
                <c:pt idx="5">
                  <c:v>35.81</c:v>
                </c:pt>
                <c:pt idx="6">
                  <c:v>14.72</c:v>
                </c:pt>
                <c:pt idx="7">
                  <c:v>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8-4C6A-9DFB-104A54B3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7711"/>
        <c:axId val="138808191"/>
      </c:scatterChart>
      <c:valAx>
        <c:axId val="13880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8191"/>
        <c:crossesAt val="0"/>
        <c:crossBetween val="midCat"/>
      </c:valAx>
      <c:valAx>
        <c:axId val="13880819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7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'PKResult(16)'!$A$9:$A$16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'PKResult(16)'!$B$9:$B$16</c:f>
              <c:numCache>
                <c:formatCode>General</c:formatCode>
                <c:ptCount val="8"/>
                <c:pt idx="0">
                  <c:v>2108.17</c:v>
                </c:pt>
                <c:pt idx="1">
                  <c:v>1065.01</c:v>
                </c:pt>
                <c:pt idx="2">
                  <c:v>292.11</c:v>
                </c:pt>
                <c:pt idx="3">
                  <c:v>83.31</c:v>
                </c:pt>
                <c:pt idx="4">
                  <c:v>61.12</c:v>
                </c:pt>
                <c:pt idx="5">
                  <c:v>35.81</c:v>
                </c:pt>
                <c:pt idx="6">
                  <c:v>14.72</c:v>
                </c:pt>
                <c:pt idx="7">
                  <c:v>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8-4D80-B44B-6CF0AFF3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7711"/>
        <c:axId val="138808191"/>
      </c:scatterChart>
      <c:valAx>
        <c:axId val="13880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8191"/>
        <c:crossesAt val="1"/>
        <c:crossBetween val="midCat"/>
      </c:valAx>
      <c:valAx>
        <c:axId val="13880819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7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'PKResult(16)'!$A$9:$A$16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'PKResult(16)'!$B$9:$B$16</c:f>
              <c:numCache>
                <c:formatCode>General</c:formatCode>
                <c:ptCount val="8"/>
                <c:pt idx="0">
                  <c:v>2108.17</c:v>
                </c:pt>
                <c:pt idx="1">
                  <c:v>1065.01</c:v>
                </c:pt>
                <c:pt idx="2">
                  <c:v>292.11</c:v>
                </c:pt>
                <c:pt idx="3">
                  <c:v>83.31</c:v>
                </c:pt>
                <c:pt idx="4">
                  <c:v>61.12</c:v>
                </c:pt>
                <c:pt idx="5">
                  <c:v>35.81</c:v>
                </c:pt>
                <c:pt idx="6">
                  <c:v>14.72</c:v>
                </c:pt>
                <c:pt idx="7">
                  <c:v>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6B8-93CB-8369DD1A973F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</c:v>
              </c:pt>
              <c:pt idx="1">
                <c:v>0.75</c:v>
              </c:pt>
            </c:numLit>
          </c:xVal>
          <c:yVal>
            <c:numLit>
              <c:formatCode>General</c:formatCode>
              <c:ptCount val="2"/>
              <c:pt idx="0">
                <c:v>70.110684142616947</c:v>
              </c:pt>
              <c:pt idx="1">
                <c:v>7.1952963597047273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E5-46B8-93CB-8369DD1A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7711"/>
        <c:axId val="138808191"/>
      </c:scatterChart>
      <c:valAx>
        <c:axId val="13880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8191"/>
        <c:crossesAt val="1"/>
        <c:crossBetween val="midCat"/>
      </c:valAx>
      <c:valAx>
        <c:axId val="13880819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38807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'PKResult(15)'!$A$9:$A$16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'PKResult(15)'!$B$9:$B$16</c:f>
              <c:numCache>
                <c:formatCode>General</c:formatCode>
                <c:ptCount val="8"/>
                <c:pt idx="0">
                  <c:v>2765.11</c:v>
                </c:pt>
                <c:pt idx="1">
                  <c:v>1193.8399999999999</c:v>
                </c:pt>
                <c:pt idx="2">
                  <c:v>262.39</c:v>
                </c:pt>
                <c:pt idx="3">
                  <c:v>121.17</c:v>
                </c:pt>
                <c:pt idx="4">
                  <c:v>13.43</c:v>
                </c:pt>
                <c:pt idx="5">
                  <c:v>15.01</c:v>
                </c:pt>
                <c:pt idx="6">
                  <c:v>7.04</c:v>
                </c:pt>
                <c:pt idx="7">
                  <c:v>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418-BCCF-44DEE3F3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28079"/>
        <c:axId val="2133525199"/>
      </c:scatterChart>
      <c:valAx>
        <c:axId val="213352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5199"/>
        <c:crossesAt val="0"/>
        <c:crossBetween val="midCat"/>
      </c:valAx>
      <c:valAx>
        <c:axId val="213352519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80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'PKResult(15)'!$A$9:$A$16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'PKResult(15)'!$B$9:$B$16</c:f>
              <c:numCache>
                <c:formatCode>General</c:formatCode>
                <c:ptCount val="8"/>
                <c:pt idx="0">
                  <c:v>2765.11</c:v>
                </c:pt>
                <c:pt idx="1">
                  <c:v>1193.8399999999999</c:v>
                </c:pt>
                <c:pt idx="2">
                  <c:v>262.39</c:v>
                </c:pt>
                <c:pt idx="3">
                  <c:v>121.17</c:v>
                </c:pt>
                <c:pt idx="4">
                  <c:v>13.43</c:v>
                </c:pt>
                <c:pt idx="5">
                  <c:v>15.01</c:v>
                </c:pt>
                <c:pt idx="6">
                  <c:v>7.04</c:v>
                </c:pt>
                <c:pt idx="7">
                  <c:v>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8-494A-9AE5-CE141991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28079"/>
        <c:axId val="2133525199"/>
      </c:scatterChart>
      <c:valAx>
        <c:axId val="213352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5199"/>
        <c:crossesAt val="1"/>
        <c:crossBetween val="midCat"/>
      </c:valAx>
      <c:valAx>
        <c:axId val="2133525199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80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'PKResult(15)'!$A$9:$A$16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</c:numCache>
            </c:numRef>
          </c:xVal>
          <c:yVal>
            <c:numRef>
              <c:f>'PKResult(15)'!$B$9:$B$16</c:f>
              <c:numCache>
                <c:formatCode>General</c:formatCode>
                <c:ptCount val="8"/>
                <c:pt idx="0">
                  <c:v>2765.11</c:v>
                </c:pt>
                <c:pt idx="1">
                  <c:v>1193.8399999999999</c:v>
                </c:pt>
                <c:pt idx="2">
                  <c:v>262.39</c:v>
                </c:pt>
                <c:pt idx="3">
                  <c:v>121.17</c:v>
                </c:pt>
                <c:pt idx="4">
                  <c:v>13.43</c:v>
                </c:pt>
                <c:pt idx="5">
                  <c:v>15.01</c:v>
                </c:pt>
                <c:pt idx="6">
                  <c:v>7.04</c:v>
                </c:pt>
                <c:pt idx="7">
                  <c:v>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7-4E95-9B71-C74E6B275F05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0.75</c:v>
              </c:pt>
            </c:numLit>
          </c:xVal>
          <c:yVal>
            <c:numLit>
              <c:formatCode>General</c:formatCode>
              <c:ptCount val="2"/>
              <c:pt idx="0">
                <c:v>549.64566085006015</c:v>
              </c:pt>
              <c:pt idx="1">
                <c:v>1.9194559449190758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47-4E95-9B71-C74E6B27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28079"/>
        <c:axId val="2133525199"/>
      </c:scatterChart>
      <c:valAx>
        <c:axId val="213352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5199"/>
        <c:crossesAt val="1"/>
        <c:crossBetween val="midCat"/>
      </c:valAx>
      <c:valAx>
        <c:axId val="2133525199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335280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'PKResult(13)'!$A$9:$A$15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'PKResult(13)'!$B$9:$B$15</c:f>
              <c:numCache>
                <c:formatCode>General</c:formatCode>
                <c:ptCount val="7"/>
                <c:pt idx="0">
                  <c:v>3284.51</c:v>
                </c:pt>
                <c:pt idx="1">
                  <c:v>1700.15</c:v>
                </c:pt>
                <c:pt idx="2">
                  <c:v>296.56</c:v>
                </c:pt>
                <c:pt idx="3">
                  <c:v>160.6</c:v>
                </c:pt>
                <c:pt idx="4">
                  <c:v>23.19</c:v>
                </c:pt>
                <c:pt idx="5">
                  <c:v>18.649999999999999</c:v>
                </c:pt>
                <c:pt idx="6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7-45DD-9316-3E341C9F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6511"/>
        <c:axId val="142606991"/>
      </c:scatterChart>
      <c:valAx>
        <c:axId val="14260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991"/>
        <c:crossesAt val="0"/>
        <c:crossBetween val="midCat"/>
      </c:valAx>
      <c:valAx>
        <c:axId val="14260699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5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'PKResult(13)'!$A$9:$A$15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'PKResult(13)'!$B$9:$B$15</c:f>
              <c:numCache>
                <c:formatCode>General</c:formatCode>
                <c:ptCount val="7"/>
                <c:pt idx="0">
                  <c:v>3284.51</c:v>
                </c:pt>
                <c:pt idx="1">
                  <c:v>1700.15</c:v>
                </c:pt>
                <c:pt idx="2">
                  <c:v>296.56</c:v>
                </c:pt>
                <c:pt idx="3">
                  <c:v>160.6</c:v>
                </c:pt>
                <c:pt idx="4">
                  <c:v>23.19</c:v>
                </c:pt>
                <c:pt idx="5">
                  <c:v>18.649999999999999</c:v>
                </c:pt>
                <c:pt idx="6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8F0-A215-58979DAA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6511"/>
        <c:axId val="142606991"/>
      </c:scatterChart>
      <c:valAx>
        <c:axId val="14260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991"/>
        <c:crossesAt val="1"/>
        <c:crossBetween val="midCat"/>
      </c:valAx>
      <c:valAx>
        <c:axId val="14260699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5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'PKResult(13)'!$A$9:$A$15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</c:numCache>
            </c:numRef>
          </c:xVal>
          <c:yVal>
            <c:numRef>
              <c:f>'PKResult(13)'!$B$9:$B$15</c:f>
              <c:numCache>
                <c:formatCode>General</c:formatCode>
                <c:ptCount val="7"/>
                <c:pt idx="0">
                  <c:v>3284.51</c:v>
                </c:pt>
                <c:pt idx="1">
                  <c:v>1700.15</c:v>
                </c:pt>
                <c:pt idx="2">
                  <c:v>296.56</c:v>
                </c:pt>
                <c:pt idx="3">
                  <c:v>160.6</c:v>
                </c:pt>
                <c:pt idx="4">
                  <c:v>23.19</c:v>
                </c:pt>
                <c:pt idx="5">
                  <c:v>18.649999999999999</c:v>
                </c:pt>
                <c:pt idx="6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C-4158-848B-0FFF127DF389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0.25</c:v>
              </c:pt>
              <c:pt idx="1">
                <c:v>0.5</c:v>
              </c:pt>
            </c:numLit>
          </c:xVal>
          <c:yVal>
            <c:numLit>
              <c:formatCode>General</c:formatCode>
              <c:ptCount val="2"/>
              <c:pt idx="0">
                <c:v>24.383181191203423</c:v>
              </c:pt>
              <c:pt idx="1">
                <c:v>8.7056759787313869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7C-4158-848B-0FFF127D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6511"/>
        <c:axId val="142606991"/>
      </c:scatterChart>
      <c:valAx>
        <c:axId val="14260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991"/>
        <c:crossesAt val="1"/>
        <c:crossBetween val="midCat"/>
      </c:valAx>
      <c:valAx>
        <c:axId val="14260699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426065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Лист1!$F$62:$H$62</c:f>
                <c:numCache>
                  <c:formatCode>General</c:formatCode>
                  <c:ptCount val="3"/>
                  <c:pt idx="0">
                    <c:v>53.116723195903916</c:v>
                  </c:pt>
                  <c:pt idx="1">
                    <c:v>90.679196641599063</c:v>
                  </c:pt>
                  <c:pt idx="2">
                    <c:v>120.89583627213145</c:v>
                  </c:pt>
                </c:numCache>
              </c:numRef>
            </c:plus>
            <c:minus>
              <c:numRef>
                <c:f>Лист1!$F$62:$H$62</c:f>
                <c:numCache>
                  <c:formatCode>General</c:formatCode>
                  <c:ptCount val="3"/>
                  <c:pt idx="0">
                    <c:v>53.116723195903916</c:v>
                  </c:pt>
                  <c:pt idx="1">
                    <c:v>90.679196641599063</c:v>
                  </c:pt>
                  <c:pt idx="2">
                    <c:v>120.89583627213145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Лист1!$F$54:$H$54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Лист1!$F$61:$H$61</c:f>
              <c:numCache>
                <c:formatCode>General</c:formatCode>
                <c:ptCount val="3"/>
                <c:pt idx="0">
                  <c:v>133.18322592479589</c:v>
                </c:pt>
                <c:pt idx="1">
                  <c:v>322.96134732225465</c:v>
                </c:pt>
                <c:pt idx="2">
                  <c:v>462.2010445012595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8-4A89-ADE4-3208E5D7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4111"/>
        <c:axId val="151572671"/>
      </c:scatterChart>
      <c:valAx>
        <c:axId val="1515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72671"/>
        <c:crosses val="autoZero"/>
        <c:crossBetween val="midCat"/>
      </c:valAx>
      <c:valAx>
        <c:axId val="1515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'PKResult(12)'!$A$9:$A$17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xVal>
          <c:yVal>
            <c:numRef>
              <c:f>'PKResult(12)'!$B$9:$B$17</c:f>
              <c:numCache>
                <c:formatCode>General</c:formatCode>
                <c:ptCount val="9"/>
                <c:pt idx="0">
                  <c:v>3666.66</c:v>
                </c:pt>
                <c:pt idx="1">
                  <c:v>2938.45</c:v>
                </c:pt>
                <c:pt idx="2">
                  <c:v>361.93</c:v>
                </c:pt>
                <c:pt idx="3">
                  <c:v>152.62</c:v>
                </c:pt>
                <c:pt idx="4">
                  <c:v>25.01</c:v>
                </c:pt>
                <c:pt idx="5">
                  <c:v>10.49</c:v>
                </c:pt>
                <c:pt idx="6">
                  <c:v>5.76</c:v>
                </c:pt>
                <c:pt idx="7">
                  <c:v>5.5</c:v>
                </c:pt>
                <c:pt idx="8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F-485D-9C7E-12CDC55A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10767"/>
        <c:axId val="2124012687"/>
      </c:scatterChart>
      <c:valAx>
        <c:axId val="21240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2687"/>
        <c:crossesAt val="0"/>
        <c:crossBetween val="midCat"/>
      </c:valAx>
      <c:valAx>
        <c:axId val="212401268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07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'PKResult(12)'!$A$9:$A$17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xVal>
          <c:yVal>
            <c:numRef>
              <c:f>'PKResult(12)'!$B$9:$B$17</c:f>
              <c:numCache>
                <c:formatCode>General</c:formatCode>
                <c:ptCount val="9"/>
                <c:pt idx="0">
                  <c:v>3666.66</c:v>
                </c:pt>
                <c:pt idx="1">
                  <c:v>2938.45</c:v>
                </c:pt>
                <c:pt idx="2">
                  <c:v>361.93</c:v>
                </c:pt>
                <c:pt idx="3">
                  <c:v>152.62</c:v>
                </c:pt>
                <c:pt idx="4">
                  <c:v>25.01</c:v>
                </c:pt>
                <c:pt idx="5">
                  <c:v>10.49</c:v>
                </c:pt>
                <c:pt idx="6">
                  <c:v>5.76</c:v>
                </c:pt>
                <c:pt idx="7">
                  <c:v>5.5</c:v>
                </c:pt>
                <c:pt idx="8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6-4AB3-973B-A94DC0A0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10767"/>
        <c:axId val="2124012687"/>
      </c:scatterChart>
      <c:valAx>
        <c:axId val="21240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2687"/>
        <c:crossesAt val="1"/>
        <c:crossBetween val="midCat"/>
      </c:valAx>
      <c:valAx>
        <c:axId val="2124012687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07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'PKResult(12)'!$A$9:$A$17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xVal>
          <c:yVal>
            <c:numRef>
              <c:f>'PKResult(12)'!$B$9:$B$17</c:f>
              <c:numCache>
                <c:formatCode>General</c:formatCode>
                <c:ptCount val="9"/>
                <c:pt idx="0">
                  <c:v>3666.66</c:v>
                </c:pt>
                <c:pt idx="1">
                  <c:v>2938.45</c:v>
                </c:pt>
                <c:pt idx="2">
                  <c:v>361.93</c:v>
                </c:pt>
                <c:pt idx="3">
                  <c:v>152.62</c:v>
                </c:pt>
                <c:pt idx="4">
                  <c:v>25.01</c:v>
                </c:pt>
                <c:pt idx="5">
                  <c:v>10.49</c:v>
                </c:pt>
                <c:pt idx="6">
                  <c:v>5.76</c:v>
                </c:pt>
                <c:pt idx="7">
                  <c:v>5.5</c:v>
                </c:pt>
                <c:pt idx="8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5-46F0-96F5-677C401E7ADA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5.840926987958599</c:v>
              </c:pt>
              <c:pt idx="1">
                <c:v>4.8978606513611167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E5-46F0-96F5-677C401E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10767"/>
        <c:axId val="2124012687"/>
      </c:scatterChart>
      <c:valAx>
        <c:axId val="21240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none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2687"/>
        <c:crossesAt val="1"/>
        <c:crossBetween val="midCat"/>
      </c:valAx>
      <c:valAx>
        <c:axId val="2124012687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21240107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'PKResult(6)'!$A$9:$A$14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'PKResult(6)'!$B$9:$B$14</c:f>
              <c:numCache>
                <c:formatCode>General</c:formatCode>
                <c:ptCount val="6"/>
                <c:pt idx="0">
                  <c:v>1478.93</c:v>
                </c:pt>
                <c:pt idx="1">
                  <c:v>578.21</c:v>
                </c:pt>
                <c:pt idx="2">
                  <c:v>31.01</c:v>
                </c:pt>
                <c:pt idx="3">
                  <c:v>13.4</c:v>
                </c:pt>
                <c:pt idx="4">
                  <c:v>8.3000000000000007</c:v>
                </c:pt>
                <c:pt idx="5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9-4D1E-A0F4-2AAC2E9D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14240"/>
        <c:axId val="1958413760"/>
      </c:scatterChart>
      <c:valAx>
        <c:axId val="19584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3760"/>
        <c:crossesAt val="0"/>
        <c:crossBetween val="midCat"/>
      </c:valAx>
      <c:valAx>
        <c:axId val="19584137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42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'PKResult(6)'!$A$9:$A$14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'PKResult(6)'!$B$9:$B$14</c:f>
              <c:numCache>
                <c:formatCode>General</c:formatCode>
                <c:ptCount val="6"/>
                <c:pt idx="0">
                  <c:v>1478.93</c:v>
                </c:pt>
                <c:pt idx="1">
                  <c:v>578.21</c:v>
                </c:pt>
                <c:pt idx="2">
                  <c:v>31.01</c:v>
                </c:pt>
                <c:pt idx="3">
                  <c:v>13.4</c:v>
                </c:pt>
                <c:pt idx="4">
                  <c:v>8.3000000000000007</c:v>
                </c:pt>
                <c:pt idx="5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6-4743-9E47-7188B76B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14240"/>
        <c:axId val="1958413760"/>
      </c:scatterChart>
      <c:valAx>
        <c:axId val="19584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3760"/>
        <c:crossesAt val="1"/>
        <c:crossBetween val="midCat"/>
      </c:valAx>
      <c:valAx>
        <c:axId val="195841376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19584142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'PKResult(9)'!$A$9:$A$14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'PKResult(9)'!$B$9:$B$14</c:f>
              <c:numCache>
                <c:formatCode>General</c:formatCode>
                <c:ptCount val="6"/>
                <c:pt idx="0">
                  <c:v>899.45</c:v>
                </c:pt>
                <c:pt idx="1">
                  <c:v>392.6</c:v>
                </c:pt>
                <c:pt idx="2">
                  <c:v>32.4</c:v>
                </c:pt>
                <c:pt idx="3">
                  <c:v>22.1</c:v>
                </c:pt>
                <c:pt idx="4">
                  <c:v>16.8</c:v>
                </c:pt>
                <c:pt idx="5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DAD-A907-1FE9E0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6176"/>
        <c:axId val="52082416"/>
      </c:scatterChart>
      <c:valAx>
        <c:axId val="520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82416"/>
        <c:crossesAt val="0"/>
        <c:crossBetween val="midCat"/>
      </c:valAx>
      <c:valAx>
        <c:axId val="520824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61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7516339869281043E-2"/>
          <c:y val="1.4925373134328358E-2"/>
          <c:w val="0.94248366013071894"/>
          <c:h val="0.92910447761194026"/>
        </c:manualLayout>
      </c:layout>
      <c:scatterChart>
        <c:scatterStyle val="lineMarker"/>
        <c:varyColors val="0"/>
        <c:ser>
          <c:idx val="0"/>
          <c:order val="0"/>
          <c:spPr>
            <a:effectLst/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'PKResult(9)'!$A$9:$A$14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0.33333333333333331</c:v>
                </c:pt>
              </c:numCache>
            </c:numRef>
          </c:xVal>
          <c:yVal>
            <c:numRef>
              <c:f>'PKResult(9)'!$B$9:$B$14</c:f>
              <c:numCache>
                <c:formatCode>General</c:formatCode>
                <c:ptCount val="6"/>
                <c:pt idx="0">
                  <c:v>899.45</c:v>
                </c:pt>
                <c:pt idx="1">
                  <c:v>392.6</c:v>
                </c:pt>
                <c:pt idx="2">
                  <c:v>32.4</c:v>
                </c:pt>
                <c:pt idx="3">
                  <c:v>22.1</c:v>
                </c:pt>
                <c:pt idx="4">
                  <c:v>16.8</c:v>
                </c:pt>
                <c:pt idx="5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0-49E9-923C-FB1BDD63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6176"/>
        <c:axId val="52082416"/>
      </c:scatterChart>
      <c:valAx>
        <c:axId val="520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82416"/>
        <c:crossesAt val="1"/>
        <c:crossBetween val="midCat"/>
      </c:valAx>
      <c:valAx>
        <c:axId val="520824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u="none" strike="noStrike" baseline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 (ng/ml)</a:t>
                </a:r>
                <a:endParaRPr lang="ru-RU"/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900" b="1" u="none" strike="noStrike" baseline="0">
                <a:latin typeface="Arial"/>
                <a:ea typeface="Arial"/>
                <a:cs typeface="Arial"/>
              </a:defRPr>
            </a:pPr>
            <a:endParaRPr lang="ru-RU"/>
          </a:p>
        </c:txPr>
        <c:crossAx val="520761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2540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18</xdr:row>
      <xdr:rowOff>76200</xdr:rowOff>
    </xdr:from>
    <xdr:to>
      <xdr:col>10</xdr:col>
      <xdr:colOff>171450</xdr:colOff>
      <xdr:row>32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4422C8-3ABC-9977-371D-619B348C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17</xdr:row>
      <xdr:rowOff>104775</xdr:rowOff>
    </xdr:from>
    <xdr:to>
      <xdr:col>30</xdr:col>
      <xdr:colOff>142875</xdr:colOff>
      <xdr:row>31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7DBBF0-B94A-4FAC-8926-E719C5167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21</xdr:row>
      <xdr:rowOff>157162</xdr:rowOff>
    </xdr:from>
    <xdr:to>
      <xdr:col>20</xdr:col>
      <xdr:colOff>123825</xdr:colOff>
      <xdr:row>36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837E9E-734F-A666-E802-C183EA40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16</xdr:row>
      <xdr:rowOff>0</xdr:rowOff>
    </xdr:from>
    <xdr:to>
      <xdr:col>50</xdr:col>
      <xdr:colOff>304800</xdr:colOff>
      <xdr:row>30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CD7D6D-A990-4CDF-8596-AFB77AF3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352424</xdr:colOff>
      <xdr:row>54</xdr:row>
      <xdr:rowOff>180975</xdr:rowOff>
    </xdr:from>
    <xdr:to>
      <xdr:col>19</xdr:col>
      <xdr:colOff>228599</xdr:colOff>
      <xdr:row>70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E20478B-7227-9530-44E0-1B4AB2209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9B9D8E-6CC3-6147-B260-35FC9EDF0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D0349A-3195-4538-93A0-BFEC9C7D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3177B9-F8E5-4610-A017-26B4CFCB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FF47BD-82A6-BEBE-8271-F63A505E8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7613A3-4F4E-465F-9FF8-C6D9D4214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8A4665-D039-03C7-CAB0-6726653A5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3134FC-299F-4949-86CD-29A41011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6098F3-53CB-4D3B-AAA1-555C473B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D22A13-31C8-1199-8E61-89405470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C3426C-C99C-44C3-AB65-4B51603E0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53C7E-9515-4F48-AD4B-313E372D8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571500</xdr:colOff>
      <xdr:row>37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E7F6D7-C50D-0298-4FA4-1916938F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6</xdr:col>
      <xdr:colOff>571500</xdr:colOff>
      <xdr:row>59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FBF35E-4C75-4BF7-840D-1BCD4C81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571500</xdr:colOff>
      <xdr:row>81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F2FB72-8E3A-4620-ABC6-8497B17A4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571500</xdr:colOff>
      <xdr:row>38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F03BC2-077E-7E00-890D-1E227F61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571500</xdr:colOff>
      <xdr:row>60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7C3F66-2080-497D-A06A-F91C3007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571500</xdr:colOff>
      <xdr:row>82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467E1A-A213-4494-8977-E1427415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571500</xdr:colOff>
      <xdr:row>38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31FD1F-ACCB-A94B-1F0E-ADFEE536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571500</xdr:colOff>
      <xdr:row>60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00F881-D94D-4BC5-AEAA-354E8154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571500</xdr:colOff>
      <xdr:row>82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A338C0-525D-4F4F-A42C-2684FD54F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571500</xdr:colOff>
      <xdr:row>37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0FF291-B639-8A57-38E4-532D874F2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6</xdr:col>
      <xdr:colOff>571500</xdr:colOff>
      <xdr:row>59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23A336-9C60-4B67-82E6-DB8F1A14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571500</xdr:colOff>
      <xdr:row>81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74299A-3AB2-4221-8BA2-7A3D428DF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571500</xdr:colOff>
      <xdr:row>39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BB2A45-9586-18E5-6F59-84CC1F4B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571500</xdr:colOff>
      <xdr:row>61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F15E27-58F0-4CF0-A28B-6B4A5D33C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571500</xdr:colOff>
      <xdr:row>83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49AD46-0EB5-4BC9-A847-5F042CA55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1608F0-4742-1B3B-2277-71D488E91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5DF3E9-A663-4C14-846F-65F87E3D6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33245-0A3A-220E-04C0-3A5939DC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F746BD-C11D-48F1-9D02-2ADBBFB20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76933-AE48-0F13-73C5-4A936756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58C8A9-3D15-4C3A-8BA2-11E6568E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E458FC-B00F-447F-9786-4789D7DFE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2743F-883B-726E-EA7F-F136F9F8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808877-C109-4D87-811D-4F90F329E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C129EF-9623-4702-872A-2AB8C8FB0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881B95-63E8-E934-9B2B-FEB665551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A02308-D50B-4437-92A4-ECDDA630A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F3CD78-09CA-4187-B4E0-2766F807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6DC7E8-6316-7FC2-3F8E-2D0DFE67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75F004-3672-4C7A-B292-87FA726BF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C1C4A7-FC24-46A0-94C1-CD9F10E0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85924E-2774-C3C1-4D46-5BA3AD9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0AC36D-BC25-4D09-BF5C-4E3727D80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571500</xdr:colOff>
      <xdr:row>36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E27D85-211F-5D6B-70FE-53BF51E9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8F5FC5-10C8-410F-A5D4-A0B179804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571500</xdr:colOff>
      <xdr:row>80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48E3E9-AFBC-401E-BD82-F229CB17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88"/>
  <sheetViews>
    <sheetView topLeftCell="A34" workbookViewId="0">
      <selection activeCell="L86" sqref="L86"/>
    </sheetView>
  </sheetViews>
  <sheetFormatPr defaultRowHeight="15" x14ac:dyDescent="0.25"/>
  <sheetData>
    <row r="2" spans="1:59" x14ac:dyDescent="0.25">
      <c r="D2">
        <v>3</v>
      </c>
      <c r="E2">
        <v>6</v>
      </c>
      <c r="F2">
        <v>9</v>
      </c>
      <c r="G2">
        <v>12</v>
      </c>
      <c r="H2">
        <v>15</v>
      </c>
      <c r="I2">
        <v>20</v>
      </c>
      <c r="J2">
        <v>30</v>
      </c>
      <c r="K2">
        <v>45</v>
      </c>
      <c r="X2">
        <v>3</v>
      </c>
      <c r="Y2">
        <v>6</v>
      </c>
      <c r="Z2">
        <v>9</v>
      </c>
      <c r="AA2">
        <v>12</v>
      </c>
      <c r="AB2">
        <v>15</v>
      </c>
      <c r="AC2">
        <v>20</v>
      </c>
      <c r="AD2">
        <v>30</v>
      </c>
      <c r="AE2">
        <v>45</v>
      </c>
      <c r="AR2">
        <v>3</v>
      </c>
      <c r="AS2">
        <v>6</v>
      </c>
      <c r="AT2">
        <v>9</v>
      </c>
      <c r="AU2">
        <v>12</v>
      </c>
      <c r="AV2">
        <v>15</v>
      </c>
      <c r="AW2">
        <v>20</v>
      </c>
      <c r="AX2">
        <v>30</v>
      </c>
      <c r="AY2">
        <v>45</v>
      </c>
    </row>
    <row r="3" spans="1:59" x14ac:dyDescent="0.25">
      <c r="C3">
        <v>0</v>
      </c>
      <c r="D3">
        <f>D2/60</f>
        <v>0.05</v>
      </c>
      <c r="E3">
        <f t="shared" ref="E3:K3" si="0">E2/60</f>
        <v>0.1</v>
      </c>
      <c r="F3">
        <f t="shared" si="0"/>
        <v>0.15</v>
      </c>
      <c r="G3">
        <f t="shared" si="0"/>
        <v>0.2</v>
      </c>
      <c r="H3">
        <f t="shared" si="0"/>
        <v>0.25</v>
      </c>
      <c r="I3">
        <f t="shared" si="0"/>
        <v>0.33333333333333331</v>
      </c>
      <c r="J3">
        <f t="shared" si="0"/>
        <v>0.5</v>
      </c>
      <c r="K3">
        <f t="shared" si="0"/>
        <v>0.75</v>
      </c>
      <c r="L3">
        <v>1</v>
      </c>
      <c r="M3">
        <v>1.5</v>
      </c>
      <c r="N3">
        <v>2</v>
      </c>
      <c r="O3">
        <v>4</v>
      </c>
      <c r="P3">
        <v>6</v>
      </c>
      <c r="Q3">
        <v>8</v>
      </c>
      <c r="R3">
        <v>12</v>
      </c>
      <c r="S3">
        <v>16</v>
      </c>
      <c r="X3">
        <f>X2/60</f>
        <v>0.05</v>
      </c>
      <c r="Y3">
        <f t="shared" ref="Y3:AE3" si="1">Y2/60</f>
        <v>0.1</v>
      </c>
      <c r="Z3">
        <f t="shared" si="1"/>
        <v>0.15</v>
      </c>
      <c r="AA3">
        <f t="shared" si="1"/>
        <v>0.2</v>
      </c>
      <c r="AB3">
        <f t="shared" si="1"/>
        <v>0.25</v>
      </c>
      <c r="AC3">
        <f t="shared" si="1"/>
        <v>0.33333333333333331</v>
      </c>
      <c r="AD3">
        <f t="shared" si="1"/>
        <v>0.5</v>
      </c>
      <c r="AE3">
        <f t="shared" si="1"/>
        <v>0.75</v>
      </c>
      <c r="AF3">
        <v>1</v>
      </c>
      <c r="AG3">
        <v>1.5</v>
      </c>
      <c r="AH3">
        <v>2</v>
      </c>
      <c r="AI3">
        <v>4</v>
      </c>
      <c r="AJ3">
        <v>6</v>
      </c>
      <c r="AK3">
        <v>8</v>
      </c>
      <c r="AL3">
        <v>12</v>
      </c>
      <c r="AM3">
        <v>16</v>
      </c>
      <c r="AR3">
        <f>AR2/60</f>
        <v>0.05</v>
      </c>
      <c r="AS3">
        <f t="shared" ref="AS3:AY3" si="2">AS2/60</f>
        <v>0.1</v>
      </c>
      <c r="AT3">
        <f t="shared" si="2"/>
        <v>0.15</v>
      </c>
      <c r="AU3">
        <f t="shared" si="2"/>
        <v>0.2</v>
      </c>
      <c r="AV3">
        <f t="shared" si="2"/>
        <v>0.25</v>
      </c>
      <c r="AW3">
        <f t="shared" si="2"/>
        <v>0.33333333333333331</v>
      </c>
      <c r="AX3">
        <f t="shared" si="2"/>
        <v>0.5</v>
      </c>
      <c r="AY3">
        <f t="shared" si="2"/>
        <v>0.75</v>
      </c>
      <c r="AZ3">
        <v>1</v>
      </c>
      <c r="BA3">
        <v>1.5</v>
      </c>
      <c r="BB3">
        <v>2</v>
      </c>
      <c r="BC3">
        <v>4</v>
      </c>
      <c r="BD3">
        <v>6</v>
      </c>
      <c r="BE3">
        <v>8</v>
      </c>
      <c r="BF3">
        <v>12</v>
      </c>
      <c r="BG3">
        <v>16</v>
      </c>
    </row>
    <row r="4" spans="1:59" x14ac:dyDescent="0.25">
      <c r="B4" t="s">
        <v>0</v>
      </c>
      <c r="D4" s="5">
        <v>1478.93</v>
      </c>
      <c r="E4">
        <v>578.21</v>
      </c>
      <c r="F4">
        <v>31.01</v>
      </c>
      <c r="G4">
        <v>13.4</v>
      </c>
      <c r="H4">
        <v>8.3000000000000007</v>
      </c>
      <c r="I4">
        <v>6.21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V4" t="s">
        <v>168</v>
      </c>
      <c r="X4">
        <v>2822.12</v>
      </c>
      <c r="Y4">
        <v>1413.66</v>
      </c>
      <c r="Z4">
        <v>200.89</v>
      </c>
      <c r="AA4">
        <v>110.73</v>
      </c>
      <c r="AB4">
        <v>9.8699999999999992</v>
      </c>
      <c r="AC4">
        <v>5.61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P4" t="s">
        <v>370</v>
      </c>
      <c r="AR4" s="5">
        <v>3666.66</v>
      </c>
      <c r="AS4">
        <v>2938.45</v>
      </c>
      <c r="AT4">
        <v>361.93</v>
      </c>
      <c r="AU4">
        <v>152.62</v>
      </c>
      <c r="AV4">
        <v>25.01</v>
      </c>
      <c r="AW4">
        <v>10.49</v>
      </c>
      <c r="AX4">
        <v>5.76</v>
      </c>
      <c r="AY4">
        <v>5.5</v>
      </c>
      <c r="AZ4">
        <v>4.83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5">
      <c r="B5" t="s">
        <v>1</v>
      </c>
      <c r="D5">
        <v>549.51</v>
      </c>
      <c r="E5">
        <v>193.27</v>
      </c>
      <c r="F5">
        <v>56.14</v>
      </c>
      <c r="G5">
        <v>18.98</v>
      </c>
      <c r="H5">
        <v>15.41</v>
      </c>
      <c r="I5">
        <v>14.91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V5" t="s">
        <v>169</v>
      </c>
      <c r="X5">
        <v>3010.05</v>
      </c>
      <c r="Y5">
        <v>1373.98</v>
      </c>
      <c r="Z5">
        <v>142.26</v>
      </c>
      <c r="AA5">
        <v>98.14</v>
      </c>
      <c r="AB5">
        <v>25.67</v>
      </c>
      <c r="AC5">
        <v>7.15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P5" t="s">
        <v>371</v>
      </c>
      <c r="AR5">
        <v>3284.51</v>
      </c>
      <c r="AS5">
        <v>1700.15</v>
      </c>
      <c r="AT5">
        <v>296.56</v>
      </c>
      <c r="AU5">
        <v>160.6</v>
      </c>
      <c r="AV5">
        <v>23.19</v>
      </c>
      <c r="AW5">
        <v>18.649999999999999</v>
      </c>
      <c r="AX5">
        <v>8.49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5">
      <c r="B6" t="s">
        <v>2</v>
      </c>
      <c r="D6">
        <v>477.75</v>
      </c>
      <c r="E6">
        <v>184.73</v>
      </c>
      <c r="F6">
        <v>66.87</v>
      </c>
      <c r="G6">
        <v>13.2</v>
      </c>
      <c r="H6">
        <v>8.3000000000000007</v>
      </c>
      <c r="I6">
        <v>5.6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170</v>
      </c>
      <c r="X6">
        <v>2832.15</v>
      </c>
      <c r="Y6">
        <v>1944.16</v>
      </c>
      <c r="Z6">
        <v>193.12</v>
      </c>
      <c r="AA6">
        <v>126.95</v>
      </c>
      <c r="AB6">
        <v>21.11</v>
      </c>
      <c r="AC6">
        <v>6.91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P6" t="s">
        <v>372</v>
      </c>
      <c r="AR6">
        <v>3200.05</v>
      </c>
      <c r="AS6" s="5">
        <v>794.97</v>
      </c>
      <c r="AT6">
        <v>279.29000000000002</v>
      </c>
      <c r="AU6">
        <v>165.83</v>
      </c>
      <c r="AV6">
        <v>26.87</v>
      </c>
      <c r="AW6">
        <v>12.73</v>
      </c>
      <c r="AX6">
        <v>5.76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25">
      <c r="B7" t="s">
        <v>3</v>
      </c>
      <c r="D7">
        <v>899.45</v>
      </c>
      <c r="E7">
        <v>392.6</v>
      </c>
      <c r="F7">
        <v>32.4</v>
      </c>
      <c r="G7">
        <v>22.1</v>
      </c>
      <c r="H7">
        <v>16.8</v>
      </c>
      <c r="I7">
        <v>9.4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171</v>
      </c>
      <c r="X7">
        <v>835.18</v>
      </c>
      <c r="Y7">
        <v>173.2</v>
      </c>
      <c r="Z7">
        <v>128.37</v>
      </c>
      <c r="AA7">
        <v>98.04</v>
      </c>
      <c r="AB7">
        <v>31.51</v>
      </c>
      <c r="AC7">
        <v>7.15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P7" t="s">
        <v>373</v>
      </c>
      <c r="AR7">
        <v>2765.11</v>
      </c>
      <c r="AS7">
        <v>1193.8399999999999</v>
      </c>
      <c r="AT7">
        <v>262.39</v>
      </c>
      <c r="AU7">
        <v>121.17</v>
      </c>
      <c r="AV7">
        <v>13.43</v>
      </c>
      <c r="AW7">
        <v>15.01</v>
      </c>
      <c r="AX7">
        <v>7.04</v>
      </c>
      <c r="AY7">
        <v>9.16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5">
      <c r="B8" t="s">
        <v>4</v>
      </c>
      <c r="D8">
        <v>1253.29</v>
      </c>
      <c r="E8">
        <v>418.98</v>
      </c>
      <c r="F8">
        <v>42.38</v>
      </c>
      <c r="G8">
        <v>31.5</v>
      </c>
      <c r="H8">
        <v>19.41</v>
      </c>
      <c r="I8">
        <v>13.85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172</v>
      </c>
      <c r="X8">
        <v>1834.63</v>
      </c>
      <c r="Y8">
        <v>716.39</v>
      </c>
      <c r="Z8">
        <v>201.19</v>
      </c>
      <c r="AA8">
        <v>112.67</v>
      </c>
      <c r="AB8">
        <v>43.14</v>
      </c>
      <c r="AC8">
        <v>8.91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P8" t="s">
        <v>374</v>
      </c>
      <c r="AR8">
        <v>2108.17</v>
      </c>
      <c r="AS8">
        <v>1065.01</v>
      </c>
      <c r="AT8">
        <v>292.11</v>
      </c>
      <c r="AU8">
        <v>83.31</v>
      </c>
      <c r="AV8">
        <v>61.12</v>
      </c>
      <c r="AW8">
        <v>35.81</v>
      </c>
      <c r="AX8">
        <v>14.72</v>
      </c>
      <c r="AY8">
        <v>8.76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25">
      <c r="B9" t="s">
        <v>5</v>
      </c>
      <c r="D9">
        <v>1026.51</v>
      </c>
      <c r="E9">
        <v>384.7</v>
      </c>
      <c r="F9">
        <v>65.400000000000006</v>
      </c>
      <c r="G9">
        <v>29.8</v>
      </c>
      <c r="H9">
        <v>12.5</v>
      </c>
      <c r="I9">
        <v>8.3000000000000007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V9" t="s">
        <v>173</v>
      </c>
      <c r="X9">
        <v>2890.75</v>
      </c>
      <c r="Y9">
        <v>1639.46</v>
      </c>
      <c r="Z9">
        <v>363.16</v>
      </c>
      <c r="AA9">
        <v>140.33000000000001</v>
      </c>
      <c r="AB9">
        <v>35.979999999999997</v>
      </c>
      <c r="AC9">
        <v>15.21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P9" t="s">
        <v>375</v>
      </c>
      <c r="AR9">
        <v>4814.3900000000003</v>
      </c>
      <c r="AS9">
        <v>2314.81</v>
      </c>
      <c r="AT9">
        <v>357.89</v>
      </c>
      <c r="AU9">
        <v>125.47</v>
      </c>
      <c r="AV9">
        <v>51.87</v>
      </c>
      <c r="AW9">
        <v>11.25</v>
      </c>
      <c r="AX9">
        <v>6.74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5">
      <c r="D10" s="3">
        <f>AVERAGE(D4:D9)</f>
        <v>947.57333333333338</v>
      </c>
      <c r="E10" s="3">
        <f t="shared" ref="E10:S10" si="3">AVERAGE(E4:E9)</f>
        <v>358.74833333333328</v>
      </c>
      <c r="F10" s="3">
        <f t="shared" si="3"/>
        <v>49.033333333333339</v>
      </c>
      <c r="G10" s="3">
        <f t="shared" si="3"/>
        <v>21.49666666666667</v>
      </c>
      <c r="H10" s="3">
        <f t="shared" si="3"/>
        <v>13.453333333333333</v>
      </c>
      <c r="I10" s="3">
        <f t="shared" si="3"/>
        <v>9.711666666666666</v>
      </c>
      <c r="J10" s="3">
        <f t="shared" si="3"/>
        <v>0</v>
      </c>
      <c r="K10" s="3">
        <f t="shared" si="3"/>
        <v>0</v>
      </c>
      <c r="L10" s="3">
        <f t="shared" si="3"/>
        <v>0</v>
      </c>
      <c r="M10" s="3">
        <f t="shared" si="3"/>
        <v>0</v>
      </c>
      <c r="N10" s="3">
        <f t="shared" si="3"/>
        <v>0</v>
      </c>
      <c r="O10" s="3">
        <f t="shared" si="3"/>
        <v>0</v>
      </c>
      <c r="P10" s="3">
        <f t="shared" si="3"/>
        <v>0</v>
      </c>
      <c r="Q10" s="3">
        <f t="shared" si="3"/>
        <v>0</v>
      </c>
      <c r="R10" s="3">
        <f t="shared" si="3"/>
        <v>0</v>
      </c>
      <c r="S10" s="3">
        <f t="shared" si="3"/>
        <v>0</v>
      </c>
      <c r="X10" s="3">
        <f>AVERAGE(X4:X9)</f>
        <v>2370.8133333333335</v>
      </c>
      <c r="Y10" s="3">
        <f t="shared" ref="Y10" si="4">AVERAGE(Y4:Y9)</f>
        <v>1210.1416666666667</v>
      </c>
      <c r="Z10" s="3">
        <f t="shared" ref="Z10" si="5">AVERAGE(Z4:Z9)</f>
        <v>204.83166666666668</v>
      </c>
      <c r="AA10" s="3">
        <f t="shared" ref="AA10" si="6">AVERAGE(AA4:AA9)</f>
        <v>114.47666666666667</v>
      </c>
      <c r="AB10" s="3">
        <f t="shared" ref="AB10" si="7">AVERAGE(AB4:AB9)</f>
        <v>27.88</v>
      </c>
      <c r="AC10" s="3">
        <f t="shared" ref="AC10" si="8">AVERAGE(AC4:AC9)</f>
        <v>8.49</v>
      </c>
      <c r="AD10" s="3">
        <f t="shared" ref="AD10" si="9">AVERAGE(AD4:AD9)</f>
        <v>0</v>
      </c>
      <c r="AE10" s="3">
        <f t="shared" ref="AE10" si="10">AVERAGE(AE4:AE9)</f>
        <v>0</v>
      </c>
      <c r="AF10" s="3">
        <f t="shared" ref="AF10" si="11">AVERAGE(AF4:AF9)</f>
        <v>0</v>
      </c>
      <c r="AG10" s="3">
        <f t="shared" ref="AG10" si="12">AVERAGE(AG4:AG9)</f>
        <v>0</v>
      </c>
      <c r="AH10" s="3">
        <f t="shared" ref="AH10" si="13">AVERAGE(AH4:AH9)</f>
        <v>0</v>
      </c>
      <c r="AI10" s="3">
        <f t="shared" ref="AI10" si="14">AVERAGE(AI4:AI9)</f>
        <v>0</v>
      </c>
      <c r="AJ10" s="3">
        <f t="shared" ref="AJ10" si="15">AVERAGE(AJ4:AJ9)</f>
        <v>0</v>
      </c>
      <c r="AK10" s="3">
        <f t="shared" ref="AK10" si="16">AVERAGE(AK4:AK9)</f>
        <v>0</v>
      </c>
      <c r="AL10" s="3">
        <f t="shared" ref="AL10" si="17">AVERAGE(AL4:AL9)</f>
        <v>0</v>
      </c>
      <c r="AM10" s="3">
        <f t="shared" ref="AM10" si="18">AVERAGE(AM4:AM9)</f>
        <v>0</v>
      </c>
      <c r="AR10" s="3">
        <f>AVERAGE(AR4:AR9)</f>
        <v>3306.481666666667</v>
      </c>
      <c r="AS10" s="3">
        <f t="shared" ref="AS10:BG10" si="19">AVERAGE(AS4:AS9)</f>
        <v>1667.8716666666669</v>
      </c>
      <c r="AT10" s="3">
        <f t="shared" si="19"/>
        <v>308.36166666666668</v>
      </c>
      <c r="AU10" s="3">
        <f t="shared" si="19"/>
        <v>134.83333333333334</v>
      </c>
      <c r="AV10" s="3">
        <f t="shared" si="19"/>
        <v>33.581666666666671</v>
      </c>
      <c r="AW10" s="3">
        <f t="shared" si="19"/>
        <v>17.323333333333334</v>
      </c>
      <c r="AX10" s="3">
        <f t="shared" si="19"/>
        <v>8.0849999999999991</v>
      </c>
      <c r="AY10" s="3">
        <f t="shared" si="19"/>
        <v>3.9033333333333338</v>
      </c>
      <c r="AZ10" s="3">
        <f t="shared" si="19"/>
        <v>0.80500000000000005</v>
      </c>
      <c r="BA10" s="3">
        <f t="shared" si="19"/>
        <v>0</v>
      </c>
      <c r="BB10" s="3">
        <f t="shared" si="19"/>
        <v>0</v>
      </c>
      <c r="BC10" s="3">
        <f t="shared" si="19"/>
        <v>0</v>
      </c>
      <c r="BD10" s="3">
        <f t="shared" si="19"/>
        <v>0</v>
      </c>
      <c r="BE10" s="3">
        <f t="shared" si="19"/>
        <v>0</v>
      </c>
      <c r="BF10" s="3">
        <f t="shared" si="19"/>
        <v>0</v>
      </c>
      <c r="BG10" s="3">
        <f t="shared" si="19"/>
        <v>0</v>
      </c>
    </row>
    <row r="11" spans="1:59" x14ac:dyDescent="0.25">
      <c r="D11" s="3">
        <f>_xlfn.STDEV.S(D4:D9)</f>
        <v>390.77815239169445</v>
      </c>
      <c r="E11" s="3">
        <f t="shared" ref="E11:S11" si="20">_xlfn.STDEV.S(E4:E9)</f>
        <v>149.18187576467423</v>
      </c>
      <c r="F11" s="3">
        <f t="shared" si="20"/>
        <v>16.014333163346699</v>
      </c>
      <c r="G11" s="3">
        <f t="shared" si="20"/>
        <v>7.8752820055326636</v>
      </c>
      <c r="H11" s="3">
        <f t="shared" si="20"/>
        <v>4.5723764791043475</v>
      </c>
      <c r="I11" s="3">
        <f t="shared" si="20"/>
        <v>3.8834490683755196</v>
      </c>
      <c r="J11" s="3">
        <f t="shared" si="20"/>
        <v>0</v>
      </c>
      <c r="K11" s="3">
        <f t="shared" si="20"/>
        <v>0</v>
      </c>
      <c r="L11" s="3">
        <f t="shared" si="20"/>
        <v>0</v>
      </c>
      <c r="M11" s="3">
        <f t="shared" si="20"/>
        <v>0</v>
      </c>
      <c r="N11" s="3">
        <f t="shared" si="20"/>
        <v>0</v>
      </c>
      <c r="O11" s="3">
        <f t="shared" si="20"/>
        <v>0</v>
      </c>
      <c r="P11" s="3">
        <f t="shared" si="20"/>
        <v>0</v>
      </c>
      <c r="Q11" s="3">
        <f t="shared" si="20"/>
        <v>0</v>
      </c>
      <c r="R11" s="3">
        <f t="shared" si="20"/>
        <v>0</v>
      </c>
      <c r="S11" s="3">
        <f t="shared" si="20"/>
        <v>0</v>
      </c>
      <c r="X11" s="3">
        <f>_xlfn.STDEV.S(X4:X9)</f>
        <v>865.00048348348616</v>
      </c>
      <c r="Y11" s="3">
        <f t="shared" ref="Y11:AM11" si="21">_xlfn.STDEV.S(Y4:Y9)</f>
        <v>649.67662492709906</v>
      </c>
      <c r="Z11" s="3">
        <f t="shared" si="21"/>
        <v>83.660531534688843</v>
      </c>
      <c r="AA11" s="3">
        <f t="shared" si="21"/>
        <v>16.603199290096715</v>
      </c>
      <c r="AB11" s="3">
        <f t="shared" si="21"/>
        <v>11.719484630306916</v>
      </c>
      <c r="AC11" s="3">
        <f t="shared" si="21"/>
        <v>3.4559166656619462</v>
      </c>
      <c r="AD11" s="3">
        <f t="shared" si="21"/>
        <v>0</v>
      </c>
      <c r="AE11" s="3">
        <f t="shared" si="21"/>
        <v>0</v>
      </c>
      <c r="AF11" s="3">
        <f t="shared" si="21"/>
        <v>0</v>
      </c>
      <c r="AG11" s="3">
        <f t="shared" si="21"/>
        <v>0</v>
      </c>
      <c r="AH11" s="3">
        <f t="shared" si="21"/>
        <v>0</v>
      </c>
      <c r="AI11" s="3">
        <f t="shared" si="21"/>
        <v>0</v>
      </c>
      <c r="AJ11" s="3">
        <f t="shared" si="21"/>
        <v>0</v>
      </c>
      <c r="AK11" s="3">
        <f t="shared" si="21"/>
        <v>0</v>
      </c>
      <c r="AL11" s="3">
        <f t="shared" si="21"/>
        <v>0</v>
      </c>
      <c r="AM11" s="3">
        <f t="shared" si="21"/>
        <v>0</v>
      </c>
      <c r="AR11" s="3">
        <f>_xlfn.STDEV.S(AR4:AR9)</f>
        <v>910.42413844134387</v>
      </c>
      <c r="AS11" s="3">
        <f t="shared" ref="AS11:BG11" si="22">_xlfn.STDEV.S(AS4:AS9)</f>
        <v>822.68413487599594</v>
      </c>
      <c r="AT11" s="3">
        <f t="shared" si="22"/>
        <v>41.676310017402862</v>
      </c>
      <c r="AU11" s="3">
        <f t="shared" si="22"/>
        <v>31.209269563170952</v>
      </c>
      <c r="AV11" s="3">
        <f t="shared" si="22"/>
        <v>18.576432829439202</v>
      </c>
      <c r="AW11" s="3">
        <f t="shared" si="22"/>
        <v>9.5241475559058202</v>
      </c>
      <c r="AX11" s="3">
        <f t="shared" si="22"/>
        <v>3.40292668154928</v>
      </c>
      <c r="AY11" s="3">
        <f t="shared" si="22"/>
        <v>4.4604289778749608</v>
      </c>
      <c r="AZ11" s="3">
        <f t="shared" si="22"/>
        <v>1.9718392429404585</v>
      </c>
      <c r="BA11" s="3">
        <f t="shared" si="22"/>
        <v>0</v>
      </c>
      <c r="BB11" s="3">
        <f t="shared" si="22"/>
        <v>0</v>
      </c>
      <c r="BC11" s="3">
        <f t="shared" si="22"/>
        <v>0</v>
      </c>
      <c r="BD11" s="3">
        <f t="shared" si="22"/>
        <v>0</v>
      </c>
      <c r="BE11" s="3">
        <f t="shared" si="22"/>
        <v>0</v>
      </c>
      <c r="BF11" s="3">
        <f t="shared" si="22"/>
        <v>0</v>
      </c>
      <c r="BG11" s="3">
        <f t="shared" si="22"/>
        <v>0</v>
      </c>
    </row>
    <row r="12" spans="1:59" x14ac:dyDescent="0.25">
      <c r="D12" s="3">
        <f>D11*100/D10</f>
        <v>41.239884940306581</v>
      </c>
      <c r="E12" s="3">
        <f t="shared" ref="E12:I12" si="23">E11*100/E10</f>
        <v>41.583991311831667</v>
      </c>
      <c r="F12" s="3">
        <f t="shared" si="23"/>
        <v>32.660094826675788</v>
      </c>
      <c r="G12" s="3">
        <f t="shared" si="23"/>
        <v>36.634898459603022</v>
      </c>
      <c r="H12" s="3">
        <f t="shared" si="23"/>
        <v>33.986941123174041</v>
      </c>
      <c r="I12" s="3">
        <f t="shared" si="23"/>
        <v>39.987462519741065</v>
      </c>
      <c r="J12" s="3"/>
      <c r="K12" s="3"/>
      <c r="L12" s="3"/>
      <c r="M12" s="3"/>
      <c r="N12" s="3"/>
      <c r="O12" s="3"/>
      <c r="P12" s="3"/>
      <c r="Q12" s="3"/>
      <c r="R12" s="3"/>
      <c r="S12" s="3"/>
      <c r="X12" s="3">
        <f>X11*100/X10</f>
        <v>36.485389689761298</v>
      </c>
      <c r="Y12" s="3">
        <f t="shared" ref="Y12" si="24">Y11*100/Y10</f>
        <v>53.685997501154745</v>
      </c>
      <c r="Z12" s="3">
        <f t="shared" ref="Z12" si="25">Z11*100/Z10</f>
        <v>40.84355358531257</v>
      </c>
      <c r="AA12" s="3">
        <f t="shared" ref="AA12" si="26">AA11*100/AA10</f>
        <v>14.503566336746978</v>
      </c>
      <c r="AB12" s="3">
        <f t="shared" ref="AB12" si="27">AB11*100/AB10</f>
        <v>42.035454197657515</v>
      </c>
      <c r="AC12" s="3">
        <f t="shared" ref="AC12" si="28">AC11*100/AC10</f>
        <v>40.705732222166624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R12" s="3">
        <f>AR11*100/AR10</f>
        <v>27.534528547958391</v>
      </c>
      <c r="AS12" s="3">
        <f t="shared" ref="AS12:AW12" si="29">AS11*100/AS10</f>
        <v>49.325385838598443</v>
      </c>
      <c r="AT12" s="3">
        <f t="shared" si="29"/>
        <v>13.515399131129421</v>
      </c>
      <c r="AU12" s="3">
        <f t="shared" si="29"/>
        <v>23.146553446109479</v>
      </c>
      <c r="AV12" s="3">
        <f t="shared" si="29"/>
        <v>55.317185456665442</v>
      </c>
      <c r="AW12" s="3">
        <f t="shared" si="29"/>
        <v>54.978723624624706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4" spans="1:59" x14ac:dyDescent="0.25">
      <c r="A14" t="s">
        <v>261</v>
      </c>
    </row>
    <row r="15" spans="1:59" x14ac:dyDescent="0.25">
      <c r="A15">
        <v>32</v>
      </c>
    </row>
    <row r="16" spans="1:59" x14ac:dyDescent="0.25">
      <c r="A16">
        <v>64</v>
      </c>
    </row>
    <row r="17" spans="1:1" x14ac:dyDescent="0.25">
      <c r="A17">
        <v>128</v>
      </c>
    </row>
    <row r="18" spans="1:1" x14ac:dyDescent="0.25">
      <c r="A18">
        <v>192</v>
      </c>
    </row>
    <row r="40" spans="3:57" ht="15.75" thickBot="1" x14ac:dyDescent="0.3"/>
    <row r="41" spans="3:57" ht="15.75" thickBot="1" x14ac:dyDescent="0.3">
      <c r="C41" s="14" t="s">
        <v>397</v>
      </c>
      <c r="D41" s="6" t="s">
        <v>399</v>
      </c>
      <c r="E41" s="6" t="s">
        <v>400</v>
      </c>
      <c r="F41" s="6" t="s">
        <v>401</v>
      </c>
      <c r="G41" s="6" t="s">
        <v>402</v>
      </c>
      <c r="H41" s="6" t="s">
        <v>403</v>
      </c>
      <c r="I41" s="6" t="s">
        <v>404</v>
      </c>
      <c r="J41" s="6" t="s">
        <v>405</v>
      </c>
      <c r="K41" s="6" t="s">
        <v>406</v>
      </c>
      <c r="L41" s="6" t="s">
        <v>407</v>
      </c>
      <c r="M41" s="6" t="s">
        <v>408</v>
      </c>
      <c r="N41" s="6" t="s">
        <v>409</v>
      </c>
      <c r="O41" s="6" t="s">
        <v>410</v>
      </c>
      <c r="P41" s="6" t="s">
        <v>411</v>
      </c>
      <c r="Q41" s="15" t="s">
        <v>412</v>
      </c>
      <c r="T41" s="14" t="s">
        <v>397</v>
      </c>
      <c r="U41" s="6" t="s">
        <v>399</v>
      </c>
      <c r="V41" s="6" t="s">
        <v>400</v>
      </c>
      <c r="W41" s="6" t="s">
        <v>401</v>
      </c>
      <c r="X41" s="6" t="s">
        <v>402</v>
      </c>
      <c r="Y41" s="6" t="s">
        <v>403</v>
      </c>
      <c r="Z41" s="6" t="s">
        <v>404</v>
      </c>
      <c r="AA41" s="6" t="s">
        <v>405</v>
      </c>
      <c r="AB41" s="6" t="s">
        <v>406</v>
      </c>
      <c r="AC41" s="6" t="s">
        <v>407</v>
      </c>
      <c r="AD41" s="6" t="s">
        <v>408</v>
      </c>
      <c r="AE41" s="6" t="s">
        <v>409</v>
      </c>
      <c r="AF41" s="6" t="s">
        <v>410</v>
      </c>
      <c r="AG41" s="6" t="s">
        <v>411</v>
      </c>
      <c r="AH41" s="15" t="s">
        <v>412</v>
      </c>
      <c r="AQ41" s="14" t="s">
        <v>397</v>
      </c>
      <c r="AR41" s="6" t="s">
        <v>399</v>
      </c>
      <c r="AS41" s="6" t="s">
        <v>400</v>
      </c>
      <c r="AT41" s="6" t="s">
        <v>401</v>
      </c>
      <c r="AU41" s="6" t="s">
        <v>402</v>
      </c>
      <c r="AV41" s="6" t="s">
        <v>403</v>
      </c>
      <c r="AW41" s="6" t="s">
        <v>404</v>
      </c>
      <c r="AX41" s="6" t="s">
        <v>405</v>
      </c>
      <c r="AY41" s="6" t="s">
        <v>406</v>
      </c>
      <c r="AZ41" s="6" t="s">
        <v>407</v>
      </c>
      <c r="BA41" s="6" t="s">
        <v>408</v>
      </c>
      <c r="BB41" s="6" t="s">
        <v>409</v>
      </c>
      <c r="BC41" s="6" t="s">
        <v>410</v>
      </c>
      <c r="BD41" s="6" t="s">
        <v>411</v>
      </c>
      <c r="BE41" s="15" t="s">
        <v>412</v>
      </c>
    </row>
    <row r="42" spans="3:57" ht="15.75" thickBot="1" x14ac:dyDescent="0.3">
      <c r="C42" s="14" t="s">
        <v>398</v>
      </c>
      <c r="D42" s="6" t="s">
        <v>413</v>
      </c>
      <c r="E42" s="6" t="s">
        <v>382</v>
      </c>
      <c r="F42" s="6" t="s">
        <v>382</v>
      </c>
      <c r="G42" s="6" t="s">
        <v>418</v>
      </c>
      <c r="H42" s="6" t="s">
        <v>418</v>
      </c>
      <c r="I42" s="6"/>
      <c r="J42" s="6" t="s">
        <v>419</v>
      </c>
      <c r="K42" s="6" t="s">
        <v>419</v>
      </c>
      <c r="L42" s="6"/>
      <c r="M42" s="6" t="s">
        <v>420</v>
      </c>
      <c r="N42" s="6" t="s">
        <v>382</v>
      </c>
      <c r="O42" s="6" t="s">
        <v>421</v>
      </c>
      <c r="P42" s="6" t="s">
        <v>422</v>
      </c>
      <c r="Q42" s="15" t="s">
        <v>421</v>
      </c>
      <c r="T42" s="14" t="s">
        <v>398</v>
      </c>
      <c r="U42" s="6" t="s">
        <v>413</v>
      </c>
      <c r="V42" s="6" t="s">
        <v>382</v>
      </c>
      <c r="W42" s="6" t="s">
        <v>382</v>
      </c>
      <c r="X42" s="6" t="s">
        <v>383</v>
      </c>
      <c r="Y42" s="6" t="s">
        <v>383</v>
      </c>
      <c r="Z42" s="6"/>
      <c r="AA42" s="6" t="s">
        <v>414</v>
      </c>
      <c r="AB42" s="6" t="s">
        <v>414</v>
      </c>
      <c r="AC42" s="6"/>
      <c r="AD42" s="6" t="s">
        <v>415</v>
      </c>
      <c r="AE42" s="6" t="s">
        <v>382</v>
      </c>
      <c r="AF42" s="6" t="s">
        <v>416</v>
      </c>
      <c r="AG42" s="6" t="s">
        <v>417</v>
      </c>
      <c r="AH42" s="15" t="s">
        <v>416</v>
      </c>
      <c r="AQ42" s="14" t="s">
        <v>398</v>
      </c>
      <c r="AR42" s="6" t="s">
        <v>413</v>
      </c>
      <c r="AS42" s="6" t="s">
        <v>382</v>
      </c>
      <c r="AT42" s="6" t="s">
        <v>382</v>
      </c>
      <c r="AU42" s="6" t="s">
        <v>383</v>
      </c>
      <c r="AV42" s="6" t="s">
        <v>383</v>
      </c>
      <c r="AW42" s="6"/>
      <c r="AX42" s="6" t="s">
        <v>414</v>
      </c>
      <c r="AY42" s="6" t="s">
        <v>414</v>
      </c>
      <c r="AZ42" s="6"/>
      <c r="BA42" s="6" t="s">
        <v>415</v>
      </c>
      <c r="BB42" s="6" t="s">
        <v>382</v>
      </c>
      <c r="BC42" s="6" t="s">
        <v>416</v>
      </c>
      <c r="BD42" s="6" t="s">
        <v>417</v>
      </c>
      <c r="BE42" s="15" t="s">
        <v>416</v>
      </c>
    </row>
    <row r="43" spans="3:57" ht="15.75" thickBot="1" x14ac:dyDescent="0.3">
      <c r="C43" s="14" t="s">
        <v>229</v>
      </c>
      <c r="D43" s="6">
        <v>5.5348292809228123</v>
      </c>
      <c r="E43" s="6">
        <v>0.12523370557228425</v>
      </c>
      <c r="F43" s="6">
        <v>0.05</v>
      </c>
      <c r="G43" s="6">
        <v>1478.93</v>
      </c>
      <c r="H43" s="6">
        <v>3782.7674113211406</v>
      </c>
      <c r="I43" s="6">
        <v>4.1989816962263258E-3</v>
      </c>
      <c r="J43" s="6">
        <v>200.45876861636185</v>
      </c>
      <c r="K43" s="6">
        <v>201.58075444190561</v>
      </c>
      <c r="L43" s="6">
        <v>0.99443406277226176</v>
      </c>
      <c r="M43" s="6">
        <v>7.7562423271492333</v>
      </c>
      <c r="N43" s="6">
        <v>3.8477097422435422E-2</v>
      </c>
      <c r="O43" s="6">
        <v>2.8681158017330826E-2</v>
      </c>
      <c r="P43" s="6">
        <v>0.15874531320509672</v>
      </c>
      <c r="Q43" s="15">
        <v>6.1080588815475307E-3</v>
      </c>
      <c r="T43" s="14" t="s">
        <v>229</v>
      </c>
      <c r="U43" s="6">
        <v>22.775425916077602</v>
      </c>
      <c r="V43" s="6">
        <v>3.0433994214379968E-2</v>
      </c>
      <c r="W43" s="6">
        <v>0.05</v>
      </c>
      <c r="X43" s="6">
        <v>2832.15</v>
      </c>
      <c r="Y43" s="6">
        <v>4125.7271122232723</v>
      </c>
      <c r="Z43" s="6">
        <v>2.4398425224652649E-3</v>
      </c>
      <c r="AA43" s="6">
        <v>359.6574278055819</v>
      </c>
      <c r="AB43" s="6">
        <v>359.96082498574714</v>
      </c>
      <c r="AC43" s="6">
        <v>0.99915713833532516</v>
      </c>
      <c r="AD43" s="6">
        <v>20.081334200598409</v>
      </c>
      <c r="AE43" s="6">
        <v>5.578755466346523E-2</v>
      </c>
      <c r="AF43" s="6">
        <v>7.8065335078425441E-3</v>
      </c>
      <c r="AG43" s="6">
        <v>0.17779712556924526</v>
      </c>
      <c r="AH43" s="15">
        <v>9.9188668617012608E-3</v>
      </c>
      <c r="AQ43" s="14" t="s">
        <v>229</v>
      </c>
      <c r="AR43" s="6">
        <v>0.35218201408663719</v>
      </c>
      <c r="AS43" s="6">
        <v>1.9681504245967265</v>
      </c>
      <c r="AT43" s="6">
        <v>0.05</v>
      </c>
      <c r="AU43" s="6">
        <v>3666.66</v>
      </c>
      <c r="AV43" s="6">
        <v>4575.3358252139678</v>
      </c>
      <c r="AW43" s="6">
        <v>1.3172751223184042E-3</v>
      </c>
      <c r="AX43" s="6">
        <v>476.52372896368257</v>
      </c>
      <c r="AY43" s="6">
        <v>490.23822830438945</v>
      </c>
      <c r="AZ43" s="6">
        <v>0.97202482681095304</v>
      </c>
      <c r="BA43" s="6">
        <v>83.844500772642462</v>
      </c>
      <c r="BB43" s="6">
        <v>0.1710280756003861</v>
      </c>
      <c r="BC43" s="6">
        <v>0.74137104931635955</v>
      </c>
      <c r="BD43" s="6">
        <v>0.26109754933375917</v>
      </c>
      <c r="BE43" s="15">
        <v>4.4655011406529707E-2</v>
      </c>
    </row>
    <row r="44" spans="3:57" ht="15.75" thickBot="1" x14ac:dyDescent="0.3">
      <c r="C44" s="14" t="s">
        <v>229</v>
      </c>
      <c r="D44" s="6">
        <v>6.6511911899762444</v>
      </c>
      <c r="E44" s="6">
        <v>0.10421399126288249</v>
      </c>
      <c r="F44" s="6">
        <v>0.05</v>
      </c>
      <c r="G44" s="6">
        <v>899.45</v>
      </c>
      <c r="H44" s="6">
        <v>2060.647739429442</v>
      </c>
      <c r="I44" s="6">
        <v>1.0450831063427649E-2</v>
      </c>
      <c r="J44" s="6">
        <v>120.35536015240272</v>
      </c>
      <c r="K44" s="6">
        <v>121.76864083123306</v>
      </c>
      <c r="L44" s="6">
        <v>0.98839372215060617</v>
      </c>
      <c r="M44" s="6">
        <v>5.7697594637991951</v>
      </c>
      <c r="N44" s="6">
        <v>4.7382966783671938E-2</v>
      </c>
      <c r="O44" s="6">
        <v>3.9510733104319594E-2</v>
      </c>
      <c r="P44" s="6">
        <v>0.26279343993295323</v>
      </c>
      <c r="Q44" s="15">
        <v>1.2451932835310009E-2</v>
      </c>
      <c r="T44" s="14" t="s">
        <v>229</v>
      </c>
      <c r="U44" s="6">
        <v>17.193704338847105</v>
      </c>
      <c r="V44" s="6">
        <v>4.0314010692498806E-2</v>
      </c>
      <c r="W44" s="6">
        <v>0.05</v>
      </c>
      <c r="X44" s="6">
        <v>3010.05</v>
      </c>
      <c r="Y44" s="6">
        <v>6594.2742998442654</v>
      </c>
      <c r="Z44" s="6">
        <v>2.375375824321855E-3</v>
      </c>
      <c r="AA44" s="6">
        <v>398.08760749610667</v>
      </c>
      <c r="AB44" s="6">
        <v>398.50345738273325</v>
      </c>
      <c r="AC44" s="6">
        <v>0.99895647106964203</v>
      </c>
      <c r="AD44" s="6">
        <v>17.133316689541651</v>
      </c>
      <c r="AE44" s="6">
        <v>4.2994148161395657E-2</v>
      </c>
      <c r="AF44" s="6">
        <v>9.3406785374698098E-3</v>
      </c>
      <c r="AG44" s="6">
        <v>0.16060086509747071</v>
      </c>
      <c r="AH44" s="15">
        <v>6.9048973888489722E-3</v>
      </c>
      <c r="AQ44" s="14" t="s">
        <v>229</v>
      </c>
      <c r="AR44" s="6">
        <v>4.1196734996085489</v>
      </c>
      <c r="AS44" s="6">
        <v>0.16825294058517212</v>
      </c>
      <c r="AT44" s="6">
        <v>0.05</v>
      </c>
      <c r="AU44" s="6">
        <v>3284.51</v>
      </c>
      <c r="AV44" s="6">
        <v>6345.3259654148169</v>
      </c>
      <c r="AW44" s="6">
        <v>2.5848604510261804E-3</v>
      </c>
      <c r="AX44" s="6">
        <v>435.3088991353705</v>
      </c>
      <c r="AY44" s="6">
        <v>437.36974206401686</v>
      </c>
      <c r="AZ44" s="6">
        <v>0.9952880989916657</v>
      </c>
      <c r="BA44" s="6">
        <v>23.590224035177311</v>
      </c>
      <c r="BB44" s="6">
        <v>5.3936570746415426E-2</v>
      </c>
      <c r="BC44" s="6">
        <v>7.1039261374179805E-2</v>
      </c>
      <c r="BD44" s="6">
        <v>0.29265856251497374</v>
      </c>
      <c r="BE44" s="15">
        <v>1.5784999261633122E-2</v>
      </c>
    </row>
    <row r="45" spans="3:57" ht="15.75" thickBot="1" x14ac:dyDescent="0.3">
      <c r="C45" s="14" t="s">
        <v>229</v>
      </c>
      <c r="D45" s="6">
        <v>6.2564879905018396</v>
      </c>
      <c r="E45" s="6">
        <v>0.11078854168860111</v>
      </c>
      <c r="F45" s="6">
        <v>0.05</v>
      </c>
      <c r="G45" s="6">
        <v>477.75</v>
      </c>
      <c r="H45" s="6">
        <v>1235.5603448275863</v>
      </c>
      <c r="I45" s="6">
        <v>1.1721611721611722E-2</v>
      </c>
      <c r="J45" s="6">
        <v>68.803175287356311</v>
      </c>
      <c r="K45" s="6">
        <v>69.698246133572511</v>
      </c>
      <c r="L45" s="6">
        <v>0.98715791435410216</v>
      </c>
      <c r="M45" s="6">
        <v>3.4090808848045233</v>
      </c>
      <c r="N45" s="6">
        <v>4.8912003872683164E-2</v>
      </c>
      <c r="O45" s="6">
        <v>7.3383346547987491E-2</v>
      </c>
      <c r="P45" s="6">
        <v>0.45912202638031835</v>
      </c>
      <c r="Q45" s="15">
        <v>2.2456578332348272E-2</v>
      </c>
      <c r="T45" s="14" t="s">
        <v>229</v>
      </c>
      <c r="U45" s="6">
        <v>23.951974754732618</v>
      </c>
      <c r="V45" s="6">
        <v>2.8939041045999259E-2</v>
      </c>
      <c r="W45" s="6">
        <v>0.05</v>
      </c>
      <c r="X45" s="6">
        <v>2822.12</v>
      </c>
      <c r="Y45" s="6">
        <v>5633.8591276544394</v>
      </c>
      <c r="Z45" s="6">
        <v>1.9878672770824771E-3</v>
      </c>
      <c r="AA45" s="6">
        <v>369.10822819136098</v>
      </c>
      <c r="AB45" s="6">
        <v>369.34244687509982</v>
      </c>
      <c r="AC45" s="6">
        <v>0.99936584953687146</v>
      </c>
      <c r="AD45" s="6">
        <v>17.067843240713735</v>
      </c>
      <c r="AE45" s="6">
        <v>4.6211431654064793E-2</v>
      </c>
      <c r="AF45" s="6">
        <v>7.2345150873841775E-3</v>
      </c>
      <c r="AG45" s="6">
        <v>0.17328092273575804</v>
      </c>
      <c r="AH45" s="15">
        <v>8.0075595179567652E-3</v>
      </c>
      <c r="AQ45" s="14" t="s">
        <v>229</v>
      </c>
      <c r="AR45" s="6">
        <v>5.9599849110342111</v>
      </c>
      <c r="AS45" s="6">
        <v>0.11630015694782461</v>
      </c>
      <c r="AT45" s="6">
        <v>0.05</v>
      </c>
      <c r="AU45" s="6">
        <v>3200.05</v>
      </c>
      <c r="AV45" s="6">
        <v>12881.39175377687</v>
      </c>
      <c r="AW45" s="6">
        <v>1.799971875439446E-3</v>
      </c>
      <c r="AX45" s="6">
        <v>547.90437717775512</v>
      </c>
      <c r="AY45" s="6">
        <v>548.87082257753059</v>
      </c>
      <c r="AZ45" s="6">
        <v>0.99823921155940309</v>
      </c>
      <c r="BA45" s="6">
        <v>17.591578378836864</v>
      </c>
      <c r="BB45" s="6">
        <v>3.2050489213884155E-2</v>
      </c>
      <c r="BC45" s="6">
        <v>3.9128632013264608E-2</v>
      </c>
      <c r="BD45" s="6">
        <v>0.23320605638846725</v>
      </c>
      <c r="BE45" s="15">
        <v>7.4743681948910299E-3</v>
      </c>
    </row>
    <row r="46" spans="3:57" ht="15.75" thickBot="1" x14ac:dyDescent="0.3">
      <c r="C46" s="14" t="s">
        <v>229</v>
      </c>
      <c r="D46" s="6">
        <v>13.40951660294135</v>
      </c>
      <c r="E46" s="6">
        <v>5.1690691102757938E-2</v>
      </c>
      <c r="F46" s="6">
        <v>0.05</v>
      </c>
      <c r="G46" s="6">
        <v>549.51</v>
      </c>
      <c r="H46" s="6">
        <v>1562.3802975112544</v>
      </c>
      <c r="I46" s="6">
        <v>2.7133264180815637E-2</v>
      </c>
      <c r="J46" s="6">
        <v>81.603090771114694</v>
      </c>
      <c r="K46" s="6">
        <v>82.714987675491514</v>
      </c>
      <c r="L46" s="6">
        <v>0.98655749174818208</v>
      </c>
      <c r="M46" s="6">
        <v>3.8684424608125769</v>
      </c>
      <c r="N46" s="6">
        <v>4.6768337510842646E-2</v>
      </c>
      <c r="O46" s="6">
        <v>2.8850453659166653E-2</v>
      </c>
      <c r="P46" s="6">
        <v>0.38687063734498522</v>
      </c>
      <c r="Q46" s="15">
        <v>1.8093296540385075E-2</v>
      </c>
      <c r="T46" s="14" t="s">
        <v>229</v>
      </c>
      <c r="U46" s="6">
        <v>19.019223218316437</v>
      </c>
      <c r="V46" s="6">
        <v>3.6444557835170199E-2</v>
      </c>
      <c r="W46" s="6">
        <v>0.05</v>
      </c>
      <c r="X46" s="6">
        <v>1834.63</v>
      </c>
      <c r="Y46" s="6">
        <v>4698.3727256103539</v>
      </c>
      <c r="Z46" s="6">
        <v>4.856565083967884E-3</v>
      </c>
      <c r="AA46" s="6">
        <v>263.95056814025878</v>
      </c>
      <c r="AB46" s="6">
        <v>264.41904153150745</v>
      </c>
      <c r="AC46" s="6">
        <v>0.99822829177303085</v>
      </c>
      <c r="AD46" s="6">
        <v>11.827689370405897</v>
      </c>
      <c r="AE46" s="6">
        <v>4.4730853352694507E-2</v>
      </c>
      <c r="AF46" s="6">
        <v>1.2726074806512231E-2</v>
      </c>
      <c r="AG46" s="6">
        <v>0.24204005743804929</v>
      </c>
      <c r="AH46" s="15">
        <v>1.0826658314739139E-2</v>
      </c>
      <c r="AQ46" s="14" t="s">
        <v>229</v>
      </c>
      <c r="AR46" s="6">
        <v>8.0817600482038738</v>
      </c>
      <c r="AS46" s="6">
        <v>8.5766859746596091E-2</v>
      </c>
      <c r="AT46" s="6">
        <v>0.05</v>
      </c>
      <c r="AU46" s="6">
        <v>2765.11</v>
      </c>
      <c r="AV46" s="6">
        <v>6404.4036990719123</v>
      </c>
      <c r="AW46" s="6">
        <v>3.3127072702351804E-3</v>
      </c>
      <c r="AX46" s="6">
        <v>382.61884247679779</v>
      </c>
      <c r="AY46" s="6">
        <v>383.75225895357573</v>
      </c>
      <c r="AZ46" s="6">
        <v>0.99704648910766391</v>
      </c>
      <c r="BA46" s="6">
        <v>19.493239458365672</v>
      </c>
      <c r="BB46" s="6">
        <v>5.0796416186631117E-2</v>
      </c>
      <c r="BC46" s="6">
        <v>4.1271767927839847E-2</v>
      </c>
      <c r="BD46" s="6">
        <v>0.33354852515795808</v>
      </c>
      <c r="BE46" s="15">
        <v>1.6943069702360637E-2</v>
      </c>
    </row>
    <row r="47" spans="3:57" ht="15.75" thickBot="1" x14ac:dyDescent="0.3">
      <c r="C47" s="14" t="s">
        <v>229</v>
      </c>
      <c r="D47" s="6">
        <v>17.879612548167859</v>
      </c>
      <c r="E47" s="6">
        <v>3.876746091072162E-2</v>
      </c>
      <c r="F47" s="6">
        <v>0.05</v>
      </c>
      <c r="G47" s="6">
        <v>1026.51</v>
      </c>
      <c r="H47" s="6">
        <v>2739.0766314010921</v>
      </c>
      <c r="I47" s="6">
        <v>8.0856494335174531E-3</v>
      </c>
      <c r="J47" s="6">
        <v>144.97658245169399</v>
      </c>
      <c r="K47" s="6">
        <v>145.44079832760514</v>
      </c>
      <c r="L47" s="6">
        <v>0.99680821419265375</v>
      </c>
      <c r="M47" s="6">
        <v>5.7825881556254322</v>
      </c>
      <c r="N47" s="6">
        <v>3.9759051257406898E-2</v>
      </c>
      <c r="O47" s="6">
        <v>1.2305680221094153E-2</v>
      </c>
      <c r="P47" s="6">
        <v>0.22002079449481607</v>
      </c>
      <c r="Q47" s="15">
        <v>8.7478180460147815E-3</v>
      </c>
      <c r="T47" s="14" t="s">
        <v>229</v>
      </c>
      <c r="U47" s="6">
        <v>19.449355358951326</v>
      </c>
      <c r="V47" s="6">
        <v>3.5638568362160797E-2</v>
      </c>
      <c r="W47" s="6">
        <v>0.05</v>
      </c>
      <c r="X47" s="6">
        <v>835.18</v>
      </c>
      <c r="Y47" s="6">
        <v>4027.2842517321051</v>
      </c>
      <c r="Z47" s="6">
        <v>8.5610287602672485E-3</v>
      </c>
      <c r="AA47" s="6">
        <v>164.82018962663599</v>
      </c>
      <c r="AB47" s="6">
        <v>165.18781106539538</v>
      </c>
      <c r="AC47" s="6">
        <v>0.99777452442532921</v>
      </c>
      <c r="AD47" s="6">
        <v>5.6630391734500094</v>
      </c>
      <c r="AE47" s="6">
        <v>3.4282427601199324E-2</v>
      </c>
      <c r="AF47" s="6">
        <v>1.9920340808242142E-2</v>
      </c>
      <c r="AG47" s="6">
        <v>0.3874377872509211</v>
      </c>
      <c r="AH47" s="15">
        <v>1.3282307891398568E-2</v>
      </c>
      <c r="AQ47" s="14" t="s">
        <v>229</v>
      </c>
      <c r="AR47" s="6">
        <v>4.1393593929780259</v>
      </c>
      <c r="AS47" s="6">
        <v>0.1674527661782145</v>
      </c>
      <c r="AT47" s="6">
        <v>0.05</v>
      </c>
      <c r="AU47" s="6">
        <v>2108.17</v>
      </c>
      <c r="AV47" s="6">
        <v>4173.0882798283646</v>
      </c>
      <c r="AW47" s="6">
        <v>4.1552626211358665E-3</v>
      </c>
      <c r="AX47" s="6">
        <v>294.46979032904238</v>
      </c>
      <c r="AY47" s="6">
        <v>296.58605982109481</v>
      </c>
      <c r="AZ47" s="6">
        <v>0.9928645685730173</v>
      </c>
      <c r="BA47" s="6">
        <v>20.583190767782671</v>
      </c>
      <c r="BB47" s="6">
        <v>6.9400398589868864E-2</v>
      </c>
      <c r="BC47" s="6">
        <v>0.10426201171846888</v>
      </c>
      <c r="BD47" s="6">
        <v>0.43157793753762919</v>
      </c>
      <c r="BE47" s="15">
        <v>2.9951680887704994E-2</v>
      </c>
    </row>
    <row r="48" spans="3:57" ht="15.75" thickBot="1" x14ac:dyDescent="0.3">
      <c r="C48" s="14" t="s">
        <v>229</v>
      </c>
      <c r="D48" s="6">
        <v>6.2707800571663048</v>
      </c>
      <c r="E48" s="6">
        <v>0.11053603766054756</v>
      </c>
      <c r="F48" s="6">
        <v>0.05</v>
      </c>
      <c r="G48" s="6">
        <v>1253.29</v>
      </c>
      <c r="H48" s="6">
        <v>3748.9517974605014</v>
      </c>
      <c r="I48" s="6">
        <v>1.1050913994366826E-2</v>
      </c>
      <c r="J48" s="6">
        <v>182.90237826984585</v>
      </c>
      <c r="K48" s="6">
        <v>185.11103490805343</v>
      </c>
      <c r="L48" s="6">
        <v>0.98806847663455266</v>
      </c>
      <c r="M48" s="6">
        <v>7.4652690082391482</v>
      </c>
      <c r="N48" s="6">
        <v>4.0328600679841828E-2</v>
      </c>
      <c r="O48" s="6">
        <v>2.7567418606087614E-2</v>
      </c>
      <c r="P48" s="6">
        <v>0.17286921882260953</v>
      </c>
      <c r="Q48" s="15">
        <v>6.9715736957332167E-3</v>
      </c>
      <c r="T48" s="14" t="s">
        <v>229</v>
      </c>
      <c r="U48" s="6">
        <v>19.921629306837865</v>
      </c>
      <c r="V48" s="6">
        <v>3.4793699344763465E-2</v>
      </c>
      <c r="W48" s="6">
        <v>0.05</v>
      </c>
      <c r="X48" s="6">
        <v>2890.75</v>
      </c>
      <c r="Y48" s="6">
        <v>5097.0658402766821</v>
      </c>
      <c r="Z48" s="6">
        <v>5.2616103087434057E-3</v>
      </c>
      <c r="AA48" s="6">
        <v>382.14406267358373</v>
      </c>
      <c r="AB48" s="6">
        <v>382.9075544425416</v>
      </c>
      <c r="AC48" s="6">
        <v>0.99800606762624633</v>
      </c>
      <c r="AD48" s="6">
        <v>20.654913688355204</v>
      </c>
      <c r="AE48" s="6">
        <v>5.3942298731676351E-2</v>
      </c>
      <c r="AF48" s="6">
        <v>8.3899850046177983E-3</v>
      </c>
      <c r="AG48" s="6">
        <v>0.16714217115192415</v>
      </c>
      <c r="AH48" s="15">
        <v>9.0160329269380699E-3</v>
      </c>
      <c r="AQ48" s="14" t="s">
        <v>229</v>
      </c>
      <c r="AR48" s="6">
        <v>15.450126573636719</v>
      </c>
      <c r="AS48" s="6">
        <v>4.4863527638841161E-2</v>
      </c>
      <c r="AT48" s="6">
        <v>0.05</v>
      </c>
      <c r="AU48" s="6">
        <v>4814.3900000000003</v>
      </c>
      <c r="AV48" s="6">
        <v>10013.068490329664</v>
      </c>
      <c r="AW48" s="6">
        <v>1.3999696742474125E-3</v>
      </c>
      <c r="AX48" s="6">
        <v>636.38062892490825</v>
      </c>
      <c r="AY48" s="6">
        <v>636.8168713056989</v>
      </c>
      <c r="AZ48" s="6">
        <v>0.99931496415932541</v>
      </c>
      <c r="BA48" s="6">
        <v>29.409340045212023</v>
      </c>
      <c r="BB48" s="6">
        <v>4.6181785330078516E-2</v>
      </c>
      <c r="BC48" s="6">
        <v>1.3009582730911419E-2</v>
      </c>
      <c r="BD48" s="6">
        <v>0.20099969986277988</v>
      </c>
      <c r="BE48" s="15">
        <v>9.2825249904731118E-3</v>
      </c>
    </row>
    <row r="49" spans="4:57" x14ac:dyDescent="0.25">
      <c r="D49" s="3">
        <f>AVERAGE(D43:D48)</f>
        <v>9.3337362782794013</v>
      </c>
      <c r="E49" s="3">
        <f t="shared" ref="E49:Q49" si="30">AVERAGE(E43:E48)</f>
        <v>9.0205071366299169E-2</v>
      </c>
      <c r="F49" s="3">
        <f t="shared" si="30"/>
        <v>4.9999999999999996E-2</v>
      </c>
      <c r="G49" s="3">
        <f t="shared" si="30"/>
        <v>947.57333333333338</v>
      </c>
      <c r="H49" s="3">
        <f t="shared" si="30"/>
        <v>2521.5640369918365</v>
      </c>
      <c r="I49" s="3">
        <f t="shared" si="30"/>
        <v>1.2106875348327601E-2</v>
      </c>
      <c r="J49" s="3">
        <f t="shared" si="30"/>
        <v>133.18322592479589</v>
      </c>
      <c r="K49" s="3">
        <f t="shared" si="30"/>
        <v>134.38574371964353</v>
      </c>
      <c r="L49" s="3">
        <f t="shared" si="30"/>
        <v>0.99023664697539304</v>
      </c>
      <c r="M49" s="3">
        <f t="shared" si="30"/>
        <v>5.6752303834050188</v>
      </c>
      <c r="N49" s="3">
        <f t="shared" si="30"/>
        <v>4.3604676254480314E-2</v>
      </c>
      <c r="O49" s="3">
        <f t="shared" si="30"/>
        <v>3.5049798359331058E-2</v>
      </c>
      <c r="P49" s="3">
        <f t="shared" si="30"/>
        <v>0.27673690503012988</v>
      </c>
      <c r="Q49" s="3">
        <f t="shared" si="30"/>
        <v>1.2471543055223147E-2</v>
      </c>
      <c r="T49" s="3" t="e">
        <f>AVERAGE(T43:T48)</f>
        <v>#DIV/0!</v>
      </c>
      <c r="U49" s="3">
        <f t="shared" ref="U49:AG49" si="31">AVERAGE(U43:U48)</f>
        <v>20.385218815627159</v>
      </c>
      <c r="V49" s="3">
        <f t="shared" si="31"/>
        <v>3.4427311915828741E-2</v>
      </c>
      <c r="W49" s="3">
        <f t="shared" si="31"/>
        <v>4.9999999999999996E-2</v>
      </c>
      <c r="X49" s="3">
        <f t="shared" si="31"/>
        <v>2370.8133333333335</v>
      </c>
      <c r="Y49" s="3">
        <f t="shared" si="31"/>
        <v>5029.430559556853</v>
      </c>
      <c r="Z49" s="3">
        <f t="shared" si="31"/>
        <v>4.2470482961413552E-3</v>
      </c>
      <c r="AA49" s="3">
        <f t="shared" si="31"/>
        <v>322.96134732225465</v>
      </c>
      <c r="AB49" s="3">
        <f t="shared" si="31"/>
        <v>323.38685604717074</v>
      </c>
      <c r="AC49" s="3">
        <f t="shared" si="31"/>
        <v>0.99858139046107419</v>
      </c>
      <c r="AD49" s="3">
        <f t="shared" si="31"/>
        <v>15.404689393844151</v>
      </c>
      <c r="AE49" s="3">
        <f t="shared" si="31"/>
        <v>4.6324785694082639E-2</v>
      </c>
      <c r="AF49" s="3">
        <f t="shared" si="31"/>
        <v>1.090302129201145E-2</v>
      </c>
      <c r="AG49" s="3">
        <f t="shared" si="31"/>
        <v>0.21804982154056141</v>
      </c>
      <c r="AQ49" s="3" t="e">
        <f>AVERAGE(AQ43:AQ48)</f>
        <v>#DIV/0!</v>
      </c>
      <c r="AR49" s="3">
        <f t="shared" ref="AR49:BE49" si="32">AVERAGE(AR43:AR48)</f>
        <v>6.3505144065913361</v>
      </c>
      <c r="AS49" s="3">
        <f t="shared" si="32"/>
        <v>0.42513111261556258</v>
      </c>
      <c r="AT49" s="3">
        <f t="shared" si="32"/>
        <v>4.9999999999999996E-2</v>
      </c>
      <c r="AU49" s="3">
        <f t="shared" si="32"/>
        <v>3306.481666666667</v>
      </c>
      <c r="AV49" s="3">
        <f t="shared" si="32"/>
        <v>7398.7690022725992</v>
      </c>
      <c r="AW49" s="3">
        <f t="shared" si="32"/>
        <v>2.4283411690670816E-3</v>
      </c>
      <c r="AX49" s="3">
        <f t="shared" si="32"/>
        <v>462.2010445012595</v>
      </c>
      <c r="AY49" s="3">
        <f t="shared" si="32"/>
        <v>465.60566383771771</v>
      </c>
      <c r="AZ49" s="3">
        <f t="shared" si="32"/>
        <v>0.99246302653367147</v>
      </c>
      <c r="BA49" s="3">
        <f t="shared" si="32"/>
        <v>32.418678909669502</v>
      </c>
      <c r="BB49" s="3">
        <f t="shared" si="32"/>
        <v>7.0565622611210688E-2</v>
      </c>
      <c r="BC49" s="3">
        <f t="shared" si="32"/>
        <v>0.16834705084683735</v>
      </c>
      <c r="BD49" s="3">
        <f t="shared" si="32"/>
        <v>0.29218138846592784</v>
      </c>
      <c r="BE49" s="3">
        <f t="shared" si="32"/>
        <v>2.0681942407265435E-2</v>
      </c>
    </row>
    <row r="50" spans="4:57" x14ac:dyDescent="0.25">
      <c r="D50" s="3">
        <f>_xlfn.STDEV.S(D43:D48)</f>
        <v>5.1014289534908484</v>
      </c>
      <c r="E50" s="3">
        <f t="shared" ref="E50:Q50" si="33">_xlfn.STDEV.S(E43:E48)</f>
        <v>3.5747636980468886E-2</v>
      </c>
      <c r="F50" s="3">
        <f t="shared" si="33"/>
        <v>7.6011774306101464E-18</v>
      </c>
      <c r="G50" s="3">
        <f t="shared" si="33"/>
        <v>390.77815239169445</v>
      </c>
      <c r="H50" s="3">
        <f t="shared" si="33"/>
        <v>1089.1013883378535</v>
      </c>
      <c r="I50" s="3">
        <f t="shared" si="33"/>
        <v>7.8549776108233996E-3</v>
      </c>
      <c r="J50" s="3">
        <f t="shared" si="33"/>
        <v>53.116723195903916</v>
      </c>
      <c r="K50" s="3">
        <f t="shared" si="33"/>
        <v>53.336609423393014</v>
      </c>
      <c r="L50" s="3">
        <f t="shared" si="33"/>
        <v>4.2875612494472594E-3</v>
      </c>
      <c r="M50" s="3">
        <f t="shared" si="33"/>
        <v>1.7863497179406693</v>
      </c>
      <c r="N50" s="3">
        <f t="shared" si="33"/>
        <v>4.5665200269487402E-3</v>
      </c>
      <c r="O50" s="3">
        <f t="shared" si="33"/>
        <v>2.0696053859159357E-2</v>
      </c>
      <c r="P50" s="3">
        <f t="shared" si="33"/>
        <v>0.12125627478708262</v>
      </c>
      <c r="Q50" s="3">
        <f t="shared" si="33"/>
        <v>6.5713795815222943E-3</v>
      </c>
      <c r="T50" s="3" t="e">
        <f>_xlfn.STDEV.S(T43:T48)</f>
        <v>#DIV/0!</v>
      </c>
      <c r="U50" s="3">
        <f t="shared" ref="U50:AG50" si="34">_xlfn.STDEV.S(U43:U48)</f>
        <v>2.5130579850754238</v>
      </c>
      <c r="V50" s="3">
        <f t="shared" si="34"/>
        <v>4.156719594067753E-3</v>
      </c>
      <c r="W50" s="3">
        <f t="shared" si="34"/>
        <v>7.6011774306101464E-18</v>
      </c>
      <c r="X50" s="3">
        <f t="shared" si="34"/>
        <v>865.00048348348616</v>
      </c>
      <c r="Y50" s="3">
        <f t="shared" si="34"/>
        <v>974.59948584779931</v>
      </c>
      <c r="Z50" s="3">
        <f t="shared" si="34"/>
        <v>2.5252454797095821E-3</v>
      </c>
      <c r="AA50" s="3">
        <f t="shared" si="34"/>
        <v>90.679196641599063</v>
      </c>
      <c r="AB50" s="3">
        <f t="shared" si="34"/>
        <v>90.707143983086667</v>
      </c>
      <c r="AC50" s="3">
        <f t="shared" si="34"/>
        <v>6.6245829553866233E-4</v>
      </c>
      <c r="AD50" s="3">
        <f t="shared" si="34"/>
        <v>5.707622500151631</v>
      </c>
      <c r="AE50" s="3">
        <f t="shared" si="34"/>
        <v>7.8260527177435747E-3</v>
      </c>
      <c r="AF50" s="3">
        <f t="shared" si="34"/>
        <v>4.8257230755577064E-3</v>
      </c>
      <c r="AG50" s="3">
        <f t="shared" si="34"/>
        <v>8.8073060175693899E-2</v>
      </c>
      <c r="AQ50" s="3" t="e">
        <f>_xlfn.STDEV.S(AQ43:AQ48)</f>
        <v>#DIV/0!</v>
      </c>
      <c r="AR50" s="3">
        <f t="shared" ref="AR50:BE50" si="35">_xlfn.STDEV.S(AR43:AR48)</f>
        <v>5.1341701469002592</v>
      </c>
      <c r="AS50" s="3">
        <f t="shared" si="35"/>
        <v>0.75742210346981198</v>
      </c>
      <c r="AT50" s="3">
        <f t="shared" si="35"/>
        <v>7.6011774306101464E-18</v>
      </c>
      <c r="AU50" s="3">
        <f t="shared" si="35"/>
        <v>910.42413844134387</v>
      </c>
      <c r="AV50" s="3">
        <f t="shared" si="35"/>
        <v>3387.3000949176317</v>
      </c>
      <c r="AW50" s="3">
        <f t="shared" si="35"/>
        <v>1.1380442037904402E-3</v>
      </c>
      <c r="AX50" s="3">
        <f t="shared" si="35"/>
        <v>120.89583627213145</v>
      </c>
      <c r="AY50" s="3">
        <f t="shared" si="35"/>
        <v>120.76257795052965</v>
      </c>
      <c r="AZ50" s="3">
        <f t="shared" si="35"/>
        <v>1.0268240064904359E-2</v>
      </c>
      <c r="BA50" s="3">
        <f t="shared" si="35"/>
        <v>25.528813387510947</v>
      </c>
      <c r="BB50" s="3">
        <f t="shared" si="35"/>
        <v>5.067424615594885E-2</v>
      </c>
      <c r="BC50" s="3">
        <f t="shared" si="35"/>
        <v>0.28245617615821283</v>
      </c>
      <c r="BD50" s="3">
        <f t="shared" si="35"/>
        <v>8.2342286550268026E-2</v>
      </c>
      <c r="BE50" s="3">
        <f t="shared" si="35"/>
        <v>1.4163206162673128E-2</v>
      </c>
    </row>
    <row r="51" spans="4:57" x14ac:dyDescent="0.25">
      <c r="D51" s="3">
        <f>D50*100/D49</f>
        <v>54.655807721527516</v>
      </c>
      <c r="E51" s="3">
        <f t="shared" ref="E51:Q51" si="36">E50*100/E49</f>
        <v>39.629298485122966</v>
      </c>
      <c r="F51" s="3">
        <f t="shared" si="36"/>
        <v>1.5202354861220295E-14</v>
      </c>
      <c r="G51" s="3">
        <f t="shared" si="36"/>
        <v>41.239884940306581</v>
      </c>
      <c r="H51" s="3">
        <f t="shared" si="36"/>
        <v>43.191502272419953</v>
      </c>
      <c r="I51" s="3">
        <f t="shared" si="36"/>
        <v>64.880304660181849</v>
      </c>
      <c r="J51" s="3">
        <f t="shared" si="36"/>
        <v>39.88244227234528</v>
      </c>
      <c r="K51" s="3">
        <f t="shared" si="36"/>
        <v>39.689187221126829</v>
      </c>
      <c r="L51" s="3">
        <f t="shared" si="36"/>
        <v>0.43298349566674876</v>
      </c>
      <c r="M51" s="3">
        <f t="shared" si="36"/>
        <v>31.476250253454857</v>
      </c>
      <c r="N51" s="3">
        <f t="shared" si="36"/>
        <v>10.472546568854613</v>
      </c>
      <c r="O51" s="3">
        <f t="shared" si="36"/>
        <v>59.047568967396344</v>
      </c>
      <c r="P51" s="3">
        <f t="shared" si="36"/>
        <v>43.81644536130112</v>
      </c>
      <c r="Q51" s="3">
        <f t="shared" si="36"/>
        <v>52.690990621005525</v>
      </c>
      <c r="T51" s="3" t="e">
        <f>T50*100/T49</f>
        <v>#DIV/0!</v>
      </c>
      <c r="U51" s="3">
        <f t="shared" ref="U51:AG51" si="37">U50*100/U49</f>
        <v>12.327844051146176</v>
      </c>
      <c r="V51" s="3">
        <f t="shared" si="37"/>
        <v>12.073901105699184</v>
      </c>
      <c r="W51" s="3">
        <f t="shared" si="37"/>
        <v>1.5202354861220295E-14</v>
      </c>
      <c r="X51" s="3">
        <f t="shared" si="37"/>
        <v>36.485389689761298</v>
      </c>
      <c r="Y51" s="3">
        <f t="shared" si="37"/>
        <v>19.377929057910524</v>
      </c>
      <c r="Z51" s="3">
        <f t="shared" si="37"/>
        <v>59.458835963883132</v>
      </c>
      <c r="AA51" s="3">
        <f t="shared" si="37"/>
        <v>28.077414648359852</v>
      </c>
      <c r="AB51" s="3">
        <f t="shared" si="37"/>
        <v>28.049112784551667</v>
      </c>
      <c r="AC51" s="3">
        <f t="shared" si="37"/>
        <v>6.6339940025598315E-2</v>
      </c>
      <c r="AD51" s="3">
        <f t="shared" si="37"/>
        <v>37.051201450594952</v>
      </c>
      <c r="AE51" s="3">
        <f t="shared" si="37"/>
        <v>16.893877867940674</v>
      </c>
      <c r="AF51" s="3">
        <f t="shared" si="37"/>
        <v>44.260420541354641</v>
      </c>
      <c r="AG51" s="3">
        <f t="shared" si="37"/>
        <v>40.391255334877968</v>
      </c>
      <c r="AQ51" s="3" t="e">
        <f>AQ50*100/AQ49</f>
        <v>#DIV/0!</v>
      </c>
      <c r="AR51" s="3">
        <f t="shared" ref="AR51:BE51" si="38">AR50*100/AR49</f>
        <v>80.846523890590547</v>
      </c>
      <c r="AS51" s="3">
        <f t="shared" si="38"/>
        <v>178.16200249609426</v>
      </c>
      <c r="AT51" s="3">
        <f t="shared" si="38"/>
        <v>1.5202354861220295E-14</v>
      </c>
      <c r="AU51" s="3">
        <f t="shared" si="38"/>
        <v>27.534528547958391</v>
      </c>
      <c r="AV51" s="3">
        <f t="shared" si="38"/>
        <v>45.781941480767841</v>
      </c>
      <c r="AW51" s="3">
        <f t="shared" si="38"/>
        <v>46.865087092669654</v>
      </c>
      <c r="AX51" s="3">
        <f t="shared" si="38"/>
        <v>26.156547612865037</v>
      </c>
      <c r="AY51" s="3">
        <f t="shared" si="38"/>
        <v>25.936664291227405</v>
      </c>
      <c r="AZ51" s="3">
        <f t="shared" si="38"/>
        <v>1.0346219244829455</v>
      </c>
      <c r="BA51" s="3">
        <f t="shared" si="38"/>
        <v>78.747235378232759</v>
      </c>
      <c r="BB51" s="3">
        <f t="shared" si="38"/>
        <v>71.811519945263385</v>
      </c>
      <c r="BC51" s="3">
        <f t="shared" si="38"/>
        <v>167.78207562138545</v>
      </c>
      <c r="BD51" s="3">
        <f t="shared" si="38"/>
        <v>28.181906788313523</v>
      </c>
      <c r="BE51" s="3">
        <f t="shared" si="38"/>
        <v>68.481025059317844</v>
      </c>
    </row>
    <row r="54" spans="4:57" x14ac:dyDescent="0.25">
      <c r="F54">
        <v>32</v>
      </c>
      <c r="G54">
        <v>64</v>
      </c>
      <c r="H54">
        <v>128</v>
      </c>
    </row>
    <row r="55" spans="4:57" x14ac:dyDescent="0.25">
      <c r="F55" s="6">
        <v>200.45876861636185</v>
      </c>
      <c r="G55" s="6">
        <v>359.6574278055819</v>
      </c>
      <c r="H55" s="6">
        <v>476.52372896368257</v>
      </c>
    </row>
    <row r="56" spans="4:57" x14ac:dyDescent="0.25">
      <c r="F56" s="6">
        <v>120.35536015240272</v>
      </c>
      <c r="G56" s="6">
        <v>398.08760749610667</v>
      </c>
      <c r="H56" s="6">
        <v>435.3088991353705</v>
      </c>
    </row>
    <row r="57" spans="4:57" x14ac:dyDescent="0.25">
      <c r="F57" s="6">
        <v>68.803175287356311</v>
      </c>
      <c r="G57" s="6">
        <v>369.10822819136098</v>
      </c>
      <c r="H57" s="6">
        <v>547.90437717775512</v>
      </c>
    </row>
    <row r="58" spans="4:57" x14ac:dyDescent="0.25">
      <c r="F58" s="6">
        <v>81.603090771114694</v>
      </c>
      <c r="G58" s="6">
        <v>263.95056814025878</v>
      </c>
      <c r="H58" s="6">
        <v>382.61884247679779</v>
      </c>
    </row>
    <row r="59" spans="4:57" x14ac:dyDescent="0.25">
      <c r="F59" s="6">
        <v>144.97658245169399</v>
      </c>
      <c r="G59" s="6">
        <v>164.82018962663599</v>
      </c>
      <c r="H59" s="6">
        <v>294.46979032904238</v>
      </c>
    </row>
    <row r="60" spans="4:57" x14ac:dyDescent="0.25">
      <c r="F60" s="6">
        <v>182.90237826984585</v>
      </c>
      <c r="G60" s="6">
        <v>382.14406267358373</v>
      </c>
      <c r="H60" s="6">
        <v>636.38062892490825</v>
      </c>
    </row>
    <row r="61" spans="4:57" x14ac:dyDescent="0.25">
      <c r="F61" s="3">
        <f t="shared" ref="F61" si="39">AVERAGE(F55:F60)</f>
        <v>133.18322592479589</v>
      </c>
      <c r="G61" s="3">
        <f t="shared" ref="F61:G61" si="40">AVERAGE(G55:G60)</f>
        <v>322.96134732225465</v>
      </c>
      <c r="H61" s="3">
        <f t="shared" ref="H61" si="41">AVERAGE(H55:H60)</f>
        <v>462.2010445012595</v>
      </c>
    </row>
    <row r="62" spans="4:57" x14ac:dyDescent="0.25">
      <c r="F62" s="3">
        <f t="shared" ref="F62" si="42">_xlfn.STDEV.S(F55:F60)</f>
        <v>53.116723195903916</v>
      </c>
      <c r="G62" s="3">
        <f t="shared" ref="F62:H62" si="43">_xlfn.STDEV.S(G55:G60)</f>
        <v>90.679196641599063</v>
      </c>
      <c r="H62" s="3">
        <f t="shared" si="43"/>
        <v>120.89583627213145</v>
      </c>
    </row>
    <row r="63" spans="4:57" x14ac:dyDescent="0.25">
      <c r="F63" s="3">
        <f t="shared" ref="F63" si="44">F62*100/F61</f>
        <v>39.88244227234528</v>
      </c>
      <c r="G63" s="3">
        <f t="shared" ref="F63:G63" si="45">G62*100/G61</f>
        <v>28.077414648359852</v>
      </c>
      <c r="H63" s="3">
        <f t="shared" ref="H63" si="46">H62*100/H61</f>
        <v>26.156547612865037</v>
      </c>
    </row>
    <row r="74" spans="8:21" ht="15.75" thickBot="1" x14ac:dyDescent="0.3">
      <c r="H74" s="20" t="s">
        <v>423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8:21" ht="15.75" thickBot="1" x14ac:dyDescent="0.3">
      <c r="H75" s="21"/>
      <c r="I75" s="21"/>
      <c r="J75" s="21"/>
      <c r="K75" s="21"/>
      <c r="L75" s="21"/>
      <c r="M75" s="21"/>
      <c r="N75" s="23" t="s">
        <v>424</v>
      </c>
      <c r="O75" s="23"/>
      <c r="P75" s="23"/>
      <c r="Q75" s="23"/>
      <c r="R75" s="23"/>
      <c r="S75" s="23"/>
      <c r="T75" s="23"/>
      <c r="U75" s="23"/>
    </row>
    <row r="76" spans="8:21" ht="15.75" thickBot="1" x14ac:dyDescent="0.3">
      <c r="H76" s="22" t="s">
        <v>425</v>
      </c>
      <c r="I76" s="22"/>
      <c r="J76" s="22" t="s">
        <v>395</v>
      </c>
      <c r="K76" s="22"/>
      <c r="L76" s="22" t="s">
        <v>426</v>
      </c>
      <c r="M76" s="22"/>
      <c r="N76" s="23" t="s">
        <v>427</v>
      </c>
      <c r="O76" s="23"/>
      <c r="P76" s="23" t="s">
        <v>428</v>
      </c>
      <c r="Q76" s="23"/>
      <c r="R76" s="23" t="s">
        <v>429</v>
      </c>
      <c r="S76" s="23"/>
      <c r="T76" s="23" t="s">
        <v>430</v>
      </c>
      <c r="U76" s="23"/>
    </row>
    <row r="77" spans="8:21" ht="15.75" thickBot="1" x14ac:dyDescent="0.3">
      <c r="H77" s="17">
        <v>1</v>
      </c>
      <c r="I77" s="17"/>
      <c r="J77" s="18">
        <v>0.81499999999999995</v>
      </c>
      <c r="K77" s="17"/>
      <c r="L77" s="18">
        <v>0.66400000000000003</v>
      </c>
      <c r="M77" s="17"/>
      <c r="N77" s="18">
        <v>31.6</v>
      </c>
      <c r="O77" s="17"/>
      <c r="P77" s="18">
        <v>1</v>
      </c>
      <c r="Q77" s="17"/>
      <c r="R77" s="18">
        <v>16</v>
      </c>
      <c r="S77" s="17"/>
      <c r="T77" s="18" t="s">
        <v>431</v>
      </c>
      <c r="U77" s="17"/>
    </row>
    <row r="78" spans="8:21" ht="15.75" thickTop="1" x14ac:dyDescent="0.25"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83" spans="8:17" ht="15.75" thickBot="1" x14ac:dyDescent="0.3">
      <c r="H83" s="20" t="s">
        <v>432</v>
      </c>
      <c r="I83" s="20"/>
      <c r="J83" s="20"/>
      <c r="K83" s="20"/>
      <c r="L83" s="20"/>
      <c r="M83" s="20"/>
      <c r="N83" s="20"/>
      <c r="O83" s="20"/>
      <c r="P83" s="20"/>
      <c r="Q83" s="20"/>
    </row>
    <row r="85" spans="8:17" ht="15.75" thickBot="1" x14ac:dyDescent="0.3">
      <c r="H85" s="22" t="s">
        <v>433</v>
      </c>
      <c r="I85" s="22"/>
      <c r="J85" s="22" t="s">
        <v>434</v>
      </c>
      <c r="K85" s="22"/>
      <c r="L85" s="22" t="s">
        <v>435</v>
      </c>
      <c r="M85" s="22"/>
      <c r="N85" s="22" t="s">
        <v>436</v>
      </c>
      <c r="O85" s="22"/>
      <c r="P85" s="22" t="s">
        <v>430</v>
      </c>
      <c r="Q85" s="22"/>
    </row>
    <row r="86" spans="8:17" x14ac:dyDescent="0.25">
      <c r="H86" s="19" t="s">
        <v>231</v>
      </c>
      <c r="I86" s="19"/>
      <c r="J86" s="25">
        <v>63.56</v>
      </c>
      <c r="K86" s="19"/>
      <c r="L86" s="25">
        <v>48.902000000000001</v>
      </c>
      <c r="M86" s="19"/>
      <c r="N86" s="25">
        <v>1.3</v>
      </c>
      <c r="O86" s="19"/>
      <c r="P86" s="25">
        <v>0.21199999999999999</v>
      </c>
      <c r="Q86" s="19"/>
    </row>
    <row r="87" spans="8:17" ht="15.75" thickBot="1" x14ac:dyDescent="0.3">
      <c r="H87" s="17" t="s">
        <v>437</v>
      </c>
      <c r="I87" s="17"/>
      <c r="J87" s="18">
        <v>3.25</v>
      </c>
      <c r="K87" s="17"/>
      <c r="L87" s="18">
        <v>0.57799999999999996</v>
      </c>
      <c r="M87" s="17"/>
      <c r="N87" s="18">
        <v>5.62</v>
      </c>
      <c r="O87" s="17"/>
      <c r="P87" s="18" t="s">
        <v>431</v>
      </c>
      <c r="Q87" s="17"/>
    </row>
    <row r="88" spans="8:17" ht="15.75" thickTop="1" x14ac:dyDescent="0.25">
      <c r="H88" s="24"/>
      <c r="I88" s="24"/>
      <c r="J88" s="24"/>
      <c r="K88" s="24"/>
      <c r="L88" s="24"/>
      <c r="M88" s="24"/>
      <c r="N88" s="24"/>
      <c r="O88" s="24"/>
      <c r="P88" s="24"/>
      <c r="Q88" s="24"/>
    </row>
  </sheetData>
  <mergeCells count="18">
    <mergeCell ref="H88:Q88"/>
    <mergeCell ref="H78:U78"/>
    <mergeCell ref="H83:Q83"/>
    <mergeCell ref="H85:I85"/>
    <mergeCell ref="J85:K85"/>
    <mergeCell ref="L85:M85"/>
    <mergeCell ref="N85:O85"/>
    <mergeCell ref="P85:Q85"/>
    <mergeCell ref="H74:U74"/>
    <mergeCell ref="H75:M75"/>
    <mergeCell ref="N75:U75"/>
    <mergeCell ref="H76:I76"/>
    <mergeCell ref="J76:K76"/>
    <mergeCell ref="L76:M76"/>
    <mergeCell ref="N76:O76"/>
    <mergeCell ref="P76:Q76"/>
    <mergeCell ref="R76:S76"/>
    <mergeCell ref="T76:U76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CAD1-389A-4645-89B8-1BD0D9CF14A5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0.66931712962962964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3010.05</v>
      </c>
      <c r="C9" s="6">
        <v>8.0097119689006373</v>
      </c>
      <c r="D9" s="6">
        <v>240.10810749610664</v>
      </c>
      <c r="E9" s="6">
        <v>3.7625625000000005</v>
      </c>
      <c r="F9" s="6">
        <v>-0.98295714539216617</v>
      </c>
      <c r="G9" s="6">
        <v>0.9577559370968951</v>
      </c>
      <c r="I9" s="6" t="s">
        <v>399</v>
      </c>
      <c r="J9" s="6" t="s">
        <v>413</v>
      </c>
      <c r="K9" s="6">
        <v>17.193704338847105</v>
      </c>
    </row>
    <row r="10" spans="1:11" ht="12.75" customHeight="1" x14ac:dyDescent="0.2">
      <c r="A10" s="6">
        <v>0.1</v>
      </c>
      <c r="B10" s="6">
        <v>1373.98</v>
      </c>
      <c r="C10" s="6">
        <v>7.2254669166355976</v>
      </c>
      <c r="D10" s="6">
        <v>349.70885749610665</v>
      </c>
      <c r="E10" s="6">
        <v>10.960075000000002</v>
      </c>
      <c r="F10" s="6">
        <v>-0.97221529929422745</v>
      </c>
      <c r="G10" s="6">
        <v>0.92693678424235237</v>
      </c>
      <c r="I10" s="6" t="s">
        <v>400</v>
      </c>
      <c r="J10" s="6" t="s">
        <v>382</v>
      </c>
      <c r="K10" s="6">
        <v>4.0314010692498806E-2</v>
      </c>
    </row>
    <row r="11" spans="1:11" ht="12.75" customHeight="1" x14ac:dyDescent="0.2">
      <c r="A11" s="6">
        <v>0.15</v>
      </c>
      <c r="B11" s="6">
        <v>142.26</v>
      </c>
      <c r="C11" s="6">
        <v>4.9576563693053695</v>
      </c>
      <c r="D11" s="6">
        <v>387.61485749610665</v>
      </c>
      <c r="E11" s="6">
        <v>14.928500000000001</v>
      </c>
      <c r="F11" s="6">
        <v>-0.98584185026264748</v>
      </c>
      <c r="G11" s="16">
        <v>0.95782623059392047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98.14</v>
      </c>
      <c r="C12" s="6">
        <v>4.5863950306617571</v>
      </c>
      <c r="D12" s="6">
        <v>393.62485749610664</v>
      </c>
      <c r="E12" s="6">
        <v>15.952675000000001</v>
      </c>
      <c r="F12" s="6">
        <v>-0.98766906813788691</v>
      </c>
      <c r="G12" s="6">
        <v>0.95098037631272381</v>
      </c>
      <c r="I12" s="6" t="s">
        <v>402</v>
      </c>
      <c r="J12" s="6" t="s">
        <v>383</v>
      </c>
      <c r="K12" s="6">
        <v>3010.05</v>
      </c>
    </row>
    <row r="13" spans="1:11" ht="12.75" customHeight="1" x14ac:dyDescent="0.2">
      <c r="A13" s="6">
        <v>0.25</v>
      </c>
      <c r="B13" s="6">
        <v>25.67</v>
      </c>
      <c r="C13" s="6">
        <v>3.2453229948830491</v>
      </c>
      <c r="D13" s="6">
        <v>396.72010749610666</v>
      </c>
      <c r="E13" s="6">
        <v>16.6038125</v>
      </c>
      <c r="I13" s="6" t="s">
        <v>403</v>
      </c>
      <c r="J13" s="6" t="s">
        <v>383</v>
      </c>
      <c r="K13" s="6">
        <v>6594.2742998442654</v>
      </c>
    </row>
    <row r="14" spans="1:11" ht="12.75" customHeight="1" thickBot="1" x14ac:dyDescent="0.25">
      <c r="A14" s="15">
        <v>0.33333333333333331</v>
      </c>
      <c r="B14" s="15">
        <v>7.15</v>
      </c>
      <c r="C14" s="15">
        <v>1.9671123567059163</v>
      </c>
      <c r="D14" s="15">
        <v>398.08760749610667</v>
      </c>
      <c r="E14" s="15">
        <v>16.970513888888888</v>
      </c>
      <c r="F14" s="15"/>
      <c r="G14" s="15"/>
      <c r="I14" s="6" t="s">
        <v>404</v>
      </c>
      <c r="K14" s="6">
        <v>2.375375824321855E-3</v>
      </c>
    </row>
    <row r="15" spans="1:11" ht="12.75" customHeight="1" x14ac:dyDescent="0.2">
      <c r="I15" s="6" t="s">
        <v>405</v>
      </c>
      <c r="J15" s="6" t="s">
        <v>414</v>
      </c>
      <c r="K15" s="6">
        <v>398.08760749610667</v>
      </c>
    </row>
    <row r="16" spans="1:11" ht="12.75" customHeight="1" x14ac:dyDescent="0.2">
      <c r="I16" s="6" t="s">
        <v>406</v>
      </c>
      <c r="J16" s="6" t="s">
        <v>414</v>
      </c>
      <c r="K16" s="6">
        <v>398.50345738273325</v>
      </c>
    </row>
    <row r="17" spans="9:11" ht="12.75" customHeight="1" x14ac:dyDescent="0.2">
      <c r="I17" s="6" t="s">
        <v>407</v>
      </c>
      <c r="K17" s="6">
        <v>0.99895647106964203</v>
      </c>
    </row>
    <row r="18" spans="9:11" ht="12.75" customHeight="1" x14ac:dyDescent="0.2">
      <c r="I18" s="6" t="s">
        <v>408</v>
      </c>
      <c r="J18" s="6" t="s">
        <v>415</v>
      </c>
      <c r="K18" s="6">
        <v>17.133316689541651</v>
      </c>
    </row>
    <row r="19" spans="9:11" ht="12.75" customHeight="1" x14ac:dyDescent="0.2">
      <c r="I19" s="6" t="s">
        <v>409</v>
      </c>
      <c r="J19" s="6" t="s">
        <v>382</v>
      </c>
      <c r="K19" s="6">
        <v>4.2994148161395657E-2</v>
      </c>
    </row>
    <row r="20" spans="9:11" ht="12.75" customHeight="1" x14ac:dyDescent="0.2">
      <c r="I20" s="6" t="s">
        <v>410</v>
      </c>
      <c r="J20" s="6" t="s">
        <v>416</v>
      </c>
      <c r="K20" s="6">
        <v>9.3406785374698098E-3</v>
      </c>
    </row>
    <row r="21" spans="9:11" ht="12.75" customHeight="1" x14ac:dyDescent="0.2">
      <c r="I21" s="6" t="s">
        <v>411</v>
      </c>
      <c r="J21" s="6" t="s">
        <v>417</v>
      </c>
      <c r="K21" s="6">
        <v>0.16060086509747071</v>
      </c>
    </row>
    <row r="22" spans="9:11" ht="12.75" customHeight="1" thickBot="1" x14ac:dyDescent="0.25">
      <c r="I22" s="15" t="s">
        <v>412</v>
      </c>
      <c r="J22" s="15" t="s">
        <v>416</v>
      </c>
      <c r="K22" s="15">
        <v>6.9048973888489722E-3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B5DC-F296-4629-8816-698672E40405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0.6693055555555556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2822.12</v>
      </c>
      <c r="C9" s="6">
        <v>7.94524365454199</v>
      </c>
      <c r="D9" s="6">
        <v>211.399478191361</v>
      </c>
      <c r="E9" s="6">
        <v>3.5276500000000004</v>
      </c>
      <c r="F9" s="6">
        <v>-0.9762806743926572</v>
      </c>
      <c r="G9" s="16">
        <v>0.94140494399072694</v>
      </c>
      <c r="I9" s="6" t="s">
        <v>399</v>
      </c>
      <c r="J9" s="6" t="s">
        <v>413</v>
      </c>
      <c r="K9" s="6">
        <v>23.951974754732618</v>
      </c>
    </row>
    <row r="10" spans="1:11" ht="12.75" customHeight="1" x14ac:dyDescent="0.2">
      <c r="A10" s="6">
        <v>0.1</v>
      </c>
      <c r="B10" s="6">
        <v>1413.66</v>
      </c>
      <c r="C10" s="6">
        <v>7.2539373649264629</v>
      </c>
      <c r="D10" s="6">
        <v>317.29397819136102</v>
      </c>
      <c r="E10" s="6">
        <v>10.589450000000001</v>
      </c>
      <c r="F10" s="6">
        <v>-0.96307908351110627</v>
      </c>
      <c r="G10" s="6">
        <v>0.9033617614621231</v>
      </c>
      <c r="I10" s="6" t="s">
        <v>400</v>
      </c>
      <c r="J10" s="6" t="s">
        <v>382</v>
      </c>
      <c r="K10" s="6">
        <v>2.8939041045999259E-2</v>
      </c>
    </row>
    <row r="11" spans="1:11" ht="12.75" customHeight="1" x14ac:dyDescent="0.2">
      <c r="A11" s="6">
        <v>0.15</v>
      </c>
      <c r="B11" s="6">
        <v>200.89</v>
      </c>
      <c r="C11" s="6">
        <v>5.3027574945740579</v>
      </c>
      <c r="D11" s="6">
        <v>357.657728191361</v>
      </c>
      <c r="E11" s="6">
        <v>14.8769375</v>
      </c>
      <c r="F11" s="6">
        <v>-0.93887750855932706</v>
      </c>
      <c r="G11" s="6">
        <v>0.82223646411785389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110.73</v>
      </c>
      <c r="C12" s="6">
        <v>4.7070948057100166</v>
      </c>
      <c r="D12" s="6">
        <v>365.44822819136101</v>
      </c>
      <c r="E12" s="6">
        <v>16.183925000000002</v>
      </c>
      <c r="F12" s="6">
        <v>-0.88341833025626548</v>
      </c>
      <c r="G12" s="6">
        <v>0.56085589246553624</v>
      </c>
      <c r="I12" s="6" t="s">
        <v>402</v>
      </c>
      <c r="J12" s="6" t="s">
        <v>383</v>
      </c>
      <c r="K12" s="6">
        <v>2822.12</v>
      </c>
    </row>
    <row r="13" spans="1:11" ht="12.75" customHeight="1" x14ac:dyDescent="0.2">
      <c r="A13" s="6">
        <v>0.25</v>
      </c>
      <c r="B13" s="6">
        <v>9.8699999999999992</v>
      </c>
      <c r="C13" s="6">
        <v>2.2894998534453901</v>
      </c>
      <c r="D13" s="6">
        <v>368.463228191361</v>
      </c>
      <c r="E13" s="6">
        <v>16.799262500000001</v>
      </c>
      <c r="I13" s="6" t="s">
        <v>403</v>
      </c>
      <c r="J13" s="6" t="s">
        <v>383</v>
      </c>
      <c r="K13" s="6">
        <v>5633.8591276544394</v>
      </c>
    </row>
    <row r="14" spans="1:11" ht="12.75" customHeight="1" thickBot="1" x14ac:dyDescent="0.25">
      <c r="A14" s="15">
        <v>0.33333333333333331</v>
      </c>
      <c r="B14" s="15">
        <v>5.61</v>
      </c>
      <c r="C14" s="15">
        <v>1.724550719534605</v>
      </c>
      <c r="D14" s="15">
        <v>369.10822819136098</v>
      </c>
      <c r="E14" s="15">
        <v>16.979991666666667</v>
      </c>
      <c r="F14" s="15"/>
      <c r="G14" s="15"/>
      <c r="I14" s="6" t="s">
        <v>404</v>
      </c>
      <c r="K14" s="6">
        <v>1.9878672770824771E-3</v>
      </c>
    </row>
    <row r="15" spans="1:11" ht="12.75" customHeight="1" x14ac:dyDescent="0.2">
      <c r="I15" s="6" t="s">
        <v>405</v>
      </c>
      <c r="J15" s="6" t="s">
        <v>414</v>
      </c>
      <c r="K15" s="6">
        <v>369.10822819136098</v>
      </c>
    </row>
    <row r="16" spans="1:11" ht="12.75" customHeight="1" x14ac:dyDescent="0.2">
      <c r="I16" s="6" t="s">
        <v>406</v>
      </c>
      <c r="J16" s="6" t="s">
        <v>414</v>
      </c>
      <c r="K16" s="6">
        <v>369.34244687509982</v>
      </c>
    </row>
    <row r="17" spans="9:11" ht="12.75" customHeight="1" x14ac:dyDescent="0.2">
      <c r="I17" s="6" t="s">
        <v>407</v>
      </c>
      <c r="K17" s="6">
        <v>0.99936584953687146</v>
      </c>
    </row>
    <row r="18" spans="9:11" ht="12.75" customHeight="1" x14ac:dyDescent="0.2">
      <c r="I18" s="6" t="s">
        <v>408</v>
      </c>
      <c r="J18" s="6" t="s">
        <v>415</v>
      </c>
      <c r="K18" s="6">
        <v>17.067843240713735</v>
      </c>
    </row>
    <row r="19" spans="9:11" ht="12.75" customHeight="1" x14ac:dyDescent="0.2">
      <c r="I19" s="6" t="s">
        <v>409</v>
      </c>
      <c r="J19" s="6" t="s">
        <v>382</v>
      </c>
      <c r="K19" s="6">
        <v>4.6211431654064793E-2</v>
      </c>
    </row>
    <row r="20" spans="9:11" ht="12.75" customHeight="1" x14ac:dyDescent="0.2">
      <c r="I20" s="6" t="s">
        <v>410</v>
      </c>
      <c r="J20" s="6" t="s">
        <v>416</v>
      </c>
      <c r="K20" s="6">
        <v>7.2345150873841775E-3</v>
      </c>
    </row>
    <row r="21" spans="9:11" ht="12.75" customHeight="1" x14ac:dyDescent="0.2">
      <c r="I21" s="6" t="s">
        <v>411</v>
      </c>
      <c r="J21" s="6" t="s">
        <v>417</v>
      </c>
      <c r="K21" s="6">
        <v>0.17328092273575804</v>
      </c>
    </row>
    <row r="22" spans="9:11" ht="12.75" customHeight="1" thickBot="1" x14ac:dyDescent="0.25">
      <c r="I22" s="15" t="s">
        <v>412</v>
      </c>
      <c r="J22" s="15" t="s">
        <v>416</v>
      </c>
      <c r="K22" s="15">
        <v>8.0075595179567652E-3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2E2-3D19-4E43-909E-5FEA7E2E3A27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0.67563657407407407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1834.63</v>
      </c>
      <c r="C9" s="6">
        <v>7.5145981052802417</v>
      </c>
      <c r="D9" s="6">
        <v>163.32506814025885</v>
      </c>
      <c r="E9" s="6">
        <v>2.2932875000000004</v>
      </c>
      <c r="F9" s="6">
        <v>-0.99745611241418997</v>
      </c>
      <c r="G9" s="6">
        <v>0.99364837024053643</v>
      </c>
      <c r="I9" s="6" t="s">
        <v>399</v>
      </c>
      <c r="J9" s="6" t="s">
        <v>413</v>
      </c>
      <c r="K9" s="6">
        <v>19.019223218316437</v>
      </c>
    </row>
    <row r="10" spans="1:11" ht="12.75" customHeight="1" x14ac:dyDescent="0.2">
      <c r="A10" s="6">
        <v>0.1</v>
      </c>
      <c r="B10" s="6">
        <v>716.39</v>
      </c>
      <c r="C10" s="6">
        <v>6.5742247114068331</v>
      </c>
      <c r="D10" s="6">
        <v>227.10056814025884</v>
      </c>
      <c r="E10" s="6">
        <v>6.3775500000000012</v>
      </c>
      <c r="F10" s="6">
        <v>-0.99622158893932533</v>
      </c>
      <c r="G10" s="6">
        <v>0.98994327235839208</v>
      </c>
      <c r="I10" s="6" t="s">
        <v>400</v>
      </c>
      <c r="J10" s="6" t="s">
        <v>382</v>
      </c>
      <c r="K10" s="6">
        <v>3.6444557835170199E-2</v>
      </c>
    </row>
    <row r="11" spans="1:11" ht="12.75" customHeight="1" x14ac:dyDescent="0.2">
      <c r="A11" s="6">
        <v>0.15</v>
      </c>
      <c r="B11" s="6">
        <v>201.19</v>
      </c>
      <c r="C11" s="6">
        <v>5.3042497352011448</v>
      </c>
      <c r="D11" s="6">
        <v>250.04006814025882</v>
      </c>
      <c r="E11" s="6">
        <v>8.9229875000000014</v>
      </c>
      <c r="F11" s="6">
        <v>-0.99547845904072252</v>
      </c>
      <c r="G11" s="6">
        <v>0.98646604362113721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112.67</v>
      </c>
      <c r="C12" s="6">
        <v>4.7244631921760742</v>
      </c>
      <c r="D12" s="6">
        <v>257.88656814025882</v>
      </c>
      <c r="E12" s="6">
        <v>10.240800000000002</v>
      </c>
      <c r="F12" s="6">
        <v>-0.99999276318660568</v>
      </c>
      <c r="G12" s="16">
        <v>0.99997105285116561</v>
      </c>
      <c r="I12" s="6" t="s">
        <v>402</v>
      </c>
      <c r="J12" s="6" t="s">
        <v>383</v>
      </c>
      <c r="K12" s="6">
        <v>1834.63</v>
      </c>
    </row>
    <row r="13" spans="1:11" ht="12.75" customHeight="1" x14ac:dyDescent="0.2">
      <c r="A13" s="6">
        <v>0.25</v>
      </c>
      <c r="B13" s="6">
        <v>43.14</v>
      </c>
      <c r="C13" s="6">
        <v>3.7644506409610101</v>
      </c>
      <c r="D13" s="6">
        <v>261.78181814025879</v>
      </c>
      <c r="E13" s="6">
        <v>11.073775000000001</v>
      </c>
      <c r="I13" s="6" t="s">
        <v>403</v>
      </c>
      <c r="J13" s="6" t="s">
        <v>383</v>
      </c>
      <c r="K13" s="6">
        <v>4698.3727256103539</v>
      </c>
    </row>
    <row r="14" spans="1:11" ht="12.75" customHeight="1" thickBot="1" x14ac:dyDescent="0.25">
      <c r="A14" s="15">
        <v>0.33333333333333331</v>
      </c>
      <c r="B14" s="15">
        <v>8.91</v>
      </c>
      <c r="C14" s="15">
        <v>2.187174241482718</v>
      </c>
      <c r="D14" s="15">
        <v>263.95056814025878</v>
      </c>
      <c r="E14" s="15">
        <v>11.6469</v>
      </c>
      <c r="F14" s="15"/>
      <c r="G14" s="15"/>
      <c r="I14" s="6" t="s">
        <v>404</v>
      </c>
      <c r="K14" s="6">
        <v>4.856565083967884E-3</v>
      </c>
    </row>
    <row r="15" spans="1:11" ht="12.75" customHeight="1" x14ac:dyDescent="0.2">
      <c r="I15" s="6" t="s">
        <v>405</v>
      </c>
      <c r="J15" s="6" t="s">
        <v>414</v>
      </c>
      <c r="K15" s="6">
        <v>263.95056814025878</v>
      </c>
    </row>
    <row r="16" spans="1:11" ht="12.75" customHeight="1" x14ac:dyDescent="0.2">
      <c r="I16" s="6" t="s">
        <v>406</v>
      </c>
      <c r="J16" s="6" t="s">
        <v>414</v>
      </c>
      <c r="K16" s="6">
        <v>264.41904153150745</v>
      </c>
    </row>
    <row r="17" spans="9:11" ht="12.75" customHeight="1" x14ac:dyDescent="0.2">
      <c r="I17" s="6" t="s">
        <v>407</v>
      </c>
      <c r="K17" s="6">
        <v>0.99822829177303085</v>
      </c>
    </row>
    <row r="18" spans="9:11" ht="12.75" customHeight="1" x14ac:dyDescent="0.2">
      <c r="I18" s="6" t="s">
        <v>408</v>
      </c>
      <c r="J18" s="6" t="s">
        <v>415</v>
      </c>
      <c r="K18" s="6">
        <v>11.827689370405897</v>
      </c>
    </row>
    <row r="19" spans="9:11" ht="12.75" customHeight="1" x14ac:dyDescent="0.2">
      <c r="I19" s="6" t="s">
        <v>409</v>
      </c>
      <c r="J19" s="6" t="s">
        <v>382</v>
      </c>
      <c r="K19" s="6">
        <v>4.4730853352694507E-2</v>
      </c>
    </row>
    <row r="20" spans="9:11" ht="12.75" customHeight="1" x14ac:dyDescent="0.2">
      <c r="I20" s="6" t="s">
        <v>410</v>
      </c>
      <c r="J20" s="6" t="s">
        <v>416</v>
      </c>
      <c r="K20" s="6">
        <v>1.2726074806512231E-2</v>
      </c>
    </row>
    <row r="21" spans="9:11" ht="12.75" customHeight="1" x14ac:dyDescent="0.2">
      <c r="I21" s="6" t="s">
        <v>411</v>
      </c>
      <c r="J21" s="6" t="s">
        <v>417</v>
      </c>
      <c r="K21" s="6">
        <v>0.24204005743804929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1.0826658314739139E-2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7D01-DC32-4F72-B519-4F210F5CB10D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0.67562500000000003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835.18</v>
      </c>
      <c r="C9" s="6">
        <v>6.7276472704815022</v>
      </c>
      <c r="D9" s="6">
        <v>121.56160629330263</v>
      </c>
      <c r="E9" s="6">
        <v>1.0439750000000001</v>
      </c>
      <c r="F9" s="6">
        <v>-0.97774978844540039</v>
      </c>
      <c r="G9" s="6">
        <v>0.94499331100628159</v>
      </c>
      <c r="I9" s="6" t="s">
        <v>399</v>
      </c>
      <c r="J9" s="6" t="s">
        <v>413</v>
      </c>
      <c r="K9" s="6">
        <v>19.449355358951326</v>
      </c>
    </row>
    <row r="10" spans="1:11" ht="12.75" customHeight="1" x14ac:dyDescent="0.2">
      <c r="A10" s="6">
        <v>0.1</v>
      </c>
      <c r="B10" s="6">
        <v>173.2</v>
      </c>
      <c r="C10" s="6">
        <v>5.1544469961283346</v>
      </c>
      <c r="D10" s="6">
        <v>146.77110629330264</v>
      </c>
      <c r="E10" s="6">
        <v>2.52095</v>
      </c>
      <c r="F10" s="6">
        <v>-0.96796441241488962</v>
      </c>
      <c r="G10" s="6">
        <v>0.91594013826893672</v>
      </c>
      <c r="I10" s="6" t="s">
        <v>400</v>
      </c>
      <c r="J10" s="6" t="s">
        <v>382</v>
      </c>
      <c r="K10" s="6">
        <v>3.5638568362160797E-2</v>
      </c>
    </row>
    <row r="11" spans="1:11" ht="12.75" customHeight="1" x14ac:dyDescent="0.2">
      <c r="A11" s="6">
        <v>0.15</v>
      </c>
      <c r="B11" s="6">
        <v>128.37</v>
      </c>
      <c r="C11" s="6">
        <v>4.8549167190968348</v>
      </c>
      <c r="D11" s="6">
        <v>154.31035629330265</v>
      </c>
      <c r="E11" s="6">
        <v>3.4353374999999997</v>
      </c>
      <c r="F11" s="6">
        <v>-0.98369965578694241</v>
      </c>
      <c r="G11" s="6">
        <v>0.9514975191930235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98.04</v>
      </c>
      <c r="C12" s="6">
        <v>4.5853755586599121</v>
      </c>
      <c r="D12" s="6">
        <v>159.97060629330264</v>
      </c>
      <c r="E12" s="6">
        <v>4.4069250000000002</v>
      </c>
      <c r="F12" s="6">
        <v>-0.99777412411408739</v>
      </c>
      <c r="G12" s="16">
        <v>0.99110640550326856</v>
      </c>
      <c r="I12" s="6" t="s">
        <v>402</v>
      </c>
      <c r="J12" s="6" t="s">
        <v>383</v>
      </c>
      <c r="K12" s="6">
        <v>835.18</v>
      </c>
    </row>
    <row r="13" spans="1:11" ht="12.75" customHeight="1" x14ac:dyDescent="0.2">
      <c r="A13" s="6">
        <v>0.25</v>
      </c>
      <c r="B13" s="6">
        <v>31.51</v>
      </c>
      <c r="C13" s="6">
        <v>3.4503049557691834</v>
      </c>
      <c r="D13" s="6">
        <v>163.20935629330265</v>
      </c>
      <c r="E13" s="6">
        <v>5.0940624999999997</v>
      </c>
      <c r="I13" s="6" t="s">
        <v>403</v>
      </c>
      <c r="J13" s="6" t="s">
        <v>383</v>
      </c>
      <c r="K13" s="6">
        <v>4027.2842517321051</v>
      </c>
    </row>
    <row r="14" spans="1:11" ht="12.75" customHeight="1" thickBot="1" x14ac:dyDescent="0.25">
      <c r="A14" s="15">
        <v>0.33333333333333331</v>
      </c>
      <c r="B14" s="15">
        <v>7.15</v>
      </c>
      <c r="C14" s="15">
        <v>1.9671123567059163</v>
      </c>
      <c r="D14" s="15">
        <v>164.82018962663599</v>
      </c>
      <c r="E14" s="15">
        <v>5.5215972222222218</v>
      </c>
      <c r="F14" s="15"/>
      <c r="G14" s="15"/>
      <c r="I14" s="6" t="s">
        <v>404</v>
      </c>
      <c r="K14" s="6">
        <v>8.5610287602672485E-3</v>
      </c>
    </row>
    <row r="15" spans="1:11" ht="12.75" customHeight="1" x14ac:dyDescent="0.2">
      <c r="I15" s="6" t="s">
        <v>405</v>
      </c>
      <c r="J15" s="6" t="s">
        <v>414</v>
      </c>
      <c r="K15" s="6">
        <v>164.82018962663599</v>
      </c>
    </row>
    <row r="16" spans="1:11" ht="12.75" customHeight="1" x14ac:dyDescent="0.2">
      <c r="I16" s="6" t="s">
        <v>406</v>
      </c>
      <c r="J16" s="6" t="s">
        <v>414</v>
      </c>
      <c r="K16" s="6">
        <v>165.18781106539538</v>
      </c>
    </row>
    <row r="17" spans="9:11" ht="12.75" customHeight="1" x14ac:dyDescent="0.2">
      <c r="I17" s="6" t="s">
        <v>407</v>
      </c>
      <c r="K17" s="6">
        <v>0.99777452442532921</v>
      </c>
    </row>
    <row r="18" spans="9:11" ht="12.75" customHeight="1" x14ac:dyDescent="0.2">
      <c r="I18" s="6" t="s">
        <v>408</v>
      </c>
      <c r="J18" s="6" t="s">
        <v>415</v>
      </c>
      <c r="K18" s="6">
        <v>5.6630391734500094</v>
      </c>
    </row>
    <row r="19" spans="9:11" ht="12.75" customHeight="1" x14ac:dyDescent="0.2">
      <c r="I19" s="6" t="s">
        <v>409</v>
      </c>
      <c r="J19" s="6" t="s">
        <v>382</v>
      </c>
      <c r="K19" s="6">
        <v>3.4282427601199324E-2</v>
      </c>
    </row>
    <row r="20" spans="9:11" ht="12.75" customHeight="1" x14ac:dyDescent="0.2">
      <c r="I20" s="6" t="s">
        <v>410</v>
      </c>
      <c r="J20" s="6" t="s">
        <v>416</v>
      </c>
      <c r="K20" s="6">
        <v>1.9920340808242142E-2</v>
      </c>
    </row>
    <row r="21" spans="9:11" ht="12.75" customHeight="1" x14ac:dyDescent="0.2">
      <c r="I21" s="6" t="s">
        <v>411</v>
      </c>
      <c r="J21" s="6" t="s">
        <v>417</v>
      </c>
      <c r="K21" s="6">
        <v>0.3874377872509211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1.3282307891398568E-2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7F72-E957-4004-B3E6-F62594CF8AF2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418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0.67601851851851846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2890.75</v>
      </c>
      <c r="C9" s="6">
        <v>7.9692712630090714</v>
      </c>
      <c r="D9" s="6">
        <v>199.69539600691706</v>
      </c>
      <c r="E9" s="6">
        <v>3.6134375000000003</v>
      </c>
      <c r="F9" s="6">
        <v>-0.98841729130313816</v>
      </c>
      <c r="G9" s="16">
        <v>0.97121092718379076</v>
      </c>
      <c r="I9" s="6" t="s">
        <v>399</v>
      </c>
      <c r="J9" s="6" t="s">
        <v>413</v>
      </c>
      <c r="K9" s="6">
        <v>19.921629306837865</v>
      </c>
    </row>
    <row r="10" spans="1:11" ht="12.75" customHeight="1" x14ac:dyDescent="0.2">
      <c r="A10" s="6">
        <v>0.1</v>
      </c>
      <c r="B10" s="6">
        <v>1639.46</v>
      </c>
      <c r="C10" s="6">
        <v>7.4021221983048546</v>
      </c>
      <c r="D10" s="6">
        <v>312.95064600691705</v>
      </c>
      <c r="E10" s="6">
        <v>11.325525000000001</v>
      </c>
      <c r="F10" s="6">
        <v>-0.98196048836230865</v>
      </c>
      <c r="G10" s="6">
        <v>0.95232853427299158</v>
      </c>
      <c r="I10" s="6" t="s">
        <v>400</v>
      </c>
      <c r="J10" s="6" t="s">
        <v>382</v>
      </c>
      <c r="K10" s="6">
        <v>3.4793699344763465E-2</v>
      </c>
    </row>
    <row r="11" spans="1:11" ht="12.75" customHeight="1" x14ac:dyDescent="0.2">
      <c r="A11" s="6">
        <v>0.15</v>
      </c>
      <c r="B11" s="6">
        <v>363.16</v>
      </c>
      <c r="C11" s="6">
        <v>5.8948435085035564</v>
      </c>
      <c r="D11" s="6">
        <v>363.01614600691704</v>
      </c>
      <c r="E11" s="6">
        <v>16.786024999999999</v>
      </c>
      <c r="F11" s="6">
        <v>-0.98039770557799277</v>
      </c>
      <c r="G11" s="6">
        <v>0.94176949165388879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140.33000000000001</v>
      </c>
      <c r="C12" s="6">
        <v>4.9439967917630447</v>
      </c>
      <c r="D12" s="6">
        <v>375.60339600691702</v>
      </c>
      <c r="E12" s="6">
        <v>18.849525</v>
      </c>
      <c r="F12" s="6">
        <v>-0.96308915039636411</v>
      </c>
      <c r="G12" s="6">
        <v>0.8550814232223809</v>
      </c>
      <c r="I12" s="6" t="s">
        <v>402</v>
      </c>
      <c r="J12" s="6" t="s">
        <v>418</v>
      </c>
      <c r="K12" s="6">
        <v>2890.75</v>
      </c>
    </row>
    <row r="13" spans="1:11" ht="12.75" customHeight="1" x14ac:dyDescent="0.2">
      <c r="A13" s="6">
        <v>0.25</v>
      </c>
      <c r="B13" s="6">
        <v>35.979999999999997</v>
      </c>
      <c r="C13" s="6">
        <v>3.5829632285223871</v>
      </c>
      <c r="D13" s="6">
        <v>380.01114600691704</v>
      </c>
      <c r="E13" s="6">
        <v>19.776050000000001</v>
      </c>
      <c r="I13" s="6" t="s">
        <v>403</v>
      </c>
      <c r="J13" s="6" t="s">
        <v>418</v>
      </c>
      <c r="K13" s="6">
        <v>5097.0658402766821</v>
      </c>
    </row>
    <row r="14" spans="1:11" ht="12.75" customHeight="1" thickBot="1" x14ac:dyDescent="0.25">
      <c r="A14" s="15">
        <v>0.33333333333333331</v>
      </c>
      <c r="B14" s="15">
        <v>15.21</v>
      </c>
      <c r="C14" s="15">
        <v>2.7219531062712017</v>
      </c>
      <c r="D14" s="15">
        <v>382.14406267358373</v>
      </c>
      <c r="E14" s="15">
        <v>20.362091666666668</v>
      </c>
      <c r="F14" s="15"/>
      <c r="G14" s="15"/>
      <c r="I14" s="6" t="s">
        <v>404</v>
      </c>
      <c r="K14" s="6">
        <v>5.2616103087434057E-3</v>
      </c>
    </row>
    <row r="15" spans="1:11" ht="12.75" customHeight="1" x14ac:dyDescent="0.2">
      <c r="I15" s="6" t="s">
        <v>405</v>
      </c>
      <c r="J15" s="6" t="s">
        <v>419</v>
      </c>
      <c r="K15" s="6">
        <v>382.14406267358373</v>
      </c>
    </row>
    <row r="16" spans="1:11" ht="12.75" customHeight="1" x14ac:dyDescent="0.2">
      <c r="I16" s="6" t="s">
        <v>406</v>
      </c>
      <c r="J16" s="6" t="s">
        <v>419</v>
      </c>
      <c r="K16" s="6">
        <v>382.9075544425416</v>
      </c>
    </row>
    <row r="17" spans="9:11" ht="12.75" customHeight="1" x14ac:dyDescent="0.2">
      <c r="I17" s="6" t="s">
        <v>407</v>
      </c>
      <c r="K17" s="6">
        <v>0.99800606762624633</v>
      </c>
    </row>
    <row r="18" spans="9:11" ht="12.75" customHeight="1" x14ac:dyDescent="0.2">
      <c r="I18" s="6" t="s">
        <v>408</v>
      </c>
      <c r="J18" s="6" t="s">
        <v>420</v>
      </c>
      <c r="K18" s="6">
        <v>20.654913688355204</v>
      </c>
    </row>
    <row r="19" spans="9:11" ht="12.75" customHeight="1" x14ac:dyDescent="0.2">
      <c r="I19" s="6" t="s">
        <v>409</v>
      </c>
      <c r="J19" s="6" t="s">
        <v>382</v>
      </c>
      <c r="K19" s="6">
        <v>5.3942298731676351E-2</v>
      </c>
    </row>
    <row r="20" spans="9:11" ht="12.75" customHeight="1" x14ac:dyDescent="0.2">
      <c r="I20" s="6" t="s">
        <v>410</v>
      </c>
      <c r="J20" s="6" t="s">
        <v>421</v>
      </c>
      <c r="K20" s="6">
        <v>8.3899850046177983E-3</v>
      </c>
    </row>
    <row r="21" spans="9:11" ht="12.75" customHeight="1" x14ac:dyDescent="0.2">
      <c r="I21" s="6" t="s">
        <v>411</v>
      </c>
      <c r="J21" s="6" t="s">
        <v>422</v>
      </c>
      <c r="K21" s="6">
        <v>0.16714217115192415</v>
      </c>
    </row>
    <row r="22" spans="9:11" ht="12.75" customHeight="1" thickBot="1" x14ac:dyDescent="0.25">
      <c r="I22" s="15" t="s">
        <v>412</v>
      </c>
      <c r="J22" s="15" t="s">
        <v>421</v>
      </c>
      <c r="K22" s="15">
        <v>9.0160329269380699E-3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F324-6EBC-403B-81AB-95425FC1EFBC}">
  <dimension ref="A1:AS121"/>
  <sheetViews>
    <sheetView topLeftCell="R6" workbookViewId="0">
      <selection activeCell="AE27" sqref="AE27:AS37"/>
    </sheetView>
  </sheetViews>
  <sheetFormatPr defaultRowHeight="15" x14ac:dyDescent="0.25"/>
  <cols>
    <col min="1" max="1" width="19" customWidth="1"/>
    <col min="19" max="19" width="14.42578125" customWidth="1"/>
  </cols>
  <sheetData>
    <row r="1" spans="1:28" x14ac:dyDescent="0.25">
      <c r="S1" s="4">
        <f t="shared" ref="S1:S11" si="0">P3-P2</f>
        <v>3.9699074074074359E-3</v>
      </c>
    </row>
    <row r="2" spans="1:28" x14ac:dyDescent="0.25">
      <c r="N2" t="s">
        <v>235</v>
      </c>
      <c r="P2" s="4">
        <v>0.80607638888888888</v>
      </c>
      <c r="S2" s="4">
        <f t="shared" si="0"/>
        <v>3.958333333333286E-3</v>
      </c>
    </row>
    <row r="3" spans="1:28" x14ac:dyDescent="0.25">
      <c r="A3" t="s">
        <v>114</v>
      </c>
      <c r="N3" t="s">
        <v>236</v>
      </c>
      <c r="P3" s="4">
        <v>0.81004629629629632</v>
      </c>
      <c r="S3" s="4">
        <f t="shared" si="0"/>
        <v>3.9930555555556246E-3</v>
      </c>
    </row>
    <row r="4" spans="1:28" x14ac:dyDescent="0.25">
      <c r="A4" t="s">
        <v>115</v>
      </c>
      <c r="B4">
        <f>C4*$J$14+$J$15</f>
        <v>18328.6642144</v>
      </c>
      <c r="C4">
        <v>3822.12</v>
      </c>
      <c r="N4" t="s">
        <v>237</v>
      </c>
      <c r="P4" s="4">
        <v>0.81400462962962961</v>
      </c>
      <c r="S4" s="4">
        <f t="shared" si="0"/>
        <v>3.958333333333286E-3</v>
      </c>
      <c r="W4" t="s">
        <v>168</v>
      </c>
      <c r="X4" t="s">
        <v>169</v>
      </c>
      <c r="Y4" t="s">
        <v>170</v>
      </c>
      <c r="Z4" t="s">
        <v>171</v>
      </c>
      <c r="AA4" t="s">
        <v>172</v>
      </c>
      <c r="AB4" t="s">
        <v>173</v>
      </c>
    </row>
    <row r="5" spans="1:28" x14ac:dyDescent="0.25">
      <c r="A5" t="s">
        <v>116</v>
      </c>
      <c r="B5">
        <f t="shared" ref="B5:B9" si="1">C5*$J$14+$J$15</f>
        <v>1974.4641192000001</v>
      </c>
      <c r="C5">
        <v>413.66</v>
      </c>
      <c r="N5" t="s">
        <v>238</v>
      </c>
      <c r="P5" s="4">
        <v>0.81799768518518523</v>
      </c>
      <c r="S5" s="4">
        <f t="shared" si="0"/>
        <v>3.958333333333286E-3</v>
      </c>
    </row>
    <row r="6" spans="1:28" x14ac:dyDescent="0.25">
      <c r="A6" t="s">
        <v>117</v>
      </c>
      <c r="B6">
        <f t="shared" si="1"/>
        <v>953.56812679999996</v>
      </c>
      <c r="C6">
        <v>200.89</v>
      </c>
      <c r="N6" t="s">
        <v>239</v>
      </c>
      <c r="P6" s="4">
        <v>0.82195601851851852</v>
      </c>
      <c r="S6" s="4">
        <f t="shared" si="0"/>
        <v>3.958333333333397E-3</v>
      </c>
      <c r="V6" s="2">
        <v>0.05</v>
      </c>
      <c r="W6">
        <v>2822.12</v>
      </c>
      <c r="X6">
        <v>3010.05</v>
      </c>
      <c r="Y6">
        <v>2832.15</v>
      </c>
      <c r="Z6">
        <v>835.18</v>
      </c>
      <c r="AA6">
        <v>1834.63</v>
      </c>
      <c r="AB6">
        <v>2890.75</v>
      </c>
    </row>
    <row r="7" spans="1:28" x14ac:dyDescent="0.25">
      <c r="A7" t="s">
        <v>118</v>
      </c>
      <c r="B7">
        <f t="shared" si="1"/>
        <v>520.96962760000008</v>
      </c>
      <c r="C7">
        <v>110.73</v>
      </c>
      <c r="N7" t="s">
        <v>240</v>
      </c>
      <c r="P7" s="4">
        <v>0.8259143518518518</v>
      </c>
      <c r="S7" s="4">
        <f t="shared" si="0"/>
        <v>3.9699074074074359E-3</v>
      </c>
      <c r="V7" s="2">
        <v>0.1</v>
      </c>
      <c r="W7">
        <v>1413.66</v>
      </c>
      <c r="X7">
        <v>1373.98</v>
      </c>
      <c r="Y7">
        <v>1944.16</v>
      </c>
      <c r="Z7">
        <v>173.2</v>
      </c>
      <c r="AA7">
        <v>716.39</v>
      </c>
      <c r="AB7">
        <v>1639.46</v>
      </c>
    </row>
    <row r="8" spans="1:28" x14ac:dyDescent="0.25">
      <c r="A8" t="s">
        <v>119</v>
      </c>
      <c r="B8">
        <f t="shared" si="1"/>
        <v>37.031244399999999</v>
      </c>
      <c r="C8">
        <v>9.8699999999999992</v>
      </c>
      <c r="N8" t="s">
        <v>241</v>
      </c>
      <c r="P8" s="4">
        <v>0.8298726851851852</v>
      </c>
      <c r="S8" s="4">
        <f t="shared" si="0"/>
        <v>3.9467592592592471E-3</v>
      </c>
      <c r="V8" s="2">
        <v>0.15</v>
      </c>
      <c r="W8">
        <v>200.89</v>
      </c>
      <c r="X8">
        <v>142.26</v>
      </c>
      <c r="Y8">
        <v>193.12</v>
      </c>
      <c r="Z8">
        <v>128.37</v>
      </c>
      <c r="AA8">
        <v>201.19</v>
      </c>
      <c r="AB8">
        <v>363.16</v>
      </c>
    </row>
    <row r="9" spans="1:28" x14ac:dyDescent="0.25">
      <c r="A9" t="s">
        <v>120</v>
      </c>
      <c r="B9">
        <f t="shared" si="1"/>
        <v>16.591253200000001</v>
      </c>
      <c r="C9">
        <v>5.61</v>
      </c>
      <c r="N9" t="s">
        <v>242</v>
      </c>
      <c r="P9" s="4">
        <v>0.83384259259259264</v>
      </c>
      <c r="S9" s="4">
        <f t="shared" si="0"/>
        <v>3.958333333333286E-3</v>
      </c>
      <c r="V9" s="2">
        <v>0.2</v>
      </c>
      <c r="W9">
        <v>110.73</v>
      </c>
      <c r="X9">
        <v>98.14</v>
      </c>
      <c r="Y9">
        <v>126.95</v>
      </c>
      <c r="Z9">
        <v>98.04</v>
      </c>
      <c r="AA9">
        <v>112.67</v>
      </c>
      <c r="AB9">
        <v>140.33000000000001</v>
      </c>
    </row>
    <row r="10" spans="1:28" x14ac:dyDescent="0.25">
      <c r="A10" t="s">
        <v>121</v>
      </c>
      <c r="C10">
        <v>0</v>
      </c>
      <c r="N10" t="s">
        <v>243</v>
      </c>
      <c r="P10" s="4">
        <v>0.83778935185185188</v>
      </c>
      <c r="S10" s="4">
        <f t="shared" si="0"/>
        <v>3.9699074074074359E-3</v>
      </c>
      <c r="V10" s="2">
        <v>0.25</v>
      </c>
      <c r="W10">
        <v>9.8699999999999992</v>
      </c>
      <c r="X10">
        <v>25.67</v>
      </c>
      <c r="Y10">
        <v>21.11</v>
      </c>
      <c r="Z10">
        <v>31.51</v>
      </c>
      <c r="AA10">
        <v>43.14</v>
      </c>
      <c r="AB10">
        <v>35.979999999999997</v>
      </c>
    </row>
    <row r="11" spans="1:28" x14ac:dyDescent="0.25">
      <c r="A11" t="s">
        <v>122</v>
      </c>
      <c r="C11">
        <v>0</v>
      </c>
      <c r="N11" t="s">
        <v>244</v>
      </c>
      <c r="P11" s="4">
        <v>0.84174768518518517</v>
      </c>
      <c r="S11" s="4">
        <f t="shared" si="0"/>
        <v>3.958333333333286E-3</v>
      </c>
      <c r="V11" s="2">
        <v>0.33333333333333331</v>
      </c>
      <c r="W11">
        <v>5.61</v>
      </c>
      <c r="X11">
        <v>7.15</v>
      </c>
      <c r="Y11">
        <v>6.91</v>
      </c>
      <c r="Z11">
        <v>7.15</v>
      </c>
      <c r="AA11">
        <v>8.91</v>
      </c>
      <c r="AB11">
        <v>15.21</v>
      </c>
    </row>
    <row r="12" spans="1:28" x14ac:dyDescent="0.25">
      <c r="A12" t="s">
        <v>123</v>
      </c>
      <c r="C12">
        <v>0</v>
      </c>
      <c r="N12" t="s">
        <v>245</v>
      </c>
      <c r="P12" s="4">
        <v>0.8457175925925926</v>
      </c>
      <c r="S12" s="4">
        <f t="shared" ref="S12:S75" si="2">P14-P13</f>
        <v>4.0046296296296635E-3</v>
      </c>
      <c r="V12" s="2">
        <v>0.5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124</v>
      </c>
      <c r="C13">
        <v>0</v>
      </c>
      <c r="J13" t="s">
        <v>229</v>
      </c>
      <c r="N13" t="s">
        <v>246</v>
      </c>
      <c r="P13" s="4">
        <v>0.84967592592592589</v>
      </c>
      <c r="S13" s="4">
        <f t="shared" si="2"/>
        <v>3.9814814814814747E-3</v>
      </c>
      <c r="V13" s="2">
        <v>0.75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125</v>
      </c>
      <c r="C14">
        <v>0</v>
      </c>
      <c r="I14" t="s">
        <v>230</v>
      </c>
      <c r="J14">
        <v>4.7981199999999999</v>
      </c>
      <c r="N14" t="s">
        <v>174</v>
      </c>
      <c r="P14" s="4">
        <v>0.85368055555555555</v>
      </c>
      <c r="S14" s="4">
        <f t="shared" si="2"/>
        <v>3.958333333333397E-3</v>
      </c>
      <c r="V14" s="2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126</v>
      </c>
      <c r="C15">
        <v>0</v>
      </c>
      <c r="I15" t="s">
        <v>231</v>
      </c>
      <c r="J15">
        <v>-10.3262</v>
      </c>
      <c r="N15" t="s">
        <v>175</v>
      </c>
      <c r="P15" s="4">
        <v>0.85766203703703703</v>
      </c>
      <c r="S15" s="4">
        <f t="shared" si="2"/>
        <v>3.958333333333286E-3</v>
      </c>
      <c r="V15" s="2">
        <v>1.5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127</v>
      </c>
      <c r="C16">
        <v>0</v>
      </c>
      <c r="I16" t="s">
        <v>232</v>
      </c>
      <c r="J16">
        <v>0.99599000000000004</v>
      </c>
      <c r="N16" t="s">
        <v>176</v>
      </c>
      <c r="P16" s="4">
        <v>0.86162037037037043</v>
      </c>
      <c r="S16" s="4">
        <f t="shared" si="2"/>
        <v>3.958333333333286E-3</v>
      </c>
      <c r="V16" s="2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45" x14ac:dyDescent="0.25">
      <c r="A17" t="s">
        <v>128</v>
      </c>
      <c r="C17">
        <v>0</v>
      </c>
      <c r="I17" t="s">
        <v>233</v>
      </c>
      <c r="J17">
        <v>0.99799300000000002</v>
      </c>
      <c r="N17" t="s">
        <v>177</v>
      </c>
      <c r="P17" s="4">
        <v>0.86557870370370371</v>
      </c>
      <c r="S17" s="4">
        <f t="shared" si="2"/>
        <v>3.958333333333397E-3</v>
      </c>
      <c r="V17" s="2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45" x14ac:dyDescent="0.25">
      <c r="A18" t="s">
        <v>129</v>
      </c>
      <c r="C18">
        <v>0</v>
      </c>
      <c r="N18" t="s">
        <v>178</v>
      </c>
      <c r="P18" s="4">
        <v>0.869537037037037</v>
      </c>
      <c r="S18" s="4">
        <f t="shared" si="2"/>
        <v>3.9351851851852082E-3</v>
      </c>
      <c r="V18" s="2">
        <v>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45" x14ac:dyDescent="0.25">
      <c r="A19" t="s">
        <v>130</v>
      </c>
      <c r="C19">
        <v>0</v>
      </c>
      <c r="N19" t="s">
        <v>179</v>
      </c>
      <c r="P19" s="4">
        <v>0.87349537037037039</v>
      </c>
      <c r="S19" s="4">
        <f t="shared" si="2"/>
        <v>3.9351851851850972E-3</v>
      </c>
      <c r="V19" s="2">
        <v>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45" x14ac:dyDescent="0.25">
      <c r="A20" t="s">
        <v>131</v>
      </c>
      <c r="N20" t="s">
        <v>180</v>
      </c>
      <c r="P20" s="4">
        <v>0.8774305555555556</v>
      </c>
      <c r="S20" s="4">
        <f t="shared" si="2"/>
        <v>3.9467592592592471E-3</v>
      </c>
      <c r="V20" s="2">
        <v>12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45" x14ac:dyDescent="0.25">
      <c r="N21" t="s">
        <v>181</v>
      </c>
      <c r="P21" s="4">
        <v>0.8813657407407407</v>
      </c>
      <c r="S21" s="4">
        <f t="shared" si="2"/>
        <v>3.9236111111111693E-3</v>
      </c>
      <c r="V21">
        <v>16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45" x14ac:dyDescent="0.25">
      <c r="N22" t="s">
        <v>182</v>
      </c>
      <c r="P22" s="4">
        <v>0.88531249999999995</v>
      </c>
      <c r="S22" s="4">
        <f t="shared" si="2"/>
        <v>3.9351851851852082E-3</v>
      </c>
    </row>
    <row r="23" spans="1:45" x14ac:dyDescent="0.25">
      <c r="A23" t="s">
        <v>132</v>
      </c>
      <c r="N23" t="s">
        <v>183</v>
      </c>
      <c r="P23" s="4">
        <v>0.88923611111111112</v>
      </c>
      <c r="S23" s="4">
        <f t="shared" si="2"/>
        <v>3.9930555555555136E-3</v>
      </c>
    </row>
    <row r="24" spans="1:45" x14ac:dyDescent="0.25">
      <c r="A24" t="s">
        <v>133</v>
      </c>
      <c r="B24">
        <f t="shared" ref="B24:B29" si="3">C24*$J$14+$J$15</f>
        <v>14432.254906000002</v>
      </c>
      <c r="C24">
        <v>3010.05</v>
      </c>
      <c r="N24" t="s">
        <v>184</v>
      </c>
      <c r="P24" s="4">
        <v>0.89317129629629632</v>
      </c>
      <c r="S24" s="4">
        <f t="shared" si="2"/>
        <v>3.9699074074074359E-3</v>
      </c>
    </row>
    <row r="25" spans="1:45" x14ac:dyDescent="0.25">
      <c r="A25" t="s">
        <v>134</v>
      </c>
      <c r="B25">
        <f t="shared" si="3"/>
        <v>1784.0747176</v>
      </c>
      <c r="C25">
        <v>373.98</v>
      </c>
      <c r="N25" t="s">
        <v>185</v>
      </c>
      <c r="P25" s="4">
        <v>0.89716435185185184</v>
      </c>
      <c r="S25" s="4">
        <f t="shared" si="2"/>
        <v>3.958333333333286E-3</v>
      </c>
    </row>
    <row r="26" spans="1:45" ht="15.75" thickBot="1" x14ac:dyDescent="0.3">
      <c r="A26" t="s">
        <v>135</v>
      </c>
      <c r="B26">
        <f t="shared" si="3"/>
        <v>672.25435119999997</v>
      </c>
      <c r="C26">
        <v>142.26</v>
      </c>
      <c r="N26" t="s">
        <v>186</v>
      </c>
      <c r="P26" s="4">
        <v>0.90113425925925927</v>
      </c>
      <c r="S26" s="4">
        <f t="shared" si="2"/>
        <v>3.9699074074074359E-3</v>
      </c>
    </row>
    <row r="27" spans="1:45" ht="15.75" thickBot="1" x14ac:dyDescent="0.3">
      <c r="A27" t="s">
        <v>136</v>
      </c>
      <c r="B27">
        <f t="shared" si="3"/>
        <v>460.56129680000004</v>
      </c>
      <c r="C27">
        <v>98.14</v>
      </c>
      <c r="N27" t="s">
        <v>187</v>
      </c>
      <c r="P27" s="4">
        <v>0.90509259259259256</v>
      </c>
      <c r="S27" s="4">
        <f t="shared" si="2"/>
        <v>3.958333333333286E-3</v>
      </c>
      <c r="U27" s="14" t="s">
        <v>397</v>
      </c>
      <c r="V27" s="14" t="s">
        <v>398</v>
      </c>
      <c r="W27" s="14" t="s">
        <v>229</v>
      </c>
      <c r="X27" s="14" t="s">
        <v>229</v>
      </c>
      <c r="Y27" s="14" t="s">
        <v>229</v>
      </c>
      <c r="Z27" s="14" t="s">
        <v>229</v>
      </c>
      <c r="AA27" s="14" t="s">
        <v>229</v>
      </c>
      <c r="AB27" s="14" t="s">
        <v>229</v>
      </c>
      <c r="AE27" s="14" t="s">
        <v>397</v>
      </c>
      <c r="AF27" s="6" t="s">
        <v>399</v>
      </c>
      <c r="AG27" s="6" t="s">
        <v>400</v>
      </c>
      <c r="AH27" s="6" t="s">
        <v>401</v>
      </c>
      <c r="AI27" s="6" t="s">
        <v>402</v>
      </c>
      <c r="AJ27" s="6" t="s">
        <v>403</v>
      </c>
      <c r="AK27" s="6" t="s">
        <v>404</v>
      </c>
      <c r="AL27" s="6" t="s">
        <v>405</v>
      </c>
      <c r="AM27" s="6" t="s">
        <v>406</v>
      </c>
      <c r="AN27" s="6" t="s">
        <v>407</v>
      </c>
      <c r="AO27" s="6" t="s">
        <v>408</v>
      </c>
      <c r="AP27" s="6" t="s">
        <v>409</v>
      </c>
      <c r="AQ27" s="6" t="s">
        <v>410</v>
      </c>
      <c r="AR27" s="6" t="s">
        <v>411</v>
      </c>
      <c r="AS27" s="15" t="s">
        <v>412</v>
      </c>
    </row>
    <row r="28" spans="1:45" ht="15.75" thickBot="1" x14ac:dyDescent="0.3">
      <c r="A28" t="s">
        <v>137</v>
      </c>
      <c r="B28">
        <f t="shared" si="3"/>
        <v>112.8415404</v>
      </c>
      <c r="C28">
        <v>25.67</v>
      </c>
      <c r="N28" t="s">
        <v>188</v>
      </c>
      <c r="P28" s="4">
        <v>0.9090625</v>
      </c>
      <c r="S28" s="4">
        <f t="shared" si="2"/>
        <v>3.958333333333397E-3</v>
      </c>
      <c r="U28" s="6" t="s">
        <v>399</v>
      </c>
      <c r="V28" s="6" t="s">
        <v>413</v>
      </c>
      <c r="W28" s="6">
        <v>22.775425916077602</v>
      </c>
      <c r="X28" s="6">
        <v>17.193704338847105</v>
      </c>
      <c r="Y28" s="6">
        <v>23.951974754732618</v>
      </c>
      <c r="Z28" s="6">
        <v>19.019223218316437</v>
      </c>
      <c r="AA28" s="6">
        <v>19.449355358951326</v>
      </c>
      <c r="AB28" s="6">
        <v>19.921629306837865</v>
      </c>
      <c r="AE28" s="14" t="s">
        <v>398</v>
      </c>
      <c r="AF28" s="6" t="s">
        <v>413</v>
      </c>
      <c r="AG28" s="6" t="s">
        <v>382</v>
      </c>
      <c r="AH28" s="6" t="s">
        <v>382</v>
      </c>
      <c r="AI28" s="6" t="s">
        <v>383</v>
      </c>
      <c r="AJ28" s="6" t="s">
        <v>383</v>
      </c>
      <c r="AK28" s="6"/>
      <c r="AL28" s="6" t="s">
        <v>414</v>
      </c>
      <c r="AM28" s="6" t="s">
        <v>414</v>
      </c>
      <c r="AN28" s="6"/>
      <c r="AO28" s="6" t="s">
        <v>415</v>
      </c>
      <c r="AP28" s="6" t="s">
        <v>382</v>
      </c>
      <c r="AQ28" s="6" t="s">
        <v>416</v>
      </c>
      <c r="AR28" s="6" t="s">
        <v>417</v>
      </c>
      <c r="AS28" s="15" t="s">
        <v>416</v>
      </c>
    </row>
    <row r="29" spans="1:45" ht="15.75" thickBot="1" x14ac:dyDescent="0.3">
      <c r="A29" t="s">
        <v>138</v>
      </c>
      <c r="B29">
        <f t="shared" si="3"/>
        <v>23.980358000000003</v>
      </c>
      <c r="C29">
        <v>7.15</v>
      </c>
      <c r="N29" t="s">
        <v>189</v>
      </c>
      <c r="P29" s="4">
        <v>0.91302083333333328</v>
      </c>
      <c r="S29" s="4">
        <f t="shared" si="2"/>
        <v>3.9699074074074359E-3</v>
      </c>
      <c r="U29" s="6" t="s">
        <v>400</v>
      </c>
      <c r="V29" s="6" t="s">
        <v>382</v>
      </c>
      <c r="W29" s="6">
        <v>3.0433994214379968E-2</v>
      </c>
      <c r="X29" s="6">
        <v>4.0314010692498806E-2</v>
      </c>
      <c r="Y29" s="6">
        <v>2.8939041045999259E-2</v>
      </c>
      <c r="Z29" s="6">
        <v>3.6444557835170199E-2</v>
      </c>
      <c r="AA29" s="6">
        <v>3.5638568362160797E-2</v>
      </c>
      <c r="AB29" s="6">
        <v>3.4793699344763465E-2</v>
      </c>
      <c r="AE29" s="14" t="s">
        <v>229</v>
      </c>
      <c r="AF29" s="6">
        <v>22.775425916077602</v>
      </c>
      <c r="AG29" s="6">
        <v>3.0433994214379968E-2</v>
      </c>
      <c r="AH29" s="6">
        <v>0.05</v>
      </c>
      <c r="AI29" s="6">
        <v>2832.15</v>
      </c>
      <c r="AJ29" s="6">
        <v>4125.7271122232723</v>
      </c>
      <c r="AK29" s="6">
        <v>2.4398425224652649E-3</v>
      </c>
      <c r="AL29" s="6">
        <v>359.6574278055819</v>
      </c>
      <c r="AM29" s="6">
        <v>359.96082498574714</v>
      </c>
      <c r="AN29" s="6">
        <v>0.99915713833532516</v>
      </c>
      <c r="AO29" s="6">
        <v>20.081334200598409</v>
      </c>
      <c r="AP29" s="6">
        <v>5.578755466346523E-2</v>
      </c>
      <c r="AQ29" s="6">
        <v>7.8065335078425441E-3</v>
      </c>
      <c r="AR29" s="6">
        <v>0.17779712556924526</v>
      </c>
      <c r="AS29" s="15">
        <v>9.9188668617012608E-3</v>
      </c>
    </row>
    <row r="30" spans="1:45" ht="15.75" thickBot="1" x14ac:dyDescent="0.3">
      <c r="A30" t="s">
        <v>139</v>
      </c>
      <c r="C30">
        <v>0</v>
      </c>
      <c r="N30" t="s">
        <v>190</v>
      </c>
      <c r="P30" s="4">
        <v>0.91697916666666668</v>
      </c>
      <c r="S30" s="4">
        <f t="shared" si="2"/>
        <v>3.3564814814814881E-3</v>
      </c>
      <c r="U30" s="6" t="s">
        <v>401</v>
      </c>
      <c r="V30" s="6" t="s">
        <v>382</v>
      </c>
      <c r="W30" s="6">
        <v>0.05</v>
      </c>
      <c r="X30" s="6">
        <v>0.05</v>
      </c>
      <c r="Y30" s="6">
        <v>0.05</v>
      </c>
      <c r="Z30" s="6">
        <v>0.05</v>
      </c>
      <c r="AA30" s="6">
        <v>0.05</v>
      </c>
      <c r="AB30" s="6">
        <v>0.05</v>
      </c>
      <c r="AE30" s="14" t="s">
        <v>229</v>
      </c>
      <c r="AF30" s="6">
        <v>17.193704338847105</v>
      </c>
      <c r="AG30" s="6">
        <v>4.0314010692498806E-2</v>
      </c>
      <c r="AH30" s="6">
        <v>0.05</v>
      </c>
      <c r="AI30" s="6">
        <v>3010.05</v>
      </c>
      <c r="AJ30" s="6">
        <v>6594.2742998442654</v>
      </c>
      <c r="AK30" s="6">
        <v>2.375375824321855E-3</v>
      </c>
      <c r="AL30" s="6">
        <v>398.08760749610667</v>
      </c>
      <c r="AM30" s="6">
        <v>398.50345738273325</v>
      </c>
      <c r="AN30" s="6">
        <v>0.99895647106964203</v>
      </c>
      <c r="AO30" s="6">
        <v>17.133316689541651</v>
      </c>
      <c r="AP30" s="6">
        <v>4.2994148161395657E-2</v>
      </c>
      <c r="AQ30" s="6">
        <v>9.3406785374698098E-3</v>
      </c>
      <c r="AR30" s="6">
        <v>0.16060086509747071</v>
      </c>
      <c r="AS30" s="15">
        <v>6.9048973888489722E-3</v>
      </c>
    </row>
    <row r="31" spans="1:45" ht="15.75" thickBot="1" x14ac:dyDescent="0.3">
      <c r="A31" t="s">
        <v>140</v>
      </c>
      <c r="C31">
        <v>0</v>
      </c>
      <c r="N31" t="s">
        <v>191</v>
      </c>
      <c r="P31" s="4">
        <v>0.92094907407407411</v>
      </c>
      <c r="S31" s="4">
        <f t="shared" si="2"/>
        <v>4.5601851851850839E-3</v>
      </c>
      <c r="U31" s="6" t="s">
        <v>402</v>
      </c>
      <c r="V31" s="6" t="s">
        <v>383</v>
      </c>
      <c r="W31" s="6">
        <v>2832.15</v>
      </c>
      <c r="X31" s="6">
        <v>3010.05</v>
      </c>
      <c r="Y31" s="6">
        <v>2822.12</v>
      </c>
      <c r="Z31" s="6">
        <v>1834.63</v>
      </c>
      <c r="AA31" s="6">
        <v>835.18</v>
      </c>
      <c r="AB31" s="6">
        <v>2890.75</v>
      </c>
      <c r="AE31" s="14" t="s">
        <v>229</v>
      </c>
      <c r="AF31" s="6">
        <v>23.951974754732618</v>
      </c>
      <c r="AG31" s="6">
        <v>2.8939041045999259E-2</v>
      </c>
      <c r="AH31" s="6">
        <v>0.05</v>
      </c>
      <c r="AI31" s="6">
        <v>2822.12</v>
      </c>
      <c r="AJ31" s="6">
        <v>5633.8591276544394</v>
      </c>
      <c r="AK31" s="6">
        <v>1.9878672770824771E-3</v>
      </c>
      <c r="AL31" s="6">
        <v>369.10822819136098</v>
      </c>
      <c r="AM31" s="6">
        <v>369.34244687509982</v>
      </c>
      <c r="AN31" s="6">
        <v>0.99936584953687146</v>
      </c>
      <c r="AO31" s="6">
        <v>17.067843240713735</v>
      </c>
      <c r="AP31" s="6">
        <v>4.6211431654064793E-2</v>
      </c>
      <c r="AQ31" s="6">
        <v>7.2345150873841775E-3</v>
      </c>
      <c r="AR31" s="6">
        <v>0.17328092273575804</v>
      </c>
      <c r="AS31" s="15">
        <v>8.0075595179567652E-3</v>
      </c>
    </row>
    <row r="32" spans="1:45" ht="15.75" thickBot="1" x14ac:dyDescent="0.3">
      <c r="A32" t="s">
        <v>141</v>
      </c>
      <c r="C32">
        <v>0</v>
      </c>
      <c r="N32" t="s">
        <v>247</v>
      </c>
      <c r="P32" s="4">
        <v>0.9243055555555556</v>
      </c>
      <c r="S32" s="4">
        <f t="shared" si="2"/>
        <v>3.9699074074074359E-3</v>
      </c>
      <c r="U32" s="6" t="s">
        <v>403</v>
      </c>
      <c r="V32" s="6" t="s">
        <v>383</v>
      </c>
      <c r="W32" s="6">
        <v>4125.7271122232723</v>
      </c>
      <c r="X32" s="6">
        <v>6594.2742998442654</v>
      </c>
      <c r="Y32" s="6">
        <v>5633.8591276544394</v>
      </c>
      <c r="Z32" s="6">
        <v>4698.3727256103539</v>
      </c>
      <c r="AA32" s="6">
        <v>4027.2842517321051</v>
      </c>
      <c r="AB32" s="6">
        <v>5097.0658402766821</v>
      </c>
      <c r="AE32" s="14" t="s">
        <v>229</v>
      </c>
      <c r="AF32" s="6">
        <v>19.019223218316437</v>
      </c>
      <c r="AG32" s="6">
        <v>3.6444557835170199E-2</v>
      </c>
      <c r="AH32" s="6">
        <v>0.05</v>
      </c>
      <c r="AI32" s="6">
        <v>1834.63</v>
      </c>
      <c r="AJ32" s="6">
        <v>4698.3727256103539</v>
      </c>
      <c r="AK32" s="6">
        <v>4.856565083967884E-3</v>
      </c>
      <c r="AL32" s="6">
        <v>263.95056814025878</v>
      </c>
      <c r="AM32" s="6">
        <v>264.41904153150745</v>
      </c>
      <c r="AN32" s="6">
        <v>0.99822829177303085</v>
      </c>
      <c r="AO32" s="6">
        <v>11.827689370405897</v>
      </c>
      <c r="AP32" s="6">
        <v>4.4730853352694507E-2</v>
      </c>
      <c r="AQ32" s="6">
        <v>1.2726074806512231E-2</v>
      </c>
      <c r="AR32" s="6">
        <v>0.24204005743804929</v>
      </c>
      <c r="AS32" s="15">
        <v>1.0826658314739139E-2</v>
      </c>
    </row>
    <row r="33" spans="1:45" ht="15.75" thickBot="1" x14ac:dyDescent="0.3">
      <c r="A33" t="s">
        <v>142</v>
      </c>
      <c r="C33">
        <v>0</v>
      </c>
      <c r="N33" t="s">
        <v>248</v>
      </c>
      <c r="P33" s="4">
        <v>0.92886574074074069</v>
      </c>
      <c r="S33" s="4">
        <f t="shared" si="2"/>
        <v>3.958333333333397E-3</v>
      </c>
      <c r="U33" s="6" t="s">
        <v>404</v>
      </c>
      <c r="V33" s="6"/>
      <c r="W33" s="6">
        <v>2.4398425224652649E-3</v>
      </c>
      <c r="X33" s="6">
        <v>2.375375824321855E-3</v>
      </c>
      <c r="Y33" s="6">
        <v>1.9878672770824771E-3</v>
      </c>
      <c r="Z33" s="6">
        <v>4.856565083967884E-3</v>
      </c>
      <c r="AA33" s="6">
        <v>8.5610287602672485E-3</v>
      </c>
      <c r="AB33" s="6">
        <v>5.2616103087434057E-3</v>
      </c>
      <c r="AE33" s="14" t="s">
        <v>229</v>
      </c>
      <c r="AF33" s="6">
        <v>19.449355358951326</v>
      </c>
      <c r="AG33" s="6">
        <v>3.5638568362160797E-2</v>
      </c>
      <c r="AH33" s="6">
        <v>0.05</v>
      </c>
      <c r="AI33" s="6">
        <v>835.18</v>
      </c>
      <c r="AJ33" s="6">
        <v>4027.2842517321051</v>
      </c>
      <c r="AK33" s="6">
        <v>8.5610287602672485E-3</v>
      </c>
      <c r="AL33" s="6">
        <v>164.82018962663599</v>
      </c>
      <c r="AM33" s="6">
        <v>165.18781106539538</v>
      </c>
      <c r="AN33" s="6">
        <v>0.99777452442532921</v>
      </c>
      <c r="AO33" s="6">
        <v>5.6630391734500094</v>
      </c>
      <c r="AP33" s="6">
        <v>3.4282427601199324E-2</v>
      </c>
      <c r="AQ33" s="6">
        <v>1.9920340808242142E-2</v>
      </c>
      <c r="AR33" s="6">
        <v>0.3874377872509211</v>
      </c>
      <c r="AS33" s="15">
        <v>1.3282307891398568E-2</v>
      </c>
    </row>
    <row r="34" spans="1:45" ht="15.75" thickBot="1" x14ac:dyDescent="0.3">
      <c r="A34" t="s">
        <v>143</v>
      </c>
      <c r="C34">
        <v>0</v>
      </c>
      <c r="N34" t="s">
        <v>249</v>
      </c>
      <c r="P34" s="4">
        <v>0.93283564814814812</v>
      </c>
      <c r="S34" s="4">
        <f t="shared" si="2"/>
        <v>3.958333333333397E-3</v>
      </c>
      <c r="U34" s="6" t="s">
        <v>405</v>
      </c>
      <c r="V34" s="6" t="s">
        <v>414</v>
      </c>
      <c r="W34" s="6">
        <v>359.6574278055819</v>
      </c>
      <c r="X34" s="6">
        <v>398.08760749610667</v>
      </c>
      <c r="Y34" s="6">
        <v>369.10822819136098</v>
      </c>
      <c r="Z34" s="6">
        <v>263.95056814025878</v>
      </c>
      <c r="AA34" s="6">
        <v>164.82018962663599</v>
      </c>
      <c r="AB34" s="6">
        <v>382.14406267358373</v>
      </c>
      <c r="AE34" s="14" t="s">
        <v>229</v>
      </c>
      <c r="AF34" s="6">
        <v>19.921629306837865</v>
      </c>
      <c r="AG34" s="6">
        <v>3.4793699344763465E-2</v>
      </c>
      <c r="AH34" s="6">
        <v>0.05</v>
      </c>
      <c r="AI34" s="6">
        <v>2890.75</v>
      </c>
      <c r="AJ34" s="6">
        <v>5097.0658402766821</v>
      </c>
      <c r="AK34" s="6">
        <v>5.2616103087434057E-3</v>
      </c>
      <c r="AL34" s="6">
        <v>382.14406267358373</v>
      </c>
      <c r="AM34" s="6">
        <v>382.9075544425416</v>
      </c>
      <c r="AN34" s="6">
        <v>0.99800606762624633</v>
      </c>
      <c r="AO34" s="6">
        <v>20.654913688355204</v>
      </c>
      <c r="AP34" s="6">
        <v>5.3942298731676351E-2</v>
      </c>
      <c r="AQ34" s="6">
        <v>8.3899850046177983E-3</v>
      </c>
      <c r="AR34" s="6">
        <v>0.16714217115192415</v>
      </c>
      <c r="AS34" s="15">
        <v>9.0160329269380699E-3</v>
      </c>
    </row>
    <row r="35" spans="1:45" x14ac:dyDescent="0.25">
      <c r="A35" t="s">
        <v>144</v>
      </c>
      <c r="C35">
        <v>0</v>
      </c>
      <c r="N35" t="s">
        <v>250</v>
      </c>
      <c r="P35" s="4">
        <v>0.93679398148148152</v>
      </c>
      <c r="S35" s="4">
        <f t="shared" si="2"/>
        <v>3.9351851851852082E-3</v>
      </c>
      <c r="U35" s="6" t="s">
        <v>406</v>
      </c>
      <c r="V35" s="6" t="s">
        <v>414</v>
      </c>
      <c r="W35" s="6">
        <v>359.96082498574714</v>
      </c>
      <c r="X35" s="6">
        <v>398.50345738273325</v>
      </c>
      <c r="Y35" s="6">
        <v>369.34244687509982</v>
      </c>
      <c r="Z35" s="6">
        <v>264.41904153150745</v>
      </c>
      <c r="AA35" s="6">
        <v>165.18781106539538</v>
      </c>
      <c r="AB35" s="6">
        <v>382.9075544425416</v>
      </c>
      <c r="AE35" s="3" t="e">
        <f>AVERAGE(AE29:AE34)</f>
        <v>#DIV/0!</v>
      </c>
      <c r="AF35" s="3">
        <f t="shared" ref="AF35:AR35" si="4">AVERAGE(AF29:AF34)</f>
        <v>20.385218815627159</v>
      </c>
      <c r="AG35" s="3">
        <f t="shared" si="4"/>
        <v>3.4427311915828741E-2</v>
      </c>
      <c r="AH35" s="3">
        <f t="shared" si="4"/>
        <v>4.9999999999999996E-2</v>
      </c>
      <c r="AI35" s="3">
        <f t="shared" si="4"/>
        <v>2370.8133333333335</v>
      </c>
      <c r="AJ35" s="3">
        <f t="shared" si="4"/>
        <v>5029.430559556853</v>
      </c>
      <c r="AK35" s="3">
        <f t="shared" si="4"/>
        <v>4.2470482961413552E-3</v>
      </c>
      <c r="AL35" s="3">
        <f t="shared" si="4"/>
        <v>322.96134732225465</v>
      </c>
      <c r="AM35" s="3">
        <f t="shared" si="4"/>
        <v>323.38685604717074</v>
      </c>
      <c r="AN35" s="3">
        <f t="shared" si="4"/>
        <v>0.99858139046107419</v>
      </c>
      <c r="AO35" s="3">
        <f t="shared" si="4"/>
        <v>15.404689393844151</v>
      </c>
      <c r="AP35" s="3">
        <f t="shared" si="4"/>
        <v>4.6324785694082639E-2</v>
      </c>
      <c r="AQ35" s="3">
        <f t="shared" si="4"/>
        <v>1.090302129201145E-2</v>
      </c>
      <c r="AR35" s="3">
        <f t="shared" si="4"/>
        <v>0.21804982154056141</v>
      </c>
    </row>
    <row r="36" spans="1:45" x14ac:dyDescent="0.25">
      <c r="A36" t="s">
        <v>145</v>
      </c>
      <c r="C36">
        <v>0</v>
      </c>
      <c r="N36" t="s">
        <v>251</v>
      </c>
      <c r="P36" s="4">
        <f>P35+S17</f>
        <v>0.94075231481481492</v>
      </c>
      <c r="S36" s="4">
        <f t="shared" si="2"/>
        <v>3.9351851851850972E-3</v>
      </c>
      <c r="U36" s="6" t="s">
        <v>407</v>
      </c>
      <c r="V36" s="6"/>
      <c r="W36" s="6">
        <v>0.99915713833532516</v>
      </c>
      <c r="X36" s="6">
        <v>0.99895647106964203</v>
      </c>
      <c r="Y36" s="6">
        <v>0.99936584953687146</v>
      </c>
      <c r="Z36" s="6">
        <v>0.99822829177303085</v>
      </c>
      <c r="AA36" s="6">
        <v>0.99777452442532921</v>
      </c>
      <c r="AB36" s="6">
        <v>0.99800606762624633</v>
      </c>
      <c r="AE36" s="3" t="e">
        <f>_xlfn.STDEV.S(AE29:AE34)</f>
        <v>#DIV/0!</v>
      </c>
      <c r="AF36" s="3">
        <f t="shared" ref="AF36:AR36" si="5">_xlfn.STDEV.S(AF29:AF34)</f>
        <v>2.5130579850754238</v>
      </c>
      <c r="AG36" s="3">
        <f t="shared" si="5"/>
        <v>4.156719594067753E-3</v>
      </c>
      <c r="AH36" s="3">
        <f t="shared" si="5"/>
        <v>7.6011774306101464E-18</v>
      </c>
      <c r="AI36" s="3">
        <f t="shared" si="5"/>
        <v>865.00048348348616</v>
      </c>
      <c r="AJ36" s="3">
        <f t="shared" si="5"/>
        <v>974.59948584779931</v>
      </c>
      <c r="AK36" s="3">
        <f t="shared" si="5"/>
        <v>2.5252454797095821E-3</v>
      </c>
      <c r="AL36" s="3">
        <f t="shared" si="5"/>
        <v>90.679196641599063</v>
      </c>
      <c r="AM36" s="3">
        <f t="shared" si="5"/>
        <v>90.707143983086667</v>
      </c>
      <c r="AN36" s="3">
        <f t="shared" si="5"/>
        <v>6.6245829553866233E-4</v>
      </c>
      <c r="AO36" s="3">
        <f t="shared" si="5"/>
        <v>5.707622500151631</v>
      </c>
      <c r="AP36" s="3">
        <f t="shared" si="5"/>
        <v>7.8260527177435747E-3</v>
      </c>
      <c r="AQ36" s="3">
        <f t="shared" si="5"/>
        <v>4.8257230755577064E-3</v>
      </c>
      <c r="AR36" s="3">
        <f t="shared" si="5"/>
        <v>8.8073060175693899E-2</v>
      </c>
    </row>
    <row r="37" spans="1:45" x14ac:dyDescent="0.25">
      <c r="A37" t="s">
        <v>146</v>
      </c>
      <c r="C37">
        <v>0</v>
      </c>
      <c r="N37" t="s">
        <v>192</v>
      </c>
      <c r="P37" s="4">
        <f t="shared" ref="P37:P81" si="6">P36+S18</f>
        <v>0.94468750000000012</v>
      </c>
      <c r="S37" s="4">
        <f t="shared" si="2"/>
        <v>3.9467592592592471E-3</v>
      </c>
      <c r="U37" s="6" t="s">
        <v>408</v>
      </c>
      <c r="V37" s="6" t="s">
        <v>415</v>
      </c>
      <c r="W37" s="6">
        <v>20.081334200598409</v>
      </c>
      <c r="X37" s="6">
        <v>17.133316689541651</v>
      </c>
      <c r="Y37" s="6">
        <v>17.067843240713735</v>
      </c>
      <c r="Z37" s="6">
        <v>11.827689370405897</v>
      </c>
      <c r="AA37" s="6">
        <v>5.6630391734500094</v>
      </c>
      <c r="AB37" s="6">
        <v>20.654913688355204</v>
      </c>
      <c r="AE37" s="3" t="e">
        <f>AE36*100/AE35</f>
        <v>#DIV/0!</v>
      </c>
      <c r="AF37" s="3">
        <f t="shared" ref="AF37:AR37" si="7">AF36*100/AF35</f>
        <v>12.327844051146176</v>
      </c>
      <c r="AG37" s="3">
        <f t="shared" si="7"/>
        <v>12.073901105699184</v>
      </c>
      <c r="AH37" s="3">
        <f t="shared" si="7"/>
        <v>1.5202354861220295E-14</v>
      </c>
      <c r="AI37" s="3">
        <f t="shared" si="7"/>
        <v>36.485389689761298</v>
      </c>
      <c r="AJ37" s="3">
        <f t="shared" si="7"/>
        <v>19.377929057910524</v>
      </c>
      <c r="AK37" s="3">
        <f t="shared" si="7"/>
        <v>59.458835963883132</v>
      </c>
      <c r="AL37" s="3">
        <f t="shared" si="7"/>
        <v>28.077414648359852</v>
      </c>
      <c r="AM37" s="3">
        <f t="shared" si="7"/>
        <v>28.049112784551667</v>
      </c>
      <c r="AN37" s="3">
        <f t="shared" si="7"/>
        <v>6.6339940025598315E-2</v>
      </c>
      <c r="AO37" s="3">
        <f t="shared" si="7"/>
        <v>37.051201450594952</v>
      </c>
      <c r="AP37" s="3">
        <f t="shared" si="7"/>
        <v>16.893877867940674</v>
      </c>
      <c r="AQ37" s="3">
        <f t="shared" si="7"/>
        <v>44.260420541354641</v>
      </c>
      <c r="AR37" s="3">
        <f t="shared" si="7"/>
        <v>40.391255334877968</v>
      </c>
    </row>
    <row r="38" spans="1:45" x14ac:dyDescent="0.25">
      <c r="A38" t="s">
        <v>147</v>
      </c>
      <c r="C38">
        <v>0</v>
      </c>
      <c r="N38" t="s">
        <v>193</v>
      </c>
      <c r="P38" s="4">
        <f t="shared" si="6"/>
        <v>0.94862268518518522</v>
      </c>
      <c r="S38" s="4">
        <f t="shared" si="2"/>
        <v>3.9236111111111693E-3</v>
      </c>
      <c r="U38" s="6" t="s">
        <v>409</v>
      </c>
      <c r="V38" s="6" t="s">
        <v>382</v>
      </c>
      <c r="W38" s="6">
        <v>5.578755466346523E-2</v>
      </c>
      <c r="X38" s="6">
        <v>4.2994148161395657E-2</v>
      </c>
      <c r="Y38" s="6">
        <v>4.6211431654064793E-2</v>
      </c>
      <c r="Z38" s="6">
        <v>4.4730853352694507E-2</v>
      </c>
      <c r="AA38" s="6">
        <v>3.4282427601199324E-2</v>
      </c>
      <c r="AB38" s="6">
        <v>5.3942298731676351E-2</v>
      </c>
    </row>
    <row r="39" spans="1:45" x14ac:dyDescent="0.25">
      <c r="A39" t="s">
        <v>148</v>
      </c>
      <c r="C39">
        <v>0</v>
      </c>
      <c r="N39" t="s">
        <v>194</v>
      </c>
      <c r="P39" s="4">
        <f t="shared" si="6"/>
        <v>0.95256944444444447</v>
      </c>
      <c r="S39" s="4">
        <f t="shared" si="2"/>
        <v>3.9351851851852082E-3</v>
      </c>
      <c r="U39" s="6" t="s">
        <v>410</v>
      </c>
      <c r="V39" s="6" t="s">
        <v>416</v>
      </c>
      <c r="W39" s="6">
        <v>7.8065335078425441E-3</v>
      </c>
      <c r="X39" s="6">
        <v>9.3406785374698098E-3</v>
      </c>
      <c r="Y39" s="6">
        <v>7.2345150873841775E-3</v>
      </c>
      <c r="Z39" s="6">
        <v>1.2726074806512231E-2</v>
      </c>
      <c r="AA39" s="6">
        <v>1.9920340808242142E-2</v>
      </c>
      <c r="AB39" s="6">
        <v>8.3899850046177983E-3</v>
      </c>
    </row>
    <row r="40" spans="1:45" x14ac:dyDescent="0.25">
      <c r="A40" t="s">
        <v>149</v>
      </c>
      <c r="N40" t="s">
        <v>195</v>
      </c>
      <c r="P40" s="4">
        <f t="shared" si="6"/>
        <v>0.95649305555555564</v>
      </c>
      <c r="S40" s="4">
        <f t="shared" si="2"/>
        <v>3.9930555555555136E-3</v>
      </c>
      <c r="U40" s="6" t="s">
        <v>411</v>
      </c>
      <c r="V40" s="6" t="s">
        <v>417</v>
      </c>
      <c r="W40" s="6">
        <v>0.17779712556924526</v>
      </c>
      <c r="X40" s="6">
        <v>0.16060086509747071</v>
      </c>
      <c r="Y40" s="6">
        <v>0.17328092273575804</v>
      </c>
      <c r="Z40" s="6">
        <v>0.24204005743804929</v>
      </c>
      <c r="AA40" s="6">
        <v>0.3874377872509211</v>
      </c>
      <c r="AB40" s="6">
        <v>0.16714217115192415</v>
      </c>
    </row>
    <row r="41" spans="1:45" ht="15.75" thickBot="1" x14ac:dyDescent="0.3">
      <c r="N41" t="s">
        <v>196</v>
      </c>
      <c r="P41" s="4">
        <f t="shared" si="6"/>
        <v>0.96042824074074085</v>
      </c>
      <c r="S41" s="4">
        <f t="shared" si="2"/>
        <v>3.9699074074074359E-3</v>
      </c>
      <c r="U41" s="15" t="s">
        <v>412</v>
      </c>
      <c r="V41" s="15" t="s">
        <v>416</v>
      </c>
      <c r="W41" s="15">
        <v>9.9188668617012608E-3</v>
      </c>
      <c r="X41" s="15">
        <v>6.9048973888489722E-3</v>
      </c>
      <c r="Y41" s="15">
        <v>8.0075595179567652E-3</v>
      </c>
      <c r="Z41" s="15">
        <v>1.0826658314739139E-2</v>
      </c>
      <c r="AA41" s="15">
        <v>1.3282307891398568E-2</v>
      </c>
      <c r="AB41" s="15">
        <v>9.0160329269380699E-3</v>
      </c>
    </row>
    <row r="42" spans="1:45" x14ac:dyDescent="0.25">
      <c r="N42" t="s">
        <v>197</v>
      </c>
      <c r="P42" s="4">
        <f t="shared" si="6"/>
        <v>0.96442129629629636</v>
      </c>
      <c r="S42" s="4">
        <f t="shared" si="2"/>
        <v>3.958333333333286E-3</v>
      </c>
    </row>
    <row r="43" spans="1:45" x14ac:dyDescent="0.25">
      <c r="A43" t="s">
        <v>150</v>
      </c>
      <c r="N43" t="s">
        <v>198</v>
      </c>
      <c r="P43" s="4">
        <f t="shared" si="6"/>
        <v>0.9683912037037038</v>
      </c>
      <c r="S43" s="4">
        <f t="shared" si="2"/>
        <v>3.9699074074074359E-3</v>
      </c>
    </row>
    <row r="44" spans="1:45" x14ac:dyDescent="0.25">
      <c r="A44" t="s">
        <v>151</v>
      </c>
      <c r="B44">
        <f t="shared" ref="B44:B49" si="8">C44*$J$14+$J$15</f>
        <v>18376.789358000002</v>
      </c>
      <c r="C44">
        <v>3832.15</v>
      </c>
      <c r="N44" t="s">
        <v>199</v>
      </c>
      <c r="P44" s="4">
        <f t="shared" si="6"/>
        <v>0.97234953703703708</v>
      </c>
      <c r="S44" s="4">
        <f t="shared" si="2"/>
        <v>3.958333333333286E-3</v>
      </c>
    </row>
    <row r="45" spans="1:45" x14ac:dyDescent="0.25">
      <c r="A45" t="s">
        <v>152</v>
      </c>
      <c r="B45">
        <f t="shared" si="8"/>
        <v>4519.8667791999997</v>
      </c>
      <c r="C45">
        <v>944.16</v>
      </c>
      <c r="N45" t="s">
        <v>200</v>
      </c>
      <c r="P45" s="4">
        <f t="shared" si="6"/>
        <v>0.97631944444444452</v>
      </c>
      <c r="S45" s="4">
        <f t="shared" si="2"/>
        <v>3.958333333333397E-3</v>
      </c>
    </row>
    <row r="46" spans="1:45" x14ac:dyDescent="0.25">
      <c r="A46" t="s">
        <v>153</v>
      </c>
      <c r="B46">
        <f t="shared" si="8"/>
        <v>916.2867344</v>
      </c>
      <c r="C46">
        <v>193.12</v>
      </c>
      <c r="N46" t="s">
        <v>201</v>
      </c>
      <c r="P46" s="4">
        <f t="shared" si="6"/>
        <v>0.9802777777777778</v>
      </c>
      <c r="S46" s="4">
        <f t="shared" si="2"/>
        <v>3.9699074074074359E-3</v>
      </c>
    </row>
    <row r="47" spans="1:45" x14ac:dyDescent="0.25">
      <c r="A47" t="s">
        <v>154</v>
      </c>
      <c r="B47">
        <f t="shared" si="8"/>
        <v>598.79513400000008</v>
      </c>
      <c r="C47">
        <v>126.95</v>
      </c>
      <c r="N47" t="s">
        <v>202</v>
      </c>
      <c r="P47" s="4">
        <f t="shared" si="6"/>
        <v>0.9842361111111112</v>
      </c>
      <c r="S47" s="4">
        <f t="shared" si="2"/>
        <v>3.3564814814814881E-3</v>
      </c>
    </row>
    <row r="48" spans="1:45" x14ac:dyDescent="0.25">
      <c r="A48" t="s">
        <v>155</v>
      </c>
      <c r="B48">
        <f t="shared" si="8"/>
        <v>90.96211319999999</v>
      </c>
      <c r="C48">
        <v>21.11</v>
      </c>
      <c r="N48" t="s">
        <v>203</v>
      </c>
      <c r="P48" s="4">
        <f t="shared" si="6"/>
        <v>0.98820601851851864</v>
      </c>
      <c r="S48" s="4">
        <f t="shared" si="2"/>
        <v>4.5601851851850839E-3</v>
      </c>
    </row>
    <row r="49" spans="1:19" x14ac:dyDescent="0.25">
      <c r="A49" t="s">
        <v>156</v>
      </c>
      <c r="B49">
        <f t="shared" si="8"/>
        <v>22.828809200000002</v>
      </c>
      <c r="C49">
        <v>6.91</v>
      </c>
      <c r="N49" t="s">
        <v>204</v>
      </c>
      <c r="P49" s="4">
        <f t="shared" si="6"/>
        <v>0.99156250000000012</v>
      </c>
      <c r="S49" s="4">
        <f t="shared" si="2"/>
        <v>3.9699074074075469E-3</v>
      </c>
    </row>
    <row r="50" spans="1:19" x14ac:dyDescent="0.25">
      <c r="A50" t="s">
        <v>157</v>
      </c>
      <c r="C50">
        <v>0</v>
      </c>
      <c r="N50" t="s">
        <v>205</v>
      </c>
      <c r="P50" s="4">
        <f t="shared" si="6"/>
        <v>0.99612268518518521</v>
      </c>
      <c r="S50" s="4">
        <f t="shared" si="2"/>
        <v>3.958333333333286E-3</v>
      </c>
    </row>
    <row r="51" spans="1:19" x14ac:dyDescent="0.25">
      <c r="A51" t="s">
        <v>158</v>
      </c>
      <c r="C51">
        <v>0</v>
      </c>
      <c r="N51" t="s">
        <v>206</v>
      </c>
      <c r="P51" s="4">
        <f t="shared" si="6"/>
        <v>1.0000925925925928</v>
      </c>
      <c r="S51" s="4">
        <f t="shared" si="2"/>
        <v>3.958333333333286E-3</v>
      </c>
    </row>
    <row r="52" spans="1:19" x14ac:dyDescent="0.25">
      <c r="A52" t="s">
        <v>159</v>
      </c>
      <c r="C52">
        <v>0</v>
      </c>
      <c r="N52" t="s">
        <v>207</v>
      </c>
      <c r="P52" s="4">
        <f t="shared" si="6"/>
        <v>1.004050925925926</v>
      </c>
      <c r="S52" s="4">
        <f t="shared" si="2"/>
        <v>3.9351851851852082E-3</v>
      </c>
    </row>
    <row r="53" spans="1:19" x14ac:dyDescent="0.25">
      <c r="A53" t="s">
        <v>160</v>
      </c>
      <c r="C53">
        <v>0</v>
      </c>
      <c r="N53" t="s">
        <v>208</v>
      </c>
      <c r="P53" s="4">
        <f t="shared" si="6"/>
        <v>1.0080092592592593</v>
      </c>
      <c r="S53" s="4">
        <f t="shared" si="2"/>
        <v>3.9351851851852082E-3</v>
      </c>
    </row>
    <row r="54" spans="1:19" x14ac:dyDescent="0.25">
      <c r="A54" t="s">
        <v>161</v>
      </c>
      <c r="C54">
        <v>0</v>
      </c>
      <c r="N54" t="s">
        <v>209</v>
      </c>
      <c r="P54" s="4">
        <f t="shared" si="6"/>
        <v>1.0119444444444445</v>
      </c>
      <c r="S54" s="4">
        <f t="shared" si="2"/>
        <v>3.9467592592592471E-3</v>
      </c>
    </row>
    <row r="55" spans="1:19" x14ac:dyDescent="0.25">
      <c r="A55" t="s">
        <v>162</v>
      </c>
      <c r="C55">
        <v>0</v>
      </c>
      <c r="N55" t="s">
        <v>255</v>
      </c>
      <c r="P55" s="4">
        <f t="shared" si="6"/>
        <v>1.0158796296296297</v>
      </c>
      <c r="S55" s="4">
        <f t="shared" si="2"/>
        <v>3.9236111111111693E-3</v>
      </c>
    </row>
    <row r="56" spans="1:19" x14ac:dyDescent="0.25">
      <c r="A56" t="s">
        <v>163</v>
      </c>
      <c r="C56">
        <v>0</v>
      </c>
      <c r="N56" t="s">
        <v>252</v>
      </c>
      <c r="P56" s="4">
        <f t="shared" si="6"/>
        <v>1.019826388888889</v>
      </c>
      <c r="S56" s="4">
        <f t="shared" si="2"/>
        <v>3.9351851851852082E-3</v>
      </c>
    </row>
    <row r="57" spans="1:19" x14ac:dyDescent="0.25">
      <c r="A57" t="s">
        <v>164</v>
      </c>
      <c r="C57">
        <v>0</v>
      </c>
      <c r="N57" t="s">
        <v>253</v>
      </c>
      <c r="P57" s="4">
        <f t="shared" si="6"/>
        <v>1.0237500000000002</v>
      </c>
      <c r="S57" s="4">
        <f t="shared" si="2"/>
        <v>3.9930555555556246E-3</v>
      </c>
    </row>
    <row r="58" spans="1:19" x14ac:dyDescent="0.25">
      <c r="A58" t="s">
        <v>165</v>
      </c>
      <c r="C58">
        <v>0</v>
      </c>
      <c r="N58" t="s">
        <v>254</v>
      </c>
      <c r="P58" s="4">
        <f t="shared" si="6"/>
        <v>1.0276851851851854</v>
      </c>
      <c r="S58" s="4">
        <f t="shared" si="2"/>
        <v>3.9699074074075469E-3</v>
      </c>
    </row>
    <row r="59" spans="1:19" x14ac:dyDescent="0.25">
      <c r="A59" t="s">
        <v>166</v>
      </c>
      <c r="C59">
        <v>0</v>
      </c>
      <c r="N59" t="s">
        <v>259</v>
      </c>
      <c r="P59" s="4">
        <f t="shared" si="6"/>
        <v>1.031678240740741</v>
      </c>
      <c r="S59" s="4">
        <f t="shared" si="2"/>
        <v>3.958333333333286E-3</v>
      </c>
    </row>
    <row r="60" spans="1:19" x14ac:dyDescent="0.25">
      <c r="A60" t="s">
        <v>167</v>
      </c>
      <c r="N60" t="s">
        <v>211</v>
      </c>
      <c r="P60" s="4">
        <f t="shared" si="6"/>
        <v>1.0356481481481485</v>
      </c>
      <c r="S60" s="4">
        <f t="shared" si="2"/>
        <v>3.9699074074075469E-3</v>
      </c>
    </row>
    <row r="61" spans="1:19" x14ac:dyDescent="0.25">
      <c r="N61" t="s">
        <v>212</v>
      </c>
      <c r="P61" s="4">
        <f t="shared" si="6"/>
        <v>1.0396064814814818</v>
      </c>
      <c r="S61" s="4">
        <f t="shared" si="2"/>
        <v>3.958333333333286E-3</v>
      </c>
    </row>
    <row r="62" spans="1:19" x14ac:dyDescent="0.25">
      <c r="N62" t="s">
        <v>213</v>
      </c>
      <c r="P62" s="4">
        <f t="shared" si="6"/>
        <v>1.0435763888888894</v>
      </c>
      <c r="S62" s="4">
        <f t="shared" si="2"/>
        <v>3.958333333333286E-3</v>
      </c>
    </row>
    <row r="63" spans="1:19" x14ac:dyDescent="0.25">
      <c r="A63" t="s">
        <v>174</v>
      </c>
      <c r="G63" t="s">
        <v>234</v>
      </c>
      <c r="N63" t="s">
        <v>214</v>
      </c>
      <c r="P63" s="4">
        <f t="shared" si="6"/>
        <v>1.0475347222222227</v>
      </c>
      <c r="S63" s="4">
        <f t="shared" si="2"/>
        <v>3.9699074074075469E-3</v>
      </c>
    </row>
    <row r="64" spans="1:19" x14ac:dyDescent="0.25">
      <c r="A64" t="s">
        <v>175</v>
      </c>
      <c r="B64">
        <f>C64*4.62917-8.45429</f>
        <v>3857.7359105999999</v>
      </c>
      <c r="C64">
        <v>835.18</v>
      </c>
      <c r="N64" t="s">
        <v>215</v>
      </c>
      <c r="P64" s="4">
        <f t="shared" si="6"/>
        <v>1.0514930555555559</v>
      </c>
      <c r="S64" s="4">
        <f t="shared" si="2"/>
        <v>3.3564814814814881E-3</v>
      </c>
    </row>
    <row r="65" spans="1:19" x14ac:dyDescent="0.25">
      <c r="A65" t="s">
        <v>176</v>
      </c>
      <c r="B65">
        <f t="shared" ref="B65:B69" si="9">C65*4.62917-8.45429</f>
        <v>793.31795399999999</v>
      </c>
      <c r="C65">
        <v>173.2</v>
      </c>
      <c r="N65" t="s">
        <v>216</v>
      </c>
      <c r="P65" s="4">
        <f t="shared" si="6"/>
        <v>1.0554629629629635</v>
      </c>
      <c r="S65" s="4">
        <f t="shared" si="2"/>
        <v>4.5601851851850839E-3</v>
      </c>
    </row>
    <row r="66" spans="1:19" x14ac:dyDescent="0.25">
      <c r="A66" t="s">
        <v>177</v>
      </c>
      <c r="B66">
        <f t="shared" si="9"/>
        <v>585.79226290000008</v>
      </c>
      <c r="C66">
        <v>128.37</v>
      </c>
      <c r="N66" t="s">
        <v>217</v>
      </c>
      <c r="P66" s="4">
        <f t="shared" si="6"/>
        <v>1.058819444444445</v>
      </c>
      <c r="S66" s="4">
        <f t="shared" si="2"/>
        <v>3.9699074074075469E-3</v>
      </c>
    </row>
    <row r="67" spans="1:19" x14ac:dyDescent="0.25">
      <c r="A67" t="s">
        <v>178</v>
      </c>
      <c r="B67">
        <f t="shared" si="9"/>
        <v>445.38953680000003</v>
      </c>
      <c r="C67">
        <v>98.04</v>
      </c>
      <c r="N67" t="s">
        <v>218</v>
      </c>
      <c r="P67" s="4">
        <f t="shared" si="6"/>
        <v>1.0633796296296301</v>
      </c>
      <c r="S67" s="4">
        <f t="shared" si="2"/>
        <v>3.958333333333286E-3</v>
      </c>
    </row>
    <row r="68" spans="1:19" x14ac:dyDescent="0.25">
      <c r="A68" t="s">
        <v>179</v>
      </c>
      <c r="B68">
        <f t="shared" si="9"/>
        <v>137.41085670000001</v>
      </c>
      <c r="C68">
        <v>31.51</v>
      </c>
      <c r="N68" t="s">
        <v>219</v>
      </c>
      <c r="P68" s="4">
        <f t="shared" si="6"/>
        <v>1.0673495370370376</v>
      </c>
      <c r="S68" s="4">
        <f t="shared" si="2"/>
        <v>3.958333333333286E-3</v>
      </c>
    </row>
    <row r="69" spans="1:19" x14ac:dyDescent="0.25">
      <c r="A69" t="s">
        <v>180</v>
      </c>
      <c r="B69">
        <f t="shared" si="9"/>
        <v>24.644275500000006</v>
      </c>
      <c r="C69">
        <v>7.15</v>
      </c>
      <c r="N69" t="s">
        <v>220</v>
      </c>
      <c r="P69" s="4">
        <f t="shared" si="6"/>
        <v>1.0713078703703709</v>
      </c>
      <c r="S69" s="4">
        <f t="shared" si="2"/>
        <v>3.9351851851852082E-3</v>
      </c>
    </row>
    <row r="70" spans="1:19" x14ac:dyDescent="0.25">
      <c r="A70" t="s">
        <v>181</v>
      </c>
      <c r="C70">
        <v>0</v>
      </c>
      <c r="N70" t="s">
        <v>221</v>
      </c>
      <c r="P70" s="4">
        <f t="shared" si="6"/>
        <v>1.0752662037037042</v>
      </c>
      <c r="S70" s="4">
        <f t="shared" si="2"/>
        <v>3.9351851851852082E-3</v>
      </c>
    </row>
    <row r="71" spans="1:19" x14ac:dyDescent="0.25">
      <c r="A71" t="s">
        <v>182</v>
      </c>
      <c r="C71">
        <v>0</v>
      </c>
      <c r="N71" t="s">
        <v>222</v>
      </c>
      <c r="P71" s="4">
        <f t="shared" si="6"/>
        <v>1.0792013888888894</v>
      </c>
      <c r="S71" s="4">
        <f t="shared" si="2"/>
        <v>3.9467592592592471E-3</v>
      </c>
    </row>
    <row r="72" spans="1:19" x14ac:dyDescent="0.25">
      <c r="A72" t="s">
        <v>183</v>
      </c>
      <c r="C72">
        <v>0</v>
      </c>
      <c r="N72" t="s">
        <v>223</v>
      </c>
      <c r="P72" s="4">
        <f t="shared" si="6"/>
        <v>1.0831365740740746</v>
      </c>
      <c r="S72" s="4">
        <f t="shared" si="2"/>
        <v>3.9236111111111693E-3</v>
      </c>
    </row>
    <row r="73" spans="1:19" x14ac:dyDescent="0.25">
      <c r="A73" t="s">
        <v>184</v>
      </c>
      <c r="C73">
        <v>0</v>
      </c>
      <c r="N73" t="s">
        <v>224</v>
      </c>
      <c r="P73" s="4">
        <f t="shared" si="6"/>
        <v>1.0870833333333338</v>
      </c>
      <c r="S73" s="4">
        <f t="shared" si="2"/>
        <v>3.9351851851852082E-3</v>
      </c>
    </row>
    <row r="74" spans="1:19" x14ac:dyDescent="0.25">
      <c r="A74" t="s">
        <v>185</v>
      </c>
      <c r="C74">
        <v>0</v>
      </c>
      <c r="N74" t="s">
        <v>225</v>
      </c>
      <c r="P74" s="4">
        <f t="shared" si="6"/>
        <v>1.091006944444445</v>
      </c>
      <c r="S74" s="4">
        <f t="shared" si="2"/>
        <v>3.9930555555556246E-3</v>
      </c>
    </row>
    <row r="75" spans="1:19" x14ac:dyDescent="0.25">
      <c r="A75" t="s">
        <v>186</v>
      </c>
      <c r="C75">
        <v>0</v>
      </c>
      <c r="N75" t="s">
        <v>226</v>
      </c>
      <c r="P75" s="4">
        <f t="shared" si="6"/>
        <v>1.0949421296296302</v>
      </c>
      <c r="S75" s="4">
        <f t="shared" si="2"/>
        <v>3.9699074074075469E-3</v>
      </c>
    </row>
    <row r="76" spans="1:19" x14ac:dyDescent="0.25">
      <c r="A76" t="s">
        <v>187</v>
      </c>
      <c r="C76">
        <v>0</v>
      </c>
      <c r="N76" t="s">
        <v>227</v>
      </c>
      <c r="P76" s="4">
        <f t="shared" si="6"/>
        <v>1.0989351851851858</v>
      </c>
      <c r="S76" s="4">
        <f t="shared" ref="S76:S81" si="10">P78-P77</f>
        <v>3.958333333333286E-3</v>
      </c>
    </row>
    <row r="77" spans="1:19" x14ac:dyDescent="0.25">
      <c r="A77" t="s">
        <v>188</v>
      </c>
      <c r="C77">
        <v>0</v>
      </c>
      <c r="N77" t="s">
        <v>228</v>
      </c>
      <c r="P77" s="4">
        <f t="shared" si="6"/>
        <v>1.1029050925925934</v>
      </c>
      <c r="S77" s="4">
        <f t="shared" si="10"/>
        <v>3.9699074074075469E-3</v>
      </c>
    </row>
    <row r="78" spans="1:19" x14ac:dyDescent="0.25">
      <c r="A78" t="s">
        <v>189</v>
      </c>
      <c r="C78">
        <v>0</v>
      </c>
      <c r="N78" t="s">
        <v>260</v>
      </c>
      <c r="P78" s="4">
        <f t="shared" si="6"/>
        <v>1.1068634259259267</v>
      </c>
      <c r="S78" s="4">
        <f t="shared" si="10"/>
        <v>3.958333333333286E-3</v>
      </c>
    </row>
    <row r="79" spans="1:19" x14ac:dyDescent="0.25">
      <c r="A79" t="s">
        <v>190</v>
      </c>
      <c r="C79">
        <v>0</v>
      </c>
      <c r="N79" t="s">
        <v>256</v>
      </c>
      <c r="P79" s="4">
        <f t="shared" si="6"/>
        <v>1.1108333333333342</v>
      </c>
      <c r="S79" s="4">
        <f t="shared" si="10"/>
        <v>3.958333333333286E-3</v>
      </c>
    </row>
    <row r="80" spans="1:19" x14ac:dyDescent="0.25">
      <c r="A80" t="s">
        <v>191</v>
      </c>
      <c r="N80" t="s">
        <v>257</v>
      </c>
      <c r="P80" s="4">
        <f t="shared" si="6"/>
        <v>1.1147916666666675</v>
      </c>
      <c r="S80" s="4">
        <f t="shared" si="10"/>
        <v>-1.1187500000000008</v>
      </c>
    </row>
    <row r="81" spans="1:19" x14ac:dyDescent="0.25">
      <c r="N81" t="s">
        <v>258</v>
      </c>
      <c r="P81" s="4">
        <f t="shared" si="6"/>
        <v>1.1187500000000008</v>
      </c>
      <c r="S81" s="4">
        <f t="shared" si="10"/>
        <v>0</v>
      </c>
    </row>
    <row r="83" spans="1:19" x14ac:dyDescent="0.25">
      <c r="A83" t="s">
        <v>192</v>
      </c>
    </row>
    <row r="84" spans="1:19" x14ac:dyDescent="0.25">
      <c r="A84" t="s">
        <v>193</v>
      </c>
      <c r="B84">
        <f t="shared" ref="B84:B89" si="11">C84*4.62917-8.45429</f>
        <v>8484.3598671000018</v>
      </c>
      <c r="C84">
        <v>1834.63</v>
      </c>
    </row>
    <row r="85" spans="1:19" x14ac:dyDescent="0.25">
      <c r="A85" t="s">
        <v>194</v>
      </c>
      <c r="B85">
        <f t="shared" si="11"/>
        <v>3307.8368062999998</v>
      </c>
      <c r="C85">
        <v>716.39</v>
      </c>
    </row>
    <row r="86" spans="1:19" x14ac:dyDescent="0.25">
      <c r="A86" t="s">
        <v>195</v>
      </c>
      <c r="B86">
        <f t="shared" si="11"/>
        <v>922.8884223</v>
      </c>
      <c r="C86">
        <v>201.19</v>
      </c>
    </row>
    <row r="87" spans="1:19" x14ac:dyDescent="0.25">
      <c r="A87" t="s">
        <v>196</v>
      </c>
      <c r="B87">
        <f t="shared" si="11"/>
        <v>513.11429390000001</v>
      </c>
      <c r="C87">
        <v>112.67</v>
      </c>
    </row>
    <row r="88" spans="1:19" x14ac:dyDescent="0.25">
      <c r="A88" t="s">
        <v>197</v>
      </c>
      <c r="B88">
        <f t="shared" si="11"/>
        <v>191.24810380000002</v>
      </c>
      <c r="C88">
        <v>43.14</v>
      </c>
    </row>
    <row r="89" spans="1:19" x14ac:dyDescent="0.25">
      <c r="A89" t="s">
        <v>198</v>
      </c>
      <c r="B89">
        <f t="shared" si="11"/>
        <v>32.791614700000004</v>
      </c>
      <c r="C89">
        <v>8.91</v>
      </c>
    </row>
    <row r="90" spans="1:19" x14ac:dyDescent="0.25">
      <c r="A90" t="s">
        <v>199</v>
      </c>
      <c r="C90">
        <v>0</v>
      </c>
    </row>
    <row r="91" spans="1:19" x14ac:dyDescent="0.25">
      <c r="A91" t="s">
        <v>200</v>
      </c>
      <c r="C91">
        <v>0</v>
      </c>
    </row>
    <row r="92" spans="1:19" x14ac:dyDescent="0.25">
      <c r="A92" t="s">
        <v>201</v>
      </c>
      <c r="C92">
        <v>0</v>
      </c>
    </row>
    <row r="93" spans="1:19" x14ac:dyDescent="0.25">
      <c r="A93" t="s">
        <v>202</v>
      </c>
      <c r="C93">
        <v>0</v>
      </c>
      <c r="P93" s="4"/>
    </row>
    <row r="94" spans="1:19" x14ac:dyDescent="0.25">
      <c r="A94" t="s">
        <v>203</v>
      </c>
      <c r="C94">
        <v>0</v>
      </c>
      <c r="P94" s="4"/>
    </row>
    <row r="95" spans="1:19" x14ac:dyDescent="0.25">
      <c r="A95" t="s">
        <v>204</v>
      </c>
      <c r="C95">
        <v>0</v>
      </c>
      <c r="P95" s="4"/>
    </row>
    <row r="96" spans="1:19" x14ac:dyDescent="0.25">
      <c r="A96" t="s">
        <v>205</v>
      </c>
      <c r="C96">
        <v>0</v>
      </c>
      <c r="P96" s="4"/>
    </row>
    <row r="97" spans="1:3" x14ac:dyDescent="0.25">
      <c r="A97" t="s">
        <v>206</v>
      </c>
      <c r="C97">
        <v>0</v>
      </c>
    </row>
    <row r="98" spans="1:3" x14ac:dyDescent="0.25">
      <c r="A98" t="s">
        <v>207</v>
      </c>
      <c r="C98">
        <v>0</v>
      </c>
    </row>
    <row r="99" spans="1:3" x14ac:dyDescent="0.25">
      <c r="A99" t="s">
        <v>208</v>
      </c>
      <c r="C99">
        <v>0</v>
      </c>
    </row>
    <row r="100" spans="1:3" x14ac:dyDescent="0.25">
      <c r="A100" t="s">
        <v>209</v>
      </c>
    </row>
    <row r="101" spans="1:3" x14ac:dyDescent="0.25">
      <c r="A101" t="s">
        <v>210</v>
      </c>
    </row>
    <row r="104" spans="1:3" x14ac:dyDescent="0.25">
      <c r="A104" t="s">
        <v>211</v>
      </c>
    </row>
    <row r="105" spans="1:3" x14ac:dyDescent="0.25">
      <c r="A105" t="s">
        <v>212</v>
      </c>
      <c r="B105">
        <f t="shared" ref="B105:B110" si="12">C105*4.62917-8.45429</f>
        <v>18002.4888875</v>
      </c>
      <c r="C105">
        <v>3890.75</v>
      </c>
    </row>
    <row r="106" spans="1:3" x14ac:dyDescent="0.25">
      <c r="A106" t="s">
        <v>213</v>
      </c>
      <c r="B106">
        <f t="shared" si="12"/>
        <v>2951.7147582000002</v>
      </c>
      <c r="C106">
        <v>639.46</v>
      </c>
    </row>
    <row r="107" spans="1:3" x14ac:dyDescent="0.25">
      <c r="A107" t="s">
        <v>214</v>
      </c>
      <c r="B107">
        <f t="shared" si="12"/>
        <v>1672.6750872000002</v>
      </c>
      <c r="C107">
        <v>363.16</v>
      </c>
    </row>
    <row r="108" spans="1:3" x14ac:dyDescent="0.25">
      <c r="A108" t="s">
        <v>215</v>
      </c>
      <c r="B108">
        <f t="shared" si="12"/>
        <v>641.15713610000012</v>
      </c>
      <c r="C108">
        <v>140.33000000000001</v>
      </c>
    </row>
    <row r="109" spans="1:3" x14ac:dyDescent="0.25">
      <c r="A109" t="s">
        <v>216</v>
      </c>
      <c r="B109">
        <f t="shared" si="12"/>
        <v>158.10324659999998</v>
      </c>
      <c r="C109">
        <v>35.979999999999997</v>
      </c>
    </row>
    <row r="110" spans="1:3" x14ac:dyDescent="0.25">
      <c r="A110" t="s">
        <v>217</v>
      </c>
      <c r="B110">
        <f t="shared" si="12"/>
        <v>61.955385700000008</v>
      </c>
      <c r="C110">
        <v>15.21</v>
      </c>
    </row>
    <row r="111" spans="1:3" x14ac:dyDescent="0.25">
      <c r="A111" t="s">
        <v>218</v>
      </c>
      <c r="C111">
        <v>0</v>
      </c>
    </row>
    <row r="112" spans="1:3" x14ac:dyDescent="0.25">
      <c r="A112" t="s">
        <v>219</v>
      </c>
      <c r="C112">
        <v>0</v>
      </c>
    </row>
    <row r="113" spans="1:3" x14ac:dyDescent="0.25">
      <c r="A113" t="s">
        <v>220</v>
      </c>
      <c r="C113">
        <v>0</v>
      </c>
    </row>
    <row r="114" spans="1:3" x14ac:dyDescent="0.25">
      <c r="A114" t="s">
        <v>221</v>
      </c>
      <c r="C114">
        <v>0</v>
      </c>
    </row>
    <row r="115" spans="1:3" x14ac:dyDescent="0.25">
      <c r="A115" t="s">
        <v>222</v>
      </c>
      <c r="C115">
        <v>0</v>
      </c>
    </row>
    <row r="116" spans="1:3" x14ac:dyDescent="0.25">
      <c r="A116" t="s">
        <v>223</v>
      </c>
      <c r="C116">
        <v>0</v>
      </c>
    </row>
    <row r="117" spans="1:3" x14ac:dyDescent="0.25">
      <c r="A117" t="s">
        <v>224</v>
      </c>
      <c r="C117">
        <v>0</v>
      </c>
    </row>
    <row r="118" spans="1:3" x14ac:dyDescent="0.25">
      <c r="A118" t="s">
        <v>225</v>
      </c>
      <c r="C118">
        <v>0</v>
      </c>
    </row>
    <row r="119" spans="1:3" x14ac:dyDescent="0.25">
      <c r="A119" t="s">
        <v>226</v>
      </c>
      <c r="C119">
        <v>0</v>
      </c>
    </row>
    <row r="120" spans="1:3" x14ac:dyDescent="0.25">
      <c r="A120" t="s">
        <v>227</v>
      </c>
      <c r="C120">
        <v>0</v>
      </c>
    </row>
    <row r="121" spans="1:3" x14ac:dyDescent="0.25">
      <c r="A121" t="s">
        <v>228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3F-00B3-406D-A551-2571795FD510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128</v>
      </c>
      <c r="D5" s="8" t="s">
        <v>387</v>
      </c>
      <c r="E5" s="12">
        <v>45588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0.67663194444444441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4814.3900000000003</v>
      </c>
      <c r="C9" s="6">
        <v>8.4793646287715969</v>
      </c>
      <c r="D9" s="6">
        <v>370.68646225824165</v>
      </c>
      <c r="E9" s="6">
        <v>6.0179875000000012</v>
      </c>
      <c r="F9" s="6">
        <v>-0.94225490189756056</v>
      </c>
      <c r="G9" s="16">
        <v>0.86541316017997783</v>
      </c>
      <c r="I9" s="6" t="s">
        <v>399</v>
      </c>
      <c r="J9" s="6" t="s">
        <v>413</v>
      </c>
      <c r="K9" s="6">
        <v>15.450126573636719</v>
      </c>
    </row>
    <row r="10" spans="1:11" ht="12.75" customHeight="1" x14ac:dyDescent="0.2">
      <c r="A10" s="6">
        <v>0.1</v>
      </c>
      <c r="B10" s="6">
        <v>2314.81</v>
      </c>
      <c r="C10" s="6">
        <v>7.7470828897180004</v>
      </c>
      <c r="D10" s="6">
        <v>548.91646225824161</v>
      </c>
      <c r="E10" s="6">
        <v>17.823000000000004</v>
      </c>
      <c r="F10" s="6">
        <v>-0.92597469233575747</v>
      </c>
      <c r="G10" s="6">
        <v>0.82178641355787585</v>
      </c>
      <c r="I10" s="6" t="s">
        <v>400</v>
      </c>
      <c r="J10" s="6" t="s">
        <v>382</v>
      </c>
      <c r="K10" s="6">
        <v>4.4863527638841161E-2</v>
      </c>
    </row>
    <row r="11" spans="1:11" ht="12.75" customHeight="1" x14ac:dyDescent="0.2">
      <c r="A11" s="6">
        <v>0.15</v>
      </c>
      <c r="B11" s="6">
        <v>357.89</v>
      </c>
      <c r="C11" s="6">
        <v>5.8802256766160523</v>
      </c>
      <c r="D11" s="6">
        <v>615.7339622582416</v>
      </c>
      <c r="E11" s="6">
        <v>24.952112500000002</v>
      </c>
      <c r="F11" s="6">
        <v>-0.93572403199810095</v>
      </c>
      <c r="G11" s="6">
        <v>0.83410595207837746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125.47</v>
      </c>
      <c r="C12" s="6">
        <v>4.8320666861716086</v>
      </c>
      <c r="D12" s="6">
        <v>627.81796225824166</v>
      </c>
      <c r="E12" s="6">
        <v>26.921550000000003</v>
      </c>
      <c r="F12" s="6">
        <v>-0.92199418097106001</v>
      </c>
      <c r="G12" s="6">
        <v>0.77510990461674356</v>
      </c>
      <c r="I12" s="6" t="s">
        <v>402</v>
      </c>
      <c r="J12" s="6" t="s">
        <v>383</v>
      </c>
      <c r="K12" s="6">
        <v>4814.3900000000003</v>
      </c>
    </row>
    <row r="13" spans="1:11" ht="12.75" customHeight="1" x14ac:dyDescent="0.2">
      <c r="A13" s="6">
        <v>0.25</v>
      </c>
      <c r="B13" s="6">
        <v>51.87</v>
      </c>
      <c r="C13" s="6">
        <v>3.9487405883633087</v>
      </c>
      <c r="D13" s="6">
        <v>632.25146225824165</v>
      </c>
      <c r="E13" s="6">
        <v>27.873087500000004</v>
      </c>
      <c r="F13" s="6">
        <v>-0.89154862453518235</v>
      </c>
      <c r="G13" s="6">
        <v>0.58971789982115119</v>
      </c>
      <c r="I13" s="6" t="s">
        <v>403</v>
      </c>
      <c r="J13" s="6" t="s">
        <v>383</v>
      </c>
      <c r="K13" s="6">
        <v>10013.068490329664</v>
      </c>
    </row>
    <row r="14" spans="1:11" ht="12.75" customHeight="1" x14ac:dyDescent="0.2">
      <c r="A14" s="6">
        <v>0.33333333333333331</v>
      </c>
      <c r="B14" s="6">
        <v>11.25</v>
      </c>
      <c r="C14" s="6">
        <v>2.4203681286504293</v>
      </c>
      <c r="D14" s="6">
        <v>634.88146225824164</v>
      </c>
      <c r="E14" s="6">
        <v>28.569650000000003</v>
      </c>
      <c r="I14" s="6" t="s">
        <v>404</v>
      </c>
      <c r="K14" s="6">
        <v>1.3999696742474125E-3</v>
      </c>
    </row>
    <row r="15" spans="1:11" ht="12.75" customHeight="1" thickBot="1" x14ac:dyDescent="0.25">
      <c r="A15" s="15">
        <v>0.5</v>
      </c>
      <c r="B15" s="15">
        <v>6.74</v>
      </c>
      <c r="C15" s="15">
        <v>1.9080599249242156</v>
      </c>
      <c r="D15" s="15">
        <v>636.38062892490825</v>
      </c>
      <c r="E15" s="15">
        <v>29.162983333333337</v>
      </c>
      <c r="F15" s="15"/>
      <c r="G15" s="15"/>
      <c r="I15" s="6" t="s">
        <v>405</v>
      </c>
      <c r="J15" s="6" t="s">
        <v>414</v>
      </c>
      <c r="K15" s="6">
        <v>636.38062892490825</v>
      </c>
    </row>
    <row r="16" spans="1:11" ht="12.75" customHeight="1" x14ac:dyDescent="0.2">
      <c r="I16" s="6" t="s">
        <v>406</v>
      </c>
      <c r="J16" s="6" t="s">
        <v>414</v>
      </c>
      <c r="K16" s="6">
        <v>636.8168713056989</v>
      </c>
    </row>
    <row r="17" spans="9:11" ht="12.75" customHeight="1" x14ac:dyDescent="0.2">
      <c r="I17" s="6" t="s">
        <v>407</v>
      </c>
      <c r="K17" s="6">
        <v>0.99931496415932541</v>
      </c>
    </row>
    <row r="18" spans="9:11" ht="12.75" customHeight="1" x14ac:dyDescent="0.2">
      <c r="I18" s="6" t="s">
        <v>408</v>
      </c>
      <c r="J18" s="6" t="s">
        <v>415</v>
      </c>
      <c r="K18" s="6">
        <v>29.409340045212023</v>
      </c>
    </row>
    <row r="19" spans="9:11" ht="12.75" customHeight="1" x14ac:dyDescent="0.2">
      <c r="I19" s="6" t="s">
        <v>409</v>
      </c>
      <c r="J19" s="6" t="s">
        <v>382</v>
      </c>
      <c r="K19" s="6">
        <v>4.6181785330078516E-2</v>
      </c>
    </row>
    <row r="20" spans="9:11" ht="12.75" customHeight="1" x14ac:dyDescent="0.2">
      <c r="I20" s="6" t="s">
        <v>410</v>
      </c>
      <c r="J20" s="6" t="s">
        <v>416</v>
      </c>
      <c r="K20" s="6">
        <v>1.3009582730911419E-2</v>
      </c>
    </row>
    <row r="21" spans="9:11" ht="12.75" customHeight="1" x14ac:dyDescent="0.2">
      <c r="I21" s="6" t="s">
        <v>411</v>
      </c>
      <c r="J21" s="6" t="s">
        <v>417</v>
      </c>
      <c r="K21" s="6">
        <v>0.20099969986277988</v>
      </c>
    </row>
    <row r="22" spans="9:11" ht="12.75" customHeight="1" thickBot="1" x14ac:dyDescent="0.25">
      <c r="I22" s="15" t="s">
        <v>412</v>
      </c>
      <c r="J22" s="15" t="s">
        <v>416</v>
      </c>
      <c r="K22" s="15">
        <v>9.2825249904731118E-3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053F-B1EB-4DEF-8E43-545C59053CF5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128</v>
      </c>
      <c r="D5" s="8" t="s">
        <v>387</v>
      </c>
      <c r="E5" s="12">
        <v>45588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0.67662037037037037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2108.17</v>
      </c>
      <c r="C9" s="6">
        <v>7.6535755515708974</v>
      </c>
      <c r="D9" s="6">
        <v>157.03145699570914</v>
      </c>
      <c r="E9" s="6">
        <v>2.6352125000000002</v>
      </c>
      <c r="F9" s="6">
        <v>-0.89398027030538441</v>
      </c>
      <c r="G9" s="6">
        <v>0.7657341776445028</v>
      </c>
      <c r="I9" s="6" t="s">
        <v>399</v>
      </c>
      <c r="J9" s="6" t="s">
        <v>413</v>
      </c>
      <c r="K9" s="6">
        <v>4.1393593929780259</v>
      </c>
    </row>
    <row r="10" spans="1:11" ht="12.75" customHeight="1" x14ac:dyDescent="0.2">
      <c r="A10" s="6">
        <v>0.1</v>
      </c>
      <c r="B10" s="6">
        <v>1065.01</v>
      </c>
      <c r="C10" s="6">
        <v>6.9707394677708043</v>
      </c>
      <c r="D10" s="6">
        <v>236.36095699570913</v>
      </c>
      <c r="E10" s="6">
        <v>7.9329500000000008</v>
      </c>
      <c r="F10" s="6">
        <v>-0.8892922623936832</v>
      </c>
      <c r="G10" s="6">
        <v>0.74900887354393064</v>
      </c>
      <c r="I10" s="6" t="s">
        <v>400</v>
      </c>
      <c r="J10" s="6" t="s">
        <v>382</v>
      </c>
      <c r="K10" s="6">
        <v>0.1674527661782145</v>
      </c>
    </row>
    <row r="11" spans="1:11" ht="12.75" customHeight="1" x14ac:dyDescent="0.2">
      <c r="A11" s="6">
        <v>0.15</v>
      </c>
      <c r="B11" s="6">
        <v>292.11</v>
      </c>
      <c r="C11" s="6">
        <v>5.6771304436587746</v>
      </c>
      <c r="D11" s="6">
        <v>270.2889569957091</v>
      </c>
      <c r="E11" s="6">
        <v>11.690887500000001</v>
      </c>
      <c r="F11" s="6">
        <v>-0.92397676840607201</v>
      </c>
      <c r="G11" s="6">
        <v>0.81716633569265995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83.31</v>
      </c>
      <c r="C12" s="6">
        <v>4.4225685899868177</v>
      </c>
      <c r="D12" s="6">
        <v>279.67445699570908</v>
      </c>
      <c r="E12" s="6">
        <v>13.202850000000002</v>
      </c>
      <c r="F12" s="6">
        <v>-0.97334512860735578</v>
      </c>
      <c r="G12" s="16">
        <v>0.92986765251156001</v>
      </c>
      <c r="I12" s="6" t="s">
        <v>402</v>
      </c>
      <c r="J12" s="6" t="s">
        <v>383</v>
      </c>
      <c r="K12" s="6">
        <v>2108.17</v>
      </c>
    </row>
    <row r="13" spans="1:11" ht="12.75" customHeight="1" x14ac:dyDescent="0.2">
      <c r="A13" s="6">
        <v>0.25</v>
      </c>
      <c r="B13" s="6">
        <v>61.12</v>
      </c>
      <c r="C13" s="6">
        <v>4.1128391448582651</v>
      </c>
      <c r="D13" s="6">
        <v>283.28520699570907</v>
      </c>
      <c r="E13" s="6">
        <v>14.001400000000002</v>
      </c>
      <c r="F13" s="6">
        <v>-0.96913385772910243</v>
      </c>
      <c r="G13" s="6">
        <v>0.90883065129533824</v>
      </c>
      <c r="I13" s="6" t="s">
        <v>403</v>
      </c>
      <c r="J13" s="6" t="s">
        <v>383</v>
      </c>
      <c r="K13" s="6">
        <v>4173.0882798283646</v>
      </c>
    </row>
    <row r="14" spans="1:11" ht="12.75" customHeight="1" x14ac:dyDescent="0.2">
      <c r="A14" s="6">
        <v>0.33333333333333331</v>
      </c>
      <c r="B14" s="6">
        <v>35.81</v>
      </c>
      <c r="C14" s="6">
        <v>3.5782271840103412</v>
      </c>
      <c r="D14" s="6">
        <v>287.32395699570907</v>
      </c>
      <c r="E14" s="6">
        <v>15.13542777777778</v>
      </c>
      <c r="F14" s="6">
        <v>-0.96495319875645924</v>
      </c>
      <c r="G14" s="6">
        <v>0.86226935158064544</v>
      </c>
      <c r="I14" s="6" t="s">
        <v>404</v>
      </c>
      <c r="K14" s="6">
        <v>4.1552626211358665E-3</v>
      </c>
    </row>
    <row r="15" spans="1:11" ht="12.75" customHeight="1" x14ac:dyDescent="0.2">
      <c r="A15" s="6">
        <v>0.5</v>
      </c>
      <c r="B15" s="6">
        <v>14.72</v>
      </c>
      <c r="C15" s="6">
        <v>2.6892071133007303</v>
      </c>
      <c r="D15" s="6">
        <v>291.53479032904238</v>
      </c>
      <c r="E15" s="6">
        <v>16.743483333333337</v>
      </c>
      <c r="I15" s="6" t="s">
        <v>405</v>
      </c>
      <c r="J15" s="6" t="s">
        <v>414</v>
      </c>
      <c r="K15" s="6">
        <v>294.46979032904238</v>
      </c>
    </row>
    <row r="16" spans="1:11" ht="12.75" customHeight="1" thickBot="1" x14ac:dyDescent="0.25">
      <c r="A16" s="15">
        <v>0.75</v>
      </c>
      <c r="B16" s="15">
        <v>8.76</v>
      </c>
      <c r="C16" s="15">
        <v>2.1701959049482999</v>
      </c>
      <c r="D16" s="15">
        <v>294.46979032904238</v>
      </c>
      <c r="E16" s="15">
        <v>18.484733333333338</v>
      </c>
      <c r="F16" s="15"/>
      <c r="G16" s="15"/>
      <c r="I16" s="6" t="s">
        <v>406</v>
      </c>
      <c r="J16" s="6" t="s">
        <v>414</v>
      </c>
      <c r="K16" s="6">
        <v>296.58605982109481</v>
      </c>
    </row>
    <row r="17" spans="9:11" ht="12.75" customHeight="1" x14ac:dyDescent="0.2">
      <c r="I17" s="6" t="s">
        <v>407</v>
      </c>
      <c r="K17" s="6">
        <v>0.9928645685730173</v>
      </c>
    </row>
    <row r="18" spans="9:11" ht="12.75" customHeight="1" x14ac:dyDescent="0.2">
      <c r="I18" s="6" t="s">
        <v>408</v>
      </c>
      <c r="J18" s="6" t="s">
        <v>415</v>
      </c>
      <c r="K18" s="6">
        <v>20.583190767782671</v>
      </c>
    </row>
    <row r="19" spans="9:11" ht="12.75" customHeight="1" x14ac:dyDescent="0.2">
      <c r="I19" s="6" t="s">
        <v>409</v>
      </c>
      <c r="J19" s="6" t="s">
        <v>382</v>
      </c>
      <c r="K19" s="6">
        <v>6.9400398589868864E-2</v>
      </c>
    </row>
    <row r="20" spans="9:11" ht="12.75" customHeight="1" x14ac:dyDescent="0.2">
      <c r="I20" s="6" t="s">
        <v>410</v>
      </c>
      <c r="J20" s="6" t="s">
        <v>416</v>
      </c>
      <c r="K20" s="6">
        <v>0.10426201171846888</v>
      </c>
    </row>
    <row r="21" spans="9:11" ht="12.75" customHeight="1" x14ac:dyDescent="0.2">
      <c r="I21" s="6" t="s">
        <v>411</v>
      </c>
      <c r="J21" s="6" t="s">
        <v>417</v>
      </c>
      <c r="K21" s="6">
        <v>0.43157793753762919</v>
      </c>
    </row>
    <row r="22" spans="9:11" ht="12.75" customHeight="1" thickBot="1" x14ac:dyDescent="0.25">
      <c r="I22" s="15" t="s">
        <v>412</v>
      </c>
      <c r="J22" s="15" t="s">
        <v>416</v>
      </c>
      <c r="K22" s="15">
        <v>2.9951680887704994E-2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AA62-9792-48E6-9DA6-D7F8317876E9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128</v>
      </c>
      <c r="D5" s="8" t="s">
        <v>387</v>
      </c>
      <c r="E5" s="12">
        <v>45588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0.67662037037037037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2765.11</v>
      </c>
      <c r="C9" s="6">
        <v>7.9248356961669213</v>
      </c>
      <c r="D9" s="6">
        <v>229.23784247679782</v>
      </c>
      <c r="E9" s="6">
        <v>3.4563875000000004</v>
      </c>
      <c r="F9" s="6">
        <v>-0.80851952032472629</v>
      </c>
      <c r="G9" s="16">
        <v>0.59598778387047968</v>
      </c>
      <c r="I9" s="6" t="s">
        <v>399</v>
      </c>
      <c r="J9" s="6" t="s">
        <v>413</v>
      </c>
      <c r="K9" s="6">
        <v>8.0817600482038738</v>
      </c>
    </row>
    <row r="10" spans="1:11" ht="12.75" customHeight="1" x14ac:dyDescent="0.2">
      <c r="A10" s="6">
        <v>0.1</v>
      </c>
      <c r="B10" s="6">
        <v>1193.8399999999999</v>
      </c>
      <c r="C10" s="6">
        <v>7.0849302816232127</v>
      </c>
      <c r="D10" s="6">
        <v>328.21159247679782</v>
      </c>
      <c r="E10" s="6">
        <v>9.8973750000000003</v>
      </c>
      <c r="F10" s="6">
        <v>-0.77011417703613261</v>
      </c>
      <c r="G10" s="6">
        <v>0.51169101480644774</v>
      </c>
      <c r="I10" s="6" t="s">
        <v>400</v>
      </c>
      <c r="J10" s="6" t="s">
        <v>382</v>
      </c>
      <c r="K10" s="6">
        <v>8.5766859746596091E-2</v>
      </c>
    </row>
    <row r="11" spans="1:11" ht="12.75" customHeight="1" x14ac:dyDescent="0.2">
      <c r="A11" s="6">
        <v>0.15</v>
      </c>
      <c r="B11" s="6">
        <v>262.39</v>
      </c>
      <c r="C11" s="6">
        <v>5.5698319465876409</v>
      </c>
      <c r="D11" s="6">
        <v>364.61734247679783</v>
      </c>
      <c r="E11" s="6">
        <v>13.865937499999999</v>
      </c>
      <c r="F11" s="6">
        <v>-0.73117612019624645</v>
      </c>
      <c r="G11" s="6">
        <v>0.41827314843154473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121.17</v>
      </c>
      <c r="C12" s="6">
        <v>4.7971945182434315</v>
      </c>
      <c r="D12" s="6">
        <v>374.20634247679783</v>
      </c>
      <c r="E12" s="6">
        <v>15.45575</v>
      </c>
      <c r="F12" s="6">
        <v>-0.65014477071687737</v>
      </c>
      <c r="G12" s="6">
        <v>0.23025096385400143</v>
      </c>
      <c r="I12" s="6" t="s">
        <v>402</v>
      </c>
      <c r="J12" s="6" t="s">
        <v>383</v>
      </c>
      <c r="K12" s="6">
        <v>2765.11</v>
      </c>
    </row>
    <row r="13" spans="1:11" ht="12.75" customHeight="1" x14ac:dyDescent="0.2">
      <c r="A13" s="6">
        <v>0.25</v>
      </c>
      <c r="B13" s="6">
        <v>13.43</v>
      </c>
      <c r="C13" s="6">
        <v>2.5974910105351463</v>
      </c>
      <c r="D13" s="6">
        <v>377.57134247679784</v>
      </c>
      <c r="E13" s="6">
        <v>16.1455375</v>
      </c>
      <c r="F13" s="6">
        <v>-0.66010708417711039</v>
      </c>
      <c r="G13" s="6">
        <v>0.15361204387121005</v>
      </c>
      <c r="I13" s="6" t="s">
        <v>403</v>
      </c>
      <c r="J13" s="6" t="s">
        <v>383</v>
      </c>
      <c r="K13" s="6">
        <v>6404.4036990719123</v>
      </c>
    </row>
    <row r="14" spans="1:11" ht="12.75" customHeight="1" x14ac:dyDescent="0.2">
      <c r="A14" s="6">
        <v>0.33333333333333331</v>
      </c>
      <c r="B14" s="6">
        <v>15.01</v>
      </c>
      <c r="C14" s="6">
        <v>2.7087166456453704</v>
      </c>
      <c r="D14" s="6">
        <v>378.75634247679784</v>
      </c>
      <c r="E14" s="6">
        <v>16.493905555555553</v>
      </c>
      <c r="F14" s="6">
        <v>-0.55030664137665763</v>
      </c>
      <c r="G14" s="6">
        <v>-0.39432520091348544</v>
      </c>
      <c r="I14" s="6" t="s">
        <v>404</v>
      </c>
      <c r="K14" s="6">
        <v>3.3127072702351804E-3</v>
      </c>
    </row>
    <row r="15" spans="1:11" ht="12.75" customHeight="1" x14ac:dyDescent="0.2">
      <c r="A15" s="6">
        <v>0.5</v>
      </c>
      <c r="B15" s="6">
        <v>7.04</v>
      </c>
      <c r="C15" s="6">
        <v>1.951608170169951</v>
      </c>
      <c r="D15" s="6">
        <v>380.59384247679782</v>
      </c>
      <c r="E15" s="6">
        <v>17.204183333333333</v>
      </c>
      <c r="I15" s="6" t="s">
        <v>405</v>
      </c>
      <c r="J15" s="6" t="s">
        <v>414</v>
      </c>
      <c r="K15" s="6">
        <v>382.61884247679779</v>
      </c>
    </row>
    <row r="16" spans="1:11" ht="12.75" customHeight="1" thickBot="1" x14ac:dyDescent="0.25">
      <c r="A16" s="15">
        <v>0.75</v>
      </c>
      <c r="B16" s="15">
        <v>9.16</v>
      </c>
      <c r="C16" s="15">
        <v>2.2148461786860389</v>
      </c>
      <c r="D16" s="15">
        <v>382.61884247679779</v>
      </c>
      <c r="E16" s="15">
        <v>18.502933333333331</v>
      </c>
      <c r="F16" s="15"/>
      <c r="G16" s="15"/>
      <c r="I16" s="6" t="s">
        <v>406</v>
      </c>
      <c r="J16" s="6" t="s">
        <v>414</v>
      </c>
      <c r="K16" s="6">
        <v>383.75225895357573</v>
      </c>
    </row>
    <row r="17" spans="9:11" ht="12.75" customHeight="1" x14ac:dyDescent="0.2">
      <c r="I17" s="6" t="s">
        <v>407</v>
      </c>
      <c r="K17" s="6">
        <v>0.99704648910766391</v>
      </c>
    </row>
    <row r="18" spans="9:11" ht="12.75" customHeight="1" x14ac:dyDescent="0.2">
      <c r="I18" s="6" t="s">
        <v>408</v>
      </c>
      <c r="J18" s="6" t="s">
        <v>415</v>
      </c>
      <c r="K18" s="6">
        <v>19.493239458365672</v>
      </c>
    </row>
    <row r="19" spans="9:11" ht="12.75" customHeight="1" x14ac:dyDescent="0.2">
      <c r="I19" s="6" t="s">
        <v>409</v>
      </c>
      <c r="J19" s="6" t="s">
        <v>382</v>
      </c>
      <c r="K19" s="6">
        <v>5.0796416186631117E-2</v>
      </c>
    </row>
    <row r="20" spans="9:11" ht="12.75" customHeight="1" x14ac:dyDescent="0.2">
      <c r="I20" s="6" t="s">
        <v>410</v>
      </c>
      <c r="J20" s="6" t="s">
        <v>416</v>
      </c>
      <c r="K20" s="6">
        <v>4.1271767927839847E-2</v>
      </c>
    </row>
    <row r="21" spans="9:11" ht="12.75" customHeight="1" x14ac:dyDescent="0.2">
      <c r="I21" s="6" t="s">
        <v>411</v>
      </c>
      <c r="J21" s="6" t="s">
        <v>417</v>
      </c>
      <c r="K21" s="6">
        <v>0.33354852515795808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1.6943069702360637E-2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B905-4496-4617-9D53-215FA72F059C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128</v>
      </c>
      <c r="D5" s="8" t="s">
        <v>387</v>
      </c>
      <c r="E5" s="12">
        <v>45588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0.67660879629629633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3284.51</v>
      </c>
      <c r="C9" s="6">
        <v>8.0969727569313328</v>
      </c>
      <c r="D9" s="6">
        <v>240.74589913537045</v>
      </c>
      <c r="E9" s="6">
        <v>4.1056375000000012</v>
      </c>
      <c r="F9" s="6">
        <v>-0.92461374403986019</v>
      </c>
      <c r="G9" s="6">
        <v>0.82589269080088978</v>
      </c>
      <c r="I9" s="6" t="s">
        <v>399</v>
      </c>
      <c r="J9" s="6" t="s">
        <v>413</v>
      </c>
      <c r="K9" s="6">
        <v>4.1196734996085489</v>
      </c>
    </row>
    <row r="10" spans="1:11" ht="12.75" customHeight="1" x14ac:dyDescent="0.2">
      <c r="A10" s="6">
        <v>0.1</v>
      </c>
      <c r="B10" s="6">
        <v>1700.15</v>
      </c>
      <c r="C10" s="6">
        <v>7.4384717614459204</v>
      </c>
      <c r="D10" s="6">
        <v>365.36239913537048</v>
      </c>
      <c r="E10" s="6">
        <v>12.461650000000002</v>
      </c>
      <c r="F10" s="6">
        <v>-0.90013324779284054</v>
      </c>
      <c r="G10" s="6">
        <v>0.76279982972760907</v>
      </c>
      <c r="I10" s="6" t="s">
        <v>400</v>
      </c>
      <c r="J10" s="6" t="s">
        <v>382</v>
      </c>
      <c r="K10" s="6">
        <v>0.16825294058517212</v>
      </c>
    </row>
    <row r="11" spans="1:11" ht="12.75" customHeight="1" x14ac:dyDescent="0.2">
      <c r="A11" s="6">
        <v>0.15</v>
      </c>
      <c r="B11" s="6">
        <v>296.56</v>
      </c>
      <c r="C11" s="6">
        <v>5.6922495588424766</v>
      </c>
      <c r="D11" s="6">
        <v>415.28014913537049</v>
      </c>
      <c r="E11" s="6">
        <v>17.824125000000002</v>
      </c>
      <c r="F11" s="6">
        <v>-0.89163748819338662</v>
      </c>
      <c r="G11" s="6">
        <v>0.72668988046908212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160.6</v>
      </c>
      <c r="C12" s="6">
        <v>5.0789168015126611</v>
      </c>
      <c r="D12" s="6">
        <v>426.70914913537052</v>
      </c>
      <c r="E12" s="6">
        <v>19.739225000000001</v>
      </c>
      <c r="F12" s="6">
        <v>-0.84592218270508224</v>
      </c>
      <c r="G12" s="6">
        <v>0.57337650878879576</v>
      </c>
      <c r="I12" s="6" t="s">
        <v>402</v>
      </c>
      <c r="J12" s="6" t="s">
        <v>383</v>
      </c>
      <c r="K12" s="6">
        <v>3284.51</v>
      </c>
    </row>
    <row r="13" spans="1:11" ht="12.75" customHeight="1" x14ac:dyDescent="0.2">
      <c r="A13" s="6">
        <v>0.25</v>
      </c>
      <c r="B13" s="6">
        <v>23.19</v>
      </c>
      <c r="C13" s="6">
        <v>3.1437211512674406</v>
      </c>
      <c r="D13" s="6">
        <v>431.3038991353705</v>
      </c>
      <c r="E13" s="6">
        <v>20.687162499999999</v>
      </c>
      <c r="F13" s="6">
        <v>-0.99208558125263713</v>
      </c>
      <c r="G13" s="16">
        <v>0.96846760105876584</v>
      </c>
      <c r="I13" s="6" t="s">
        <v>403</v>
      </c>
      <c r="J13" s="6" t="s">
        <v>383</v>
      </c>
      <c r="K13" s="6">
        <v>6345.3259654148169</v>
      </c>
    </row>
    <row r="14" spans="1:11" ht="12.75" customHeight="1" x14ac:dyDescent="0.2">
      <c r="A14" s="6">
        <v>0.33333333333333331</v>
      </c>
      <c r="B14" s="6">
        <v>18.649999999999999</v>
      </c>
      <c r="C14" s="6">
        <v>2.9258461460898246</v>
      </c>
      <c r="D14" s="6">
        <v>433.04723246870384</v>
      </c>
      <c r="E14" s="6">
        <v>21.187752777777778</v>
      </c>
      <c r="I14" s="6" t="s">
        <v>404</v>
      </c>
      <c r="K14" s="6">
        <v>2.5848604510261804E-3</v>
      </c>
    </row>
    <row r="15" spans="1:11" ht="12.75" customHeight="1" thickBot="1" x14ac:dyDescent="0.25">
      <c r="A15" s="15">
        <v>0.5</v>
      </c>
      <c r="B15" s="15">
        <v>8.49</v>
      </c>
      <c r="C15" s="15">
        <v>2.1388890003232559</v>
      </c>
      <c r="D15" s="15">
        <v>435.3088991353705</v>
      </c>
      <c r="E15" s="15">
        <v>22.059558333333335</v>
      </c>
      <c r="F15" s="15"/>
      <c r="G15" s="15"/>
      <c r="I15" s="6" t="s">
        <v>405</v>
      </c>
      <c r="J15" s="6" t="s">
        <v>414</v>
      </c>
      <c r="K15" s="6">
        <v>435.3088991353705</v>
      </c>
    </row>
    <row r="16" spans="1:11" ht="12.75" customHeight="1" x14ac:dyDescent="0.2">
      <c r="I16" s="6" t="s">
        <v>406</v>
      </c>
      <c r="J16" s="6" t="s">
        <v>414</v>
      </c>
      <c r="K16" s="6">
        <v>437.36974206401686</v>
      </c>
    </row>
    <row r="17" spans="9:11" ht="12.75" customHeight="1" x14ac:dyDescent="0.2">
      <c r="I17" s="6" t="s">
        <v>407</v>
      </c>
      <c r="K17" s="6">
        <v>0.9952880989916657</v>
      </c>
    </row>
    <row r="18" spans="9:11" ht="12.75" customHeight="1" x14ac:dyDescent="0.2">
      <c r="I18" s="6" t="s">
        <v>408</v>
      </c>
      <c r="J18" s="6" t="s">
        <v>415</v>
      </c>
      <c r="K18" s="6">
        <v>23.590224035177311</v>
      </c>
    </row>
    <row r="19" spans="9:11" ht="12.75" customHeight="1" x14ac:dyDescent="0.2">
      <c r="I19" s="6" t="s">
        <v>409</v>
      </c>
      <c r="J19" s="6" t="s">
        <v>382</v>
      </c>
      <c r="K19" s="6">
        <v>5.3936570746415426E-2</v>
      </c>
    </row>
    <row r="20" spans="9:11" ht="12.75" customHeight="1" x14ac:dyDescent="0.2">
      <c r="I20" s="6" t="s">
        <v>410</v>
      </c>
      <c r="J20" s="6" t="s">
        <v>416</v>
      </c>
      <c r="K20" s="6">
        <v>7.1039261374179805E-2</v>
      </c>
    </row>
    <row r="21" spans="9:11" ht="12.75" customHeight="1" x14ac:dyDescent="0.2">
      <c r="I21" s="6" t="s">
        <v>411</v>
      </c>
      <c r="J21" s="6" t="s">
        <v>417</v>
      </c>
      <c r="K21" s="6">
        <v>0.29265856251497374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1.5784999261633122E-2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7E44-67CE-4B21-8777-E40A78C2812D}">
  <sheetPr>
    <tabColor indexed="12"/>
  </sheetPr>
  <dimension ref="A1:K22"/>
  <sheetViews>
    <sheetView tabSelected="1" workbookViewId="0">
      <pane ySplit="6" topLeftCell="A22" activePane="bottomLeft" state="frozen"/>
      <selection pane="bottomLeft" activeCell="F3" sqref="F3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418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0.74031250000000004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1478.93</v>
      </c>
      <c r="C9" s="6">
        <v>7.2990741323141961</v>
      </c>
      <c r="D9" s="6">
        <v>131.54243528302851</v>
      </c>
      <c r="E9" s="6">
        <v>1.8486625000000003</v>
      </c>
      <c r="F9" s="6">
        <v>-0.91429937211279044</v>
      </c>
      <c r="G9" s="6">
        <v>0.7949291773073035</v>
      </c>
      <c r="I9" s="6" t="s">
        <v>399</v>
      </c>
      <c r="J9" s="6" t="s">
        <v>413</v>
      </c>
      <c r="K9" s="6">
        <v>5.5348292809228123</v>
      </c>
    </row>
    <row r="10" spans="1:11" ht="12.75" customHeight="1" x14ac:dyDescent="0.2">
      <c r="A10" s="6">
        <v>0.1</v>
      </c>
      <c r="B10" s="6">
        <v>578.21</v>
      </c>
      <c r="C10" s="6">
        <v>6.3599371244863026</v>
      </c>
      <c r="D10" s="6">
        <v>182.97093528302852</v>
      </c>
      <c r="E10" s="6">
        <v>5.142850000000001</v>
      </c>
      <c r="F10" s="6">
        <v>-0.85743021070454462</v>
      </c>
      <c r="G10" s="6">
        <v>0.64691542163845306</v>
      </c>
      <c r="I10" s="6" t="s">
        <v>400</v>
      </c>
      <c r="J10" s="6" t="s">
        <v>382</v>
      </c>
      <c r="K10" s="6">
        <v>0.12523370557228425</v>
      </c>
    </row>
    <row r="11" spans="1:11" ht="12.75" customHeight="1" x14ac:dyDescent="0.2">
      <c r="A11" s="6">
        <v>0.15</v>
      </c>
      <c r="B11" s="6">
        <v>31.01</v>
      </c>
      <c r="C11" s="6">
        <v>3.4343097331123578</v>
      </c>
      <c r="D11" s="6">
        <v>198.20143528302853</v>
      </c>
      <c r="E11" s="6">
        <v>6.7046625000000013</v>
      </c>
      <c r="F11" s="6">
        <v>-0.93885743681329681</v>
      </c>
      <c r="G11" s="6">
        <v>0.82217992998945044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13.4</v>
      </c>
      <c r="C12" s="6">
        <v>2.5952547069568657</v>
      </c>
      <c r="D12" s="6">
        <v>199.31168528302854</v>
      </c>
      <c r="E12" s="6">
        <v>6.8879500000000018</v>
      </c>
      <c r="F12" s="6">
        <v>-0.95988153620298167</v>
      </c>
      <c r="G12" s="16">
        <v>0.84274512708679206</v>
      </c>
      <c r="I12" s="6" t="s">
        <v>402</v>
      </c>
      <c r="J12" s="6" t="s">
        <v>418</v>
      </c>
      <c r="K12" s="6">
        <v>1478.93</v>
      </c>
    </row>
    <row r="13" spans="1:11" ht="12.75" customHeight="1" x14ac:dyDescent="0.2">
      <c r="A13" s="6">
        <v>0.25</v>
      </c>
      <c r="B13" s="6">
        <v>8.3000000000000007</v>
      </c>
      <c r="C13" s="6">
        <v>2.1162555148025524</v>
      </c>
      <c r="D13" s="6">
        <v>199.85418528302853</v>
      </c>
      <c r="E13" s="6">
        <v>7.0068250000000019</v>
      </c>
      <c r="I13" s="6" t="s">
        <v>403</v>
      </c>
      <c r="J13" s="6" t="s">
        <v>418</v>
      </c>
      <c r="K13" s="6">
        <v>3782.7674113211406</v>
      </c>
    </row>
    <row r="14" spans="1:11" ht="12.75" customHeight="1" thickBot="1" x14ac:dyDescent="0.25">
      <c r="A14" s="15">
        <v>0.33333333333333331</v>
      </c>
      <c r="B14" s="15">
        <v>6.21</v>
      </c>
      <c r="C14" s="15">
        <v>1.8261608959453874</v>
      </c>
      <c r="D14" s="15">
        <v>200.45876861636185</v>
      </c>
      <c r="E14" s="15">
        <v>7.1795333333333353</v>
      </c>
      <c r="F14" s="15"/>
      <c r="G14" s="15"/>
      <c r="I14" s="6" t="s">
        <v>404</v>
      </c>
      <c r="K14" s="6">
        <v>4.1989816962263258E-3</v>
      </c>
    </row>
    <row r="15" spans="1:11" ht="12.75" customHeight="1" x14ac:dyDescent="0.2">
      <c r="I15" s="6" t="s">
        <v>405</v>
      </c>
      <c r="J15" s="6" t="s">
        <v>419</v>
      </c>
      <c r="K15" s="6">
        <v>200.45876861636185</v>
      </c>
    </row>
    <row r="16" spans="1:11" ht="12.75" customHeight="1" x14ac:dyDescent="0.2">
      <c r="I16" s="6" t="s">
        <v>406</v>
      </c>
      <c r="J16" s="6" t="s">
        <v>419</v>
      </c>
      <c r="K16" s="6">
        <v>201.58075444190561</v>
      </c>
    </row>
    <row r="17" spans="9:11" ht="12.75" customHeight="1" x14ac:dyDescent="0.2">
      <c r="I17" s="6" t="s">
        <v>407</v>
      </c>
      <c r="K17" s="6">
        <v>0.99443406277226176</v>
      </c>
    </row>
    <row r="18" spans="9:11" ht="12.75" customHeight="1" x14ac:dyDescent="0.2">
      <c r="I18" s="6" t="s">
        <v>408</v>
      </c>
      <c r="J18" s="6" t="s">
        <v>420</v>
      </c>
      <c r="K18" s="6">
        <v>7.7562423271492333</v>
      </c>
    </row>
    <row r="19" spans="9:11" ht="12.75" customHeight="1" x14ac:dyDescent="0.2">
      <c r="I19" s="6" t="s">
        <v>409</v>
      </c>
      <c r="J19" s="6" t="s">
        <v>382</v>
      </c>
      <c r="K19" s="6">
        <v>3.8477097422435422E-2</v>
      </c>
    </row>
    <row r="20" spans="9:11" ht="12.75" customHeight="1" x14ac:dyDescent="0.2">
      <c r="I20" s="6" t="s">
        <v>410</v>
      </c>
      <c r="J20" s="6" t="s">
        <v>421</v>
      </c>
      <c r="K20" s="6">
        <v>2.8681158017330826E-2</v>
      </c>
    </row>
    <row r="21" spans="9:11" ht="12.75" customHeight="1" x14ac:dyDescent="0.2">
      <c r="I21" s="6" t="s">
        <v>411</v>
      </c>
      <c r="J21" s="6" t="s">
        <v>422</v>
      </c>
      <c r="K21" s="6">
        <v>0.15874531320509672</v>
      </c>
    </row>
    <row r="22" spans="9:11" ht="12.75" customHeight="1" thickBot="1" x14ac:dyDescent="0.25">
      <c r="I22" s="15" t="s">
        <v>412</v>
      </c>
      <c r="J22" s="15" t="s">
        <v>421</v>
      </c>
      <c r="K22" s="15">
        <v>6.1080588815475307E-3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9469-157F-40A8-B78A-C9254A5EF5B3}">
  <sheetPr>
    <tabColor indexed="12"/>
  </sheetPr>
  <dimension ref="A1:K22"/>
  <sheetViews>
    <sheetView workbookViewId="0">
      <pane ySplit="6" topLeftCell="A7" activePane="bottomLeft" state="frozen"/>
      <selection pane="bottomLeft" activeCell="I8" sqref="I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128</v>
      </c>
      <c r="D5" s="8" t="s">
        <v>387</v>
      </c>
      <c r="E5" s="12">
        <v>45588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0.67660879629629633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3666.66</v>
      </c>
      <c r="C9" s="6">
        <v>8.2070364449289261</v>
      </c>
      <c r="D9" s="6">
        <v>206.0498956303492</v>
      </c>
      <c r="E9" s="6">
        <v>4.5833250000000003</v>
      </c>
      <c r="F9" s="6">
        <v>-0.80584570382125431</v>
      </c>
      <c r="G9" s="6">
        <v>0.5992997695624831</v>
      </c>
      <c r="I9" s="6" t="s">
        <v>399</v>
      </c>
      <c r="J9" s="6" t="s">
        <v>413</v>
      </c>
      <c r="K9" s="6">
        <v>0.35218201408663719</v>
      </c>
    </row>
    <row r="10" spans="1:11" ht="12.75" customHeight="1" x14ac:dyDescent="0.2">
      <c r="A10" s="6">
        <v>0.1</v>
      </c>
      <c r="B10" s="6">
        <v>2938.45</v>
      </c>
      <c r="C10" s="6">
        <v>7.9856375104238495</v>
      </c>
      <c r="D10" s="6">
        <v>371.17764563034922</v>
      </c>
      <c r="E10" s="6">
        <v>16.512775000000001</v>
      </c>
      <c r="F10" s="6">
        <v>-0.77661676428296811</v>
      </c>
      <c r="G10" s="6">
        <v>0.53698919832623837</v>
      </c>
      <c r="I10" s="6" t="s">
        <v>400</v>
      </c>
      <c r="J10" s="6" t="s">
        <v>382</v>
      </c>
      <c r="K10" s="6">
        <v>1.9681504245967265</v>
      </c>
    </row>
    <row r="11" spans="1:11" ht="12.75" customHeight="1" x14ac:dyDescent="0.2">
      <c r="A11" s="6">
        <v>0.15</v>
      </c>
      <c r="B11" s="6">
        <v>361.93</v>
      </c>
      <c r="C11" s="6">
        <v>5.8914508229616045</v>
      </c>
      <c r="D11" s="6">
        <v>453.68714563034922</v>
      </c>
      <c r="E11" s="6">
        <v>25.216137499999999</v>
      </c>
      <c r="F11" s="6">
        <v>-0.78064376651087397</v>
      </c>
      <c r="G11" s="6">
        <v>0.53128562823074077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152.62</v>
      </c>
      <c r="C12" s="6">
        <v>5.0279511718614875</v>
      </c>
      <c r="D12" s="6">
        <v>466.5508956303492</v>
      </c>
      <c r="E12" s="6">
        <v>27.336475</v>
      </c>
      <c r="F12" s="6">
        <v>-0.75313174069712929</v>
      </c>
      <c r="G12" s="6">
        <v>0.45900927355685994</v>
      </c>
      <c r="I12" s="6" t="s">
        <v>402</v>
      </c>
      <c r="J12" s="6" t="s">
        <v>383</v>
      </c>
      <c r="K12" s="6">
        <v>3666.66</v>
      </c>
    </row>
    <row r="13" spans="1:11" ht="12.75" customHeight="1" x14ac:dyDescent="0.2">
      <c r="A13" s="6">
        <v>0.25</v>
      </c>
      <c r="B13" s="6">
        <v>25.01</v>
      </c>
      <c r="C13" s="6">
        <v>3.2192757448895279</v>
      </c>
      <c r="D13" s="6">
        <v>470.99164563034918</v>
      </c>
      <c r="E13" s="6">
        <v>28.2558875</v>
      </c>
      <c r="F13" s="6">
        <v>-0.81807768934092473</v>
      </c>
      <c r="G13" s="6">
        <v>0.55900147439651537</v>
      </c>
      <c r="I13" s="6" t="s">
        <v>403</v>
      </c>
      <c r="J13" s="6" t="s">
        <v>383</v>
      </c>
      <c r="K13" s="6">
        <v>4575.3358252139678</v>
      </c>
    </row>
    <row r="14" spans="1:11" ht="12.75" customHeight="1" x14ac:dyDescent="0.2">
      <c r="A14" s="6">
        <v>0.33333333333333331</v>
      </c>
      <c r="B14" s="6">
        <v>10.49</v>
      </c>
      <c r="C14" s="6">
        <v>2.3504224224082058</v>
      </c>
      <c r="D14" s="6">
        <v>472.47081229701587</v>
      </c>
      <c r="E14" s="6">
        <v>28.662102777777779</v>
      </c>
      <c r="F14" s="6">
        <v>-0.84326140629995749</v>
      </c>
      <c r="G14" s="6">
        <v>0.56663469903247288</v>
      </c>
      <c r="I14" s="6" t="s">
        <v>404</v>
      </c>
      <c r="K14" s="6">
        <v>1.3172751223184042E-3</v>
      </c>
    </row>
    <row r="15" spans="1:11" ht="12.75" customHeight="1" x14ac:dyDescent="0.2">
      <c r="A15" s="6">
        <v>0.5</v>
      </c>
      <c r="B15" s="6">
        <v>5.76</v>
      </c>
      <c r="C15" s="6">
        <v>1.7509374747077999</v>
      </c>
      <c r="D15" s="6">
        <v>473.82497896368255</v>
      </c>
      <c r="E15" s="6">
        <v>29.193491666666667</v>
      </c>
      <c r="F15" s="6">
        <v>-0.96433652331626818</v>
      </c>
      <c r="G15" s="16">
        <v>0.85988986040341486</v>
      </c>
      <c r="I15" s="6" t="s">
        <v>405</v>
      </c>
      <c r="J15" s="6" t="s">
        <v>414</v>
      </c>
      <c r="K15" s="6">
        <v>476.52372896368257</v>
      </c>
    </row>
    <row r="16" spans="1:11" ht="12.75" customHeight="1" x14ac:dyDescent="0.2">
      <c r="A16" s="6">
        <v>0.75</v>
      </c>
      <c r="B16" s="6">
        <v>5.5</v>
      </c>
      <c r="C16" s="6">
        <v>1.7047480922384253</v>
      </c>
      <c r="D16" s="6">
        <v>475.23247896368258</v>
      </c>
      <c r="E16" s="6">
        <v>30.069116666666666</v>
      </c>
      <c r="I16" s="6" t="s">
        <v>406</v>
      </c>
      <c r="J16" s="6" t="s">
        <v>414</v>
      </c>
      <c r="K16" s="6">
        <v>490.23822830438945</v>
      </c>
    </row>
    <row r="17" spans="1:11" ht="12.75" customHeight="1" thickBot="1" x14ac:dyDescent="0.25">
      <c r="A17" s="15">
        <v>1</v>
      </c>
      <c r="B17" s="15">
        <v>4.83</v>
      </c>
      <c r="C17" s="15">
        <v>1.5748464676644813</v>
      </c>
      <c r="D17" s="15">
        <v>476.52372896368257</v>
      </c>
      <c r="E17" s="15">
        <v>31.188491666666668</v>
      </c>
      <c r="F17" s="15"/>
      <c r="G17" s="15"/>
      <c r="I17" s="6" t="s">
        <v>407</v>
      </c>
      <c r="K17" s="6">
        <v>0.97202482681095304</v>
      </c>
    </row>
    <row r="18" spans="1:11" ht="12.75" customHeight="1" x14ac:dyDescent="0.2">
      <c r="I18" s="6" t="s">
        <v>408</v>
      </c>
      <c r="J18" s="6" t="s">
        <v>415</v>
      </c>
      <c r="K18" s="6">
        <v>83.844500772642462</v>
      </c>
    </row>
    <row r="19" spans="1:11" ht="12.75" customHeight="1" x14ac:dyDescent="0.2">
      <c r="I19" s="6" t="s">
        <v>409</v>
      </c>
      <c r="J19" s="6" t="s">
        <v>382</v>
      </c>
      <c r="K19" s="6">
        <v>0.1710280756003861</v>
      </c>
    </row>
    <row r="20" spans="1:11" ht="12.75" customHeight="1" x14ac:dyDescent="0.2">
      <c r="I20" s="6" t="s">
        <v>410</v>
      </c>
      <c r="J20" s="6" t="s">
        <v>416</v>
      </c>
      <c r="K20" s="6">
        <v>0.74137104931635955</v>
      </c>
    </row>
    <row r="21" spans="1:11" ht="12.75" customHeight="1" x14ac:dyDescent="0.2">
      <c r="I21" s="6" t="s">
        <v>411</v>
      </c>
      <c r="J21" s="6" t="s">
        <v>417</v>
      </c>
      <c r="K21" s="6">
        <v>0.26109754933375917</v>
      </c>
    </row>
    <row r="22" spans="1:11" ht="12.75" customHeight="1" thickBot="1" x14ac:dyDescent="0.25">
      <c r="I22" s="15" t="s">
        <v>412</v>
      </c>
      <c r="J22" s="15" t="s">
        <v>416</v>
      </c>
      <c r="K22" s="15">
        <v>4.4655011406529707E-2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8C73-1262-4458-9DED-AD31B50AB402}">
  <dimension ref="A2:AG123"/>
  <sheetViews>
    <sheetView topLeftCell="F7" workbookViewId="0">
      <selection activeCell="R5" sqref="R5"/>
    </sheetView>
  </sheetViews>
  <sheetFormatPr defaultRowHeight="15" x14ac:dyDescent="0.25"/>
  <sheetData>
    <row r="2" spans="1:15" x14ac:dyDescent="0.25">
      <c r="J2" t="s">
        <v>370</v>
      </c>
      <c r="K2" t="s">
        <v>371</v>
      </c>
      <c r="L2" t="s">
        <v>372</v>
      </c>
      <c r="M2" t="s">
        <v>373</v>
      </c>
      <c r="N2" t="s">
        <v>374</v>
      </c>
      <c r="O2" t="s">
        <v>375</v>
      </c>
    </row>
    <row r="3" spans="1:15" x14ac:dyDescent="0.25">
      <c r="A3" t="s">
        <v>262</v>
      </c>
      <c r="D3">
        <v>5.7</v>
      </c>
    </row>
    <row r="4" spans="1:15" x14ac:dyDescent="0.25">
      <c r="A4" t="s">
        <v>263</v>
      </c>
      <c r="D4">
        <v>2466.66</v>
      </c>
      <c r="I4">
        <v>0.05</v>
      </c>
      <c r="J4" s="5">
        <v>3666.66</v>
      </c>
      <c r="K4">
        <v>3284.51</v>
      </c>
      <c r="L4">
        <v>3200.05</v>
      </c>
      <c r="M4">
        <v>2765.11</v>
      </c>
      <c r="N4">
        <v>2108.17</v>
      </c>
      <c r="O4">
        <v>4814.3900000000003</v>
      </c>
    </row>
    <row r="5" spans="1:15" x14ac:dyDescent="0.25">
      <c r="A5" t="s">
        <v>264</v>
      </c>
      <c r="D5">
        <v>2938.45</v>
      </c>
      <c r="I5">
        <v>0.1</v>
      </c>
      <c r="J5">
        <v>2938.45</v>
      </c>
      <c r="K5">
        <v>1700.15</v>
      </c>
      <c r="L5" s="5">
        <v>794.97</v>
      </c>
      <c r="M5">
        <v>1193.8399999999999</v>
      </c>
      <c r="N5">
        <v>1065.01</v>
      </c>
      <c r="O5">
        <v>2314.81</v>
      </c>
    </row>
    <row r="6" spans="1:15" x14ac:dyDescent="0.25">
      <c r="A6" t="s">
        <v>265</v>
      </c>
      <c r="D6">
        <v>161.93</v>
      </c>
      <c r="I6">
        <v>0.15</v>
      </c>
      <c r="J6">
        <v>361.93</v>
      </c>
      <c r="K6">
        <v>296.56</v>
      </c>
      <c r="L6">
        <v>279.29000000000002</v>
      </c>
      <c r="M6">
        <v>262.39</v>
      </c>
      <c r="N6">
        <v>292.11</v>
      </c>
      <c r="O6">
        <v>357.89</v>
      </c>
    </row>
    <row r="7" spans="1:15" x14ac:dyDescent="0.25">
      <c r="A7" t="s">
        <v>266</v>
      </c>
      <c r="D7">
        <v>52.62</v>
      </c>
      <c r="I7">
        <v>0.2</v>
      </c>
      <c r="J7">
        <v>152.62</v>
      </c>
      <c r="K7">
        <v>160.6</v>
      </c>
      <c r="L7">
        <v>165.83</v>
      </c>
      <c r="M7">
        <v>121.17</v>
      </c>
      <c r="N7">
        <v>83.31</v>
      </c>
      <c r="O7">
        <v>125.47</v>
      </c>
    </row>
    <row r="8" spans="1:15" x14ac:dyDescent="0.25">
      <c r="A8" t="s">
        <v>267</v>
      </c>
      <c r="D8">
        <v>25.01</v>
      </c>
      <c r="I8">
        <v>0.25</v>
      </c>
      <c r="J8">
        <v>25.01</v>
      </c>
      <c r="K8">
        <v>23.19</v>
      </c>
      <c r="L8">
        <v>26.87</v>
      </c>
      <c r="M8">
        <v>13.43</v>
      </c>
      <c r="N8">
        <v>61.12</v>
      </c>
      <c r="O8">
        <v>51.87</v>
      </c>
    </row>
    <row r="9" spans="1:15" x14ac:dyDescent="0.25">
      <c r="A9" t="s">
        <v>268</v>
      </c>
      <c r="D9">
        <v>10.49</v>
      </c>
      <c r="I9">
        <v>0.33333333333333331</v>
      </c>
      <c r="J9">
        <v>10.49</v>
      </c>
      <c r="K9">
        <v>18.649999999999999</v>
      </c>
      <c r="L9">
        <v>12.73</v>
      </c>
      <c r="M9">
        <v>15.01</v>
      </c>
      <c r="N9">
        <v>35.81</v>
      </c>
      <c r="O9">
        <v>11.25</v>
      </c>
    </row>
    <row r="10" spans="1:15" x14ac:dyDescent="0.25">
      <c r="A10" t="s">
        <v>269</v>
      </c>
      <c r="D10">
        <v>5.76</v>
      </c>
      <c r="I10">
        <v>0.5</v>
      </c>
      <c r="J10">
        <v>5.76</v>
      </c>
      <c r="K10">
        <v>8.49</v>
      </c>
      <c r="L10">
        <v>5.76</v>
      </c>
      <c r="M10">
        <v>7.04</v>
      </c>
      <c r="N10">
        <v>14.72</v>
      </c>
      <c r="O10">
        <v>6.74</v>
      </c>
    </row>
    <row r="11" spans="1:15" x14ac:dyDescent="0.25">
      <c r="A11" t="s">
        <v>270</v>
      </c>
      <c r="D11">
        <v>5.5</v>
      </c>
      <c r="I11">
        <v>0.75</v>
      </c>
      <c r="J11">
        <v>5.5</v>
      </c>
      <c r="K11">
        <v>0</v>
      </c>
      <c r="L11">
        <v>0</v>
      </c>
      <c r="M11">
        <v>9.16</v>
      </c>
      <c r="N11">
        <v>8.76</v>
      </c>
      <c r="O11">
        <v>0</v>
      </c>
    </row>
    <row r="12" spans="1:15" x14ac:dyDescent="0.25">
      <c r="A12" t="s">
        <v>271</v>
      </c>
      <c r="D12">
        <v>4.83</v>
      </c>
      <c r="I12">
        <v>1</v>
      </c>
      <c r="J12">
        <v>4.83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272</v>
      </c>
      <c r="I13">
        <v>1.5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273</v>
      </c>
      <c r="D14">
        <v>6.12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274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275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33" x14ac:dyDescent="0.25">
      <c r="A17" t="s">
        <v>276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33" x14ac:dyDescent="0.25">
      <c r="A18" t="s">
        <v>277</v>
      </c>
      <c r="I18">
        <v>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33" x14ac:dyDescent="0.25">
      <c r="A19" t="s">
        <v>278</v>
      </c>
      <c r="D19">
        <v>5.3</v>
      </c>
      <c r="I19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33" x14ac:dyDescent="0.25">
      <c r="A20" t="s">
        <v>279</v>
      </c>
      <c r="D20">
        <v>4.7300000000000004</v>
      </c>
    </row>
    <row r="22" spans="1:33" ht="15.75" thickBot="1" x14ac:dyDescent="0.3"/>
    <row r="23" spans="1:33" ht="15.75" thickBot="1" x14ac:dyDescent="0.3">
      <c r="A23" t="s">
        <v>280</v>
      </c>
      <c r="D23">
        <v>4.75</v>
      </c>
      <c r="I23" s="14" t="s">
        <v>397</v>
      </c>
      <c r="J23" s="14" t="s">
        <v>398</v>
      </c>
      <c r="K23" s="14" t="s">
        <v>229</v>
      </c>
      <c r="L23" s="14" t="s">
        <v>229</v>
      </c>
      <c r="M23" s="14" t="s">
        <v>229</v>
      </c>
      <c r="N23" s="14" t="s">
        <v>229</v>
      </c>
      <c r="O23" s="14" t="s">
        <v>229</v>
      </c>
      <c r="P23" s="14" t="s">
        <v>229</v>
      </c>
      <c r="S23" s="14" t="s">
        <v>397</v>
      </c>
      <c r="T23" s="6" t="s">
        <v>399</v>
      </c>
      <c r="U23" s="6" t="s">
        <v>400</v>
      </c>
      <c r="V23" s="6" t="s">
        <v>401</v>
      </c>
      <c r="W23" s="6" t="s">
        <v>402</v>
      </c>
      <c r="X23" s="6" t="s">
        <v>403</v>
      </c>
      <c r="Y23" s="6" t="s">
        <v>404</v>
      </c>
      <c r="Z23" s="6" t="s">
        <v>405</v>
      </c>
      <c r="AA23" s="6" t="s">
        <v>406</v>
      </c>
      <c r="AB23" s="6" t="s">
        <v>407</v>
      </c>
      <c r="AC23" s="6" t="s">
        <v>408</v>
      </c>
      <c r="AD23" s="6" t="s">
        <v>409</v>
      </c>
      <c r="AE23" s="6" t="s">
        <v>410</v>
      </c>
      <c r="AF23" s="6" t="s">
        <v>411</v>
      </c>
      <c r="AG23" s="15" t="s">
        <v>412</v>
      </c>
    </row>
    <row r="24" spans="1:33" ht="15.75" thickBot="1" x14ac:dyDescent="0.3">
      <c r="A24" t="s">
        <v>281</v>
      </c>
      <c r="D24">
        <v>3284.51</v>
      </c>
      <c r="I24" s="6" t="s">
        <v>399</v>
      </c>
      <c r="J24" s="6" t="s">
        <v>413</v>
      </c>
      <c r="K24" s="6">
        <v>0.35218201408663719</v>
      </c>
      <c r="L24" s="6">
        <v>4.1196734996085489</v>
      </c>
      <c r="M24" s="6">
        <v>5.9599849110342111</v>
      </c>
      <c r="N24" s="6">
        <v>8.0817600482038738</v>
      </c>
      <c r="O24" s="6">
        <v>4.1393593929780259</v>
      </c>
      <c r="P24" s="6">
        <v>15.450126573636719</v>
      </c>
      <c r="S24" s="14" t="s">
        <v>398</v>
      </c>
      <c r="T24" s="6" t="s">
        <v>413</v>
      </c>
      <c r="U24" s="6" t="s">
        <v>382</v>
      </c>
      <c r="V24" s="6" t="s">
        <v>382</v>
      </c>
      <c r="W24" s="6" t="s">
        <v>383</v>
      </c>
      <c r="X24" s="6" t="s">
        <v>383</v>
      </c>
      <c r="Y24" s="6"/>
      <c r="Z24" s="6" t="s">
        <v>414</v>
      </c>
      <c r="AA24" s="6" t="s">
        <v>414</v>
      </c>
      <c r="AB24" s="6"/>
      <c r="AC24" s="6" t="s">
        <v>415</v>
      </c>
      <c r="AD24" s="6" t="s">
        <v>382</v>
      </c>
      <c r="AE24" s="6" t="s">
        <v>416</v>
      </c>
      <c r="AF24" s="6" t="s">
        <v>417</v>
      </c>
      <c r="AG24" s="15" t="s">
        <v>416</v>
      </c>
    </row>
    <row r="25" spans="1:33" ht="15.75" thickBot="1" x14ac:dyDescent="0.3">
      <c r="A25" t="s">
        <v>282</v>
      </c>
      <c r="D25">
        <v>700.15</v>
      </c>
      <c r="I25" s="6" t="s">
        <v>400</v>
      </c>
      <c r="J25" s="6" t="s">
        <v>382</v>
      </c>
      <c r="K25" s="6">
        <v>1.9681504245967265</v>
      </c>
      <c r="L25" s="6">
        <v>0.16825294058517212</v>
      </c>
      <c r="M25" s="6">
        <v>0.11630015694782461</v>
      </c>
      <c r="N25" s="6">
        <v>8.5766859746596091E-2</v>
      </c>
      <c r="O25" s="6">
        <v>0.1674527661782145</v>
      </c>
      <c r="P25" s="6">
        <v>4.4863527638841161E-2</v>
      </c>
      <c r="S25" s="14" t="s">
        <v>229</v>
      </c>
      <c r="T25" s="6">
        <v>0.35218201408663719</v>
      </c>
      <c r="U25" s="6">
        <v>1.9681504245967265</v>
      </c>
      <c r="V25" s="6">
        <v>0.05</v>
      </c>
      <c r="W25" s="6">
        <v>3666.66</v>
      </c>
      <c r="X25" s="6">
        <v>4575.3358252139678</v>
      </c>
      <c r="Y25" s="6">
        <v>1.3172751223184042E-3</v>
      </c>
      <c r="Z25" s="6">
        <v>476.52372896368257</v>
      </c>
      <c r="AA25" s="6">
        <v>490.23822830438945</v>
      </c>
      <c r="AB25" s="6">
        <v>0.97202482681095304</v>
      </c>
      <c r="AC25" s="6">
        <v>83.844500772642462</v>
      </c>
      <c r="AD25" s="6">
        <v>0.1710280756003861</v>
      </c>
      <c r="AE25" s="6">
        <v>0.74137104931635955</v>
      </c>
      <c r="AF25" s="6">
        <v>0.26109754933375917</v>
      </c>
      <c r="AG25" s="15">
        <v>4.4655011406529707E-2</v>
      </c>
    </row>
    <row r="26" spans="1:33" ht="15.75" thickBot="1" x14ac:dyDescent="0.3">
      <c r="A26" t="s">
        <v>283</v>
      </c>
      <c r="D26">
        <v>196.56</v>
      </c>
      <c r="I26" s="6" t="s">
        <v>401</v>
      </c>
      <c r="J26" s="6" t="s">
        <v>382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S26" s="14" t="s">
        <v>229</v>
      </c>
      <c r="T26" s="6">
        <v>4.1196734996085489</v>
      </c>
      <c r="U26" s="6">
        <v>0.16825294058517212</v>
      </c>
      <c r="V26" s="6">
        <v>0.05</v>
      </c>
      <c r="W26" s="6">
        <v>3284.51</v>
      </c>
      <c r="X26" s="6">
        <v>6345.3259654148169</v>
      </c>
      <c r="Y26" s="6">
        <v>2.5848604510261804E-3</v>
      </c>
      <c r="Z26" s="6">
        <v>435.3088991353705</v>
      </c>
      <c r="AA26" s="6">
        <v>437.36974206401686</v>
      </c>
      <c r="AB26" s="6">
        <v>0.9952880989916657</v>
      </c>
      <c r="AC26" s="6">
        <v>23.590224035177311</v>
      </c>
      <c r="AD26" s="6">
        <v>5.3936570746415426E-2</v>
      </c>
      <c r="AE26" s="6">
        <v>7.1039261374179805E-2</v>
      </c>
      <c r="AF26" s="6">
        <v>0.29265856251497374</v>
      </c>
      <c r="AG26" s="15">
        <v>1.5784999261633122E-2</v>
      </c>
    </row>
    <row r="27" spans="1:33" ht="15.75" thickBot="1" x14ac:dyDescent="0.3">
      <c r="A27" t="s">
        <v>284</v>
      </c>
      <c r="D27">
        <v>60.6</v>
      </c>
      <c r="I27" s="6" t="s">
        <v>402</v>
      </c>
      <c r="J27" s="6" t="s">
        <v>383</v>
      </c>
      <c r="K27" s="6">
        <v>3666.66</v>
      </c>
      <c r="L27" s="6">
        <v>3284.51</v>
      </c>
      <c r="M27" s="6">
        <v>3200.05</v>
      </c>
      <c r="N27" s="6">
        <v>2765.11</v>
      </c>
      <c r="O27" s="6">
        <v>2108.17</v>
      </c>
      <c r="P27" s="6">
        <v>4814.3900000000003</v>
      </c>
      <c r="S27" s="14" t="s">
        <v>229</v>
      </c>
      <c r="T27" s="6">
        <v>5.9599849110342111</v>
      </c>
      <c r="U27" s="6">
        <v>0.11630015694782461</v>
      </c>
      <c r="V27" s="6">
        <v>0.05</v>
      </c>
      <c r="W27" s="6">
        <v>3200.05</v>
      </c>
      <c r="X27" s="6">
        <v>12881.39175377687</v>
      </c>
      <c r="Y27" s="6">
        <v>1.799971875439446E-3</v>
      </c>
      <c r="Z27" s="6">
        <v>547.90437717775512</v>
      </c>
      <c r="AA27" s="6">
        <v>548.87082257753059</v>
      </c>
      <c r="AB27" s="6">
        <v>0.99823921155940309</v>
      </c>
      <c r="AC27" s="6">
        <v>17.591578378836864</v>
      </c>
      <c r="AD27" s="6">
        <v>3.2050489213884155E-2</v>
      </c>
      <c r="AE27" s="6">
        <v>3.9128632013264608E-2</v>
      </c>
      <c r="AF27" s="6">
        <v>0.23320605638846725</v>
      </c>
      <c r="AG27" s="15">
        <v>7.4743681948910299E-3</v>
      </c>
    </row>
    <row r="28" spans="1:33" ht="15.75" thickBot="1" x14ac:dyDescent="0.3">
      <c r="A28" t="s">
        <v>285</v>
      </c>
      <c r="D28">
        <v>23.19</v>
      </c>
      <c r="I28" s="6" t="s">
        <v>403</v>
      </c>
      <c r="J28" s="6" t="s">
        <v>383</v>
      </c>
      <c r="K28" s="6">
        <v>4575.3358252139678</v>
      </c>
      <c r="L28" s="6">
        <v>6345.3259654148169</v>
      </c>
      <c r="M28" s="6">
        <v>12881.39175377687</v>
      </c>
      <c r="N28" s="6">
        <v>6404.4036990719123</v>
      </c>
      <c r="O28" s="6">
        <v>4173.0882798283646</v>
      </c>
      <c r="P28" s="6">
        <v>10013.068490329664</v>
      </c>
      <c r="S28" s="14" t="s">
        <v>229</v>
      </c>
      <c r="T28" s="6">
        <v>8.0817600482038738</v>
      </c>
      <c r="U28" s="6">
        <v>8.5766859746596091E-2</v>
      </c>
      <c r="V28" s="6">
        <v>0.05</v>
      </c>
      <c r="W28" s="6">
        <v>2765.11</v>
      </c>
      <c r="X28" s="6">
        <v>6404.4036990719123</v>
      </c>
      <c r="Y28" s="6">
        <v>3.3127072702351804E-3</v>
      </c>
      <c r="Z28" s="6">
        <v>382.61884247679779</v>
      </c>
      <c r="AA28" s="6">
        <v>383.75225895357573</v>
      </c>
      <c r="AB28" s="6">
        <v>0.99704648910766391</v>
      </c>
      <c r="AC28" s="6">
        <v>19.493239458365672</v>
      </c>
      <c r="AD28" s="6">
        <v>5.0796416186631117E-2</v>
      </c>
      <c r="AE28" s="6">
        <v>4.1271767927839847E-2</v>
      </c>
      <c r="AF28" s="6">
        <v>0.33354852515795808</v>
      </c>
      <c r="AG28" s="15">
        <v>1.6943069702360637E-2</v>
      </c>
    </row>
    <row r="29" spans="1:33" ht="15.75" thickBot="1" x14ac:dyDescent="0.3">
      <c r="A29" t="s">
        <v>286</v>
      </c>
      <c r="D29">
        <v>18.649999999999999</v>
      </c>
      <c r="I29" s="6" t="s">
        <v>404</v>
      </c>
      <c r="J29" s="6"/>
      <c r="K29" s="6">
        <v>1.3172751223184042E-3</v>
      </c>
      <c r="L29" s="6">
        <v>2.5848604510261804E-3</v>
      </c>
      <c r="M29" s="6">
        <v>1.799971875439446E-3</v>
      </c>
      <c r="N29" s="6">
        <v>3.3127072702351804E-3</v>
      </c>
      <c r="O29" s="6">
        <v>4.1552626211358665E-3</v>
      </c>
      <c r="P29" s="6">
        <v>1.3999696742474125E-3</v>
      </c>
      <c r="S29" s="14" t="s">
        <v>229</v>
      </c>
      <c r="T29" s="6">
        <v>4.1393593929780259</v>
      </c>
      <c r="U29" s="6">
        <v>0.1674527661782145</v>
      </c>
      <c r="V29" s="6">
        <v>0.05</v>
      </c>
      <c r="W29" s="6">
        <v>2108.17</v>
      </c>
      <c r="X29" s="6">
        <v>4173.0882798283646</v>
      </c>
      <c r="Y29" s="6">
        <v>4.1552626211358665E-3</v>
      </c>
      <c r="Z29" s="6">
        <v>294.46979032904238</v>
      </c>
      <c r="AA29" s="6">
        <v>296.58605982109481</v>
      </c>
      <c r="AB29" s="6">
        <v>0.9928645685730173</v>
      </c>
      <c r="AC29" s="6">
        <v>20.583190767782671</v>
      </c>
      <c r="AD29" s="6">
        <v>6.9400398589868864E-2</v>
      </c>
      <c r="AE29" s="6">
        <v>0.10426201171846888</v>
      </c>
      <c r="AF29" s="6">
        <v>0.43157793753762919</v>
      </c>
      <c r="AG29" s="15">
        <v>2.9951680887704994E-2</v>
      </c>
    </row>
    <row r="30" spans="1:33" ht="15.75" thickBot="1" x14ac:dyDescent="0.3">
      <c r="A30" t="s">
        <v>287</v>
      </c>
      <c r="D30">
        <v>8.49</v>
      </c>
      <c r="I30" s="6" t="s">
        <v>405</v>
      </c>
      <c r="J30" s="6" t="s">
        <v>414</v>
      </c>
      <c r="K30" s="6">
        <v>476.52372896368257</v>
      </c>
      <c r="L30" s="6">
        <v>435.3088991353705</v>
      </c>
      <c r="M30" s="6">
        <v>547.90437717775512</v>
      </c>
      <c r="N30" s="6">
        <v>382.61884247679779</v>
      </c>
      <c r="O30" s="6">
        <v>294.46979032904238</v>
      </c>
      <c r="P30" s="6">
        <v>636.38062892490825</v>
      </c>
      <c r="S30" s="14" t="s">
        <v>229</v>
      </c>
      <c r="T30" s="6">
        <v>15.450126573636719</v>
      </c>
      <c r="U30" s="6">
        <v>4.4863527638841161E-2</v>
      </c>
      <c r="V30" s="6">
        <v>0.05</v>
      </c>
      <c r="W30" s="6">
        <v>4814.3900000000003</v>
      </c>
      <c r="X30" s="6">
        <v>10013.068490329664</v>
      </c>
      <c r="Y30" s="6">
        <v>1.3999696742474125E-3</v>
      </c>
      <c r="Z30" s="6">
        <v>636.38062892490825</v>
      </c>
      <c r="AA30" s="6">
        <v>636.8168713056989</v>
      </c>
      <c r="AB30" s="6">
        <v>0.99931496415932541</v>
      </c>
      <c r="AC30" s="6">
        <v>29.409340045212023</v>
      </c>
      <c r="AD30" s="6">
        <v>4.6181785330078516E-2</v>
      </c>
      <c r="AE30" s="6">
        <v>1.3009582730911419E-2</v>
      </c>
      <c r="AF30" s="6">
        <v>0.20099969986277988</v>
      </c>
      <c r="AG30" s="15">
        <v>9.2825249904731118E-3</v>
      </c>
    </row>
    <row r="31" spans="1:33" x14ac:dyDescent="0.25">
      <c r="A31" t="s">
        <v>288</v>
      </c>
      <c r="I31" s="6" t="s">
        <v>406</v>
      </c>
      <c r="J31" s="6" t="s">
        <v>414</v>
      </c>
      <c r="K31" s="6">
        <v>490.23822830438945</v>
      </c>
      <c r="L31" s="6">
        <v>437.36974206401686</v>
      </c>
      <c r="M31" s="6">
        <v>548.87082257753059</v>
      </c>
      <c r="N31" s="6">
        <v>383.75225895357573</v>
      </c>
      <c r="O31" s="6">
        <v>296.58605982109481</v>
      </c>
      <c r="P31" s="6">
        <v>636.8168713056989</v>
      </c>
      <c r="S31" s="3" t="e">
        <f>AVERAGE(S25:S30)</f>
        <v>#DIV/0!</v>
      </c>
      <c r="T31" s="3">
        <f t="shared" ref="T31" si="0">AVERAGE(T25:T30)</f>
        <v>6.3505144065913361</v>
      </c>
      <c r="U31" s="3">
        <f t="shared" ref="U31" si="1">AVERAGE(U25:U30)</f>
        <v>0.42513111261556258</v>
      </c>
      <c r="V31" s="3">
        <f t="shared" ref="V31" si="2">AVERAGE(V25:V30)</f>
        <v>4.9999999999999996E-2</v>
      </c>
      <c r="W31" s="3">
        <f t="shared" ref="W31" si="3">AVERAGE(W25:W30)</f>
        <v>3306.481666666667</v>
      </c>
      <c r="X31" s="3">
        <f t="shared" ref="X31" si="4">AVERAGE(X25:X30)</f>
        <v>7398.7690022725992</v>
      </c>
      <c r="Y31" s="3">
        <f t="shared" ref="Y31" si="5">AVERAGE(Y25:Y30)</f>
        <v>2.4283411690670816E-3</v>
      </c>
      <c r="Z31" s="3">
        <f t="shared" ref="Z31" si="6">AVERAGE(Z25:Z30)</f>
        <v>462.2010445012595</v>
      </c>
      <c r="AA31" s="3">
        <f t="shared" ref="AA31" si="7">AVERAGE(AA25:AA30)</f>
        <v>465.60566383771771</v>
      </c>
      <c r="AB31" s="3">
        <f t="shared" ref="AB31" si="8">AVERAGE(AB25:AB30)</f>
        <v>0.99246302653367147</v>
      </c>
      <c r="AC31" s="3">
        <f t="shared" ref="AC31" si="9">AVERAGE(AC25:AC30)</f>
        <v>32.418678909669502</v>
      </c>
      <c r="AD31" s="3">
        <f t="shared" ref="AD31" si="10">AVERAGE(AD25:AD30)</f>
        <v>7.0565622611210688E-2</v>
      </c>
      <c r="AE31" s="3">
        <f t="shared" ref="AE31" si="11">AVERAGE(AE25:AE30)</f>
        <v>0.16834705084683735</v>
      </c>
      <c r="AF31" s="3">
        <f t="shared" ref="AF31" si="12">AVERAGE(AF25:AF30)</f>
        <v>0.29218138846592784</v>
      </c>
      <c r="AG31" s="3">
        <f t="shared" ref="AG31" si="13">AVERAGE(AG25:AG30)</f>
        <v>2.0681942407265435E-2</v>
      </c>
    </row>
    <row r="32" spans="1:33" x14ac:dyDescent="0.25">
      <c r="A32" t="s">
        <v>289</v>
      </c>
      <c r="D32">
        <v>5.17</v>
      </c>
      <c r="I32" s="6" t="s">
        <v>407</v>
      </c>
      <c r="J32" s="6"/>
      <c r="K32" s="6">
        <v>0.97202482681095304</v>
      </c>
      <c r="L32" s="6">
        <v>0.9952880989916657</v>
      </c>
      <c r="M32" s="6">
        <v>0.99823921155940309</v>
      </c>
      <c r="N32" s="6">
        <v>0.99704648910766391</v>
      </c>
      <c r="O32" s="6">
        <v>0.9928645685730173</v>
      </c>
      <c r="P32" s="6">
        <v>0.99931496415932541</v>
      </c>
      <c r="S32" s="3" t="e">
        <f>_xlfn.STDEV.S(S25:S30)</f>
        <v>#DIV/0!</v>
      </c>
      <c r="T32" s="3">
        <f t="shared" ref="T32:AG32" si="14">_xlfn.STDEV.S(T25:T30)</f>
        <v>5.1341701469002592</v>
      </c>
      <c r="U32" s="3">
        <f t="shared" si="14"/>
        <v>0.75742210346981198</v>
      </c>
      <c r="V32" s="3">
        <f t="shared" si="14"/>
        <v>7.6011774306101464E-18</v>
      </c>
      <c r="W32" s="3">
        <f t="shared" si="14"/>
        <v>910.42413844134387</v>
      </c>
      <c r="X32" s="3">
        <f t="shared" si="14"/>
        <v>3387.3000949176317</v>
      </c>
      <c r="Y32" s="3">
        <f t="shared" si="14"/>
        <v>1.1380442037904402E-3</v>
      </c>
      <c r="Z32" s="3">
        <f t="shared" si="14"/>
        <v>120.89583627213145</v>
      </c>
      <c r="AA32" s="3">
        <f t="shared" si="14"/>
        <v>120.76257795052965</v>
      </c>
      <c r="AB32" s="3">
        <f t="shared" si="14"/>
        <v>1.0268240064904359E-2</v>
      </c>
      <c r="AC32" s="3">
        <f t="shared" si="14"/>
        <v>25.528813387510947</v>
      </c>
      <c r="AD32" s="3">
        <f t="shared" si="14"/>
        <v>5.067424615594885E-2</v>
      </c>
      <c r="AE32" s="3">
        <f t="shared" si="14"/>
        <v>0.28245617615821283</v>
      </c>
      <c r="AF32" s="3">
        <f t="shared" si="14"/>
        <v>8.2342286550268026E-2</v>
      </c>
      <c r="AG32" s="3">
        <f t="shared" si="14"/>
        <v>1.4163206162673128E-2</v>
      </c>
    </row>
    <row r="33" spans="1:33" x14ac:dyDescent="0.25">
      <c r="A33" t="s">
        <v>290</v>
      </c>
      <c r="I33" s="6" t="s">
        <v>408</v>
      </c>
      <c r="J33" s="6" t="s">
        <v>415</v>
      </c>
      <c r="K33" s="6">
        <v>83.844500772642462</v>
      </c>
      <c r="L33" s="6">
        <v>23.590224035177311</v>
      </c>
      <c r="M33" s="6">
        <v>17.591578378836864</v>
      </c>
      <c r="N33" s="6">
        <v>19.493239458365672</v>
      </c>
      <c r="O33" s="6">
        <v>20.583190767782671</v>
      </c>
      <c r="P33" s="6">
        <v>29.409340045212023</v>
      </c>
      <c r="S33" s="3" t="e">
        <f>S32*100/S31</f>
        <v>#DIV/0!</v>
      </c>
      <c r="T33" s="3">
        <f t="shared" ref="T33" si="15">T32*100/T31</f>
        <v>80.846523890590547</v>
      </c>
      <c r="U33" s="3">
        <f t="shared" ref="U33" si="16">U32*100/U31</f>
        <v>178.16200249609426</v>
      </c>
      <c r="V33" s="3">
        <f t="shared" ref="V33" si="17">V32*100/V31</f>
        <v>1.5202354861220295E-14</v>
      </c>
      <c r="W33" s="3">
        <f t="shared" ref="W33" si="18">W32*100/W31</f>
        <v>27.534528547958391</v>
      </c>
      <c r="X33" s="3">
        <f t="shared" ref="X33" si="19">X32*100/X31</f>
        <v>45.781941480767841</v>
      </c>
      <c r="Y33" s="3">
        <f t="shared" ref="Y33" si="20">Y32*100/Y31</f>
        <v>46.865087092669654</v>
      </c>
      <c r="Z33" s="3">
        <f t="shared" ref="Z33" si="21">Z32*100/Z31</f>
        <v>26.156547612865037</v>
      </c>
      <c r="AA33" s="3">
        <f t="shared" ref="AA33" si="22">AA32*100/AA31</f>
        <v>25.936664291227405</v>
      </c>
      <c r="AB33" s="3">
        <f t="shared" ref="AB33" si="23">AB32*100/AB31</f>
        <v>1.0346219244829455</v>
      </c>
      <c r="AC33" s="3">
        <f t="shared" ref="AC33" si="24">AC32*100/AC31</f>
        <v>78.747235378232759</v>
      </c>
      <c r="AD33" s="3">
        <f t="shared" ref="AD33" si="25">AD32*100/AD31</f>
        <v>71.811519945263385</v>
      </c>
      <c r="AE33" s="3">
        <f t="shared" ref="AE33" si="26">AE32*100/AE31</f>
        <v>167.78207562138545</v>
      </c>
      <c r="AF33" s="3">
        <f t="shared" ref="AF33" si="27">AF32*100/AF31</f>
        <v>28.181906788313523</v>
      </c>
      <c r="AG33" s="3">
        <f t="shared" ref="AG33" si="28">AG32*100/AG31</f>
        <v>68.481025059317844</v>
      </c>
    </row>
    <row r="34" spans="1:33" x14ac:dyDescent="0.25">
      <c r="A34" t="s">
        <v>291</v>
      </c>
      <c r="D34">
        <v>5.23</v>
      </c>
      <c r="I34" s="6" t="s">
        <v>409</v>
      </c>
      <c r="J34" s="6" t="s">
        <v>382</v>
      </c>
      <c r="K34" s="6">
        <v>0.1710280756003861</v>
      </c>
      <c r="L34" s="6">
        <v>5.3936570746415426E-2</v>
      </c>
      <c r="M34" s="6">
        <v>3.2050489213884155E-2</v>
      </c>
      <c r="N34" s="6">
        <v>5.0796416186631117E-2</v>
      </c>
      <c r="O34" s="6">
        <v>6.9400398589868864E-2</v>
      </c>
      <c r="P34" s="6">
        <v>4.6181785330078516E-2</v>
      </c>
    </row>
    <row r="35" spans="1:33" x14ac:dyDescent="0.25">
      <c r="A35" t="s">
        <v>292</v>
      </c>
      <c r="I35" s="6" t="s">
        <v>410</v>
      </c>
      <c r="J35" s="6" t="s">
        <v>416</v>
      </c>
      <c r="K35" s="6">
        <v>0.74137104931635955</v>
      </c>
      <c r="L35" s="6">
        <v>7.1039261374179805E-2</v>
      </c>
      <c r="M35" s="6">
        <v>3.9128632013264608E-2</v>
      </c>
      <c r="N35" s="6">
        <v>4.1271767927839847E-2</v>
      </c>
      <c r="O35" s="6">
        <v>0.10426201171846888</v>
      </c>
      <c r="P35" s="6">
        <v>1.3009582730911419E-2</v>
      </c>
    </row>
    <row r="36" spans="1:33" x14ac:dyDescent="0.25">
      <c r="A36" t="s">
        <v>293</v>
      </c>
      <c r="I36" s="6" t="s">
        <v>411</v>
      </c>
      <c r="J36" s="6" t="s">
        <v>417</v>
      </c>
      <c r="K36" s="6">
        <v>0.26109754933375917</v>
      </c>
      <c r="L36" s="6">
        <v>0.29265856251497374</v>
      </c>
      <c r="M36" s="6">
        <v>0.23320605638846725</v>
      </c>
      <c r="N36" s="6">
        <v>0.33354852515795808</v>
      </c>
      <c r="O36" s="6">
        <v>0.43157793753762919</v>
      </c>
      <c r="P36" s="6">
        <v>0.20099969986277988</v>
      </c>
    </row>
    <row r="37" spans="1:33" ht="15.75" thickBot="1" x14ac:dyDescent="0.3">
      <c r="A37" t="s">
        <v>294</v>
      </c>
      <c r="I37" s="15" t="s">
        <v>412</v>
      </c>
      <c r="J37" s="15" t="s">
        <v>416</v>
      </c>
      <c r="K37" s="15">
        <v>4.4655011406529707E-2</v>
      </c>
      <c r="L37" s="15">
        <v>1.5784999261633122E-2</v>
      </c>
      <c r="M37" s="15">
        <v>7.4743681948910299E-3</v>
      </c>
      <c r="N37" s="15">
        <v>1.6943069702360637E-2</v>
      </c>
      <c r="O37" s="15">
        <v>2.9951680887704994E-2</v>
      </c>
      <c r="P37" s="15">
        <v>9.2825249904731118E-3</v>
      </c>
    </row>
    <row r="38" spans="1:33" x14ac:dyDescent="0.25">
      <c r="A38" t="s">
        <v>295</v>
      </c>
    </row>
    <row r="39" spans="1:33" x14ac:dyDescent="0.25">
      <c r="A39" t="s">
        <v>296</v>
      </c>
    </row>
    <row r="40" spans="1:33" x14ac:dyDescent="0.25">
      <c r="A40" t="s">
        <v>297</v>
      </c>
    </row>
    <row r="44" spans="1:33" x14ac:dyDescent="0.25">
      <c r="A44" t="s">
        <v>298</v>
      </c>
    </row>
    <row r="45" spans="1:33" x14ac:dyDescent="0.25">
      <c r="A45" t="s">
        <v>299</v>
      </c>
      <c r="D45">
        <v>3200.05</v>
      </c>
    </row>
    <row r="46" spans="1:33" x14ac:dyDescent="0.25">
      <c r="A46" t="s">
        <v>300</v>
      </c>
      <c r="D46">
        <v>794.97</v>
      </c>
    </row>
    <row r="47" spans="1:33" x14ac:dyDescent="0.25">
      <c r="A47" t="s">
        <v>301</v>
      </c>
      <c r="D47">
        <v>279.29000000000002</v>
      </c>
    </row>
    <row r="48" spans="1:33" x14ac:dyDescent="0.25">
      <c r="A48" t="s">
        <v>302</v>
      </c>
      <c r="D48">
        <v>65.83</v>
      </c>
    </row>
    <row r="49" spans="1:4" x14ac:dyDescent="0.25">
      <c r="A49" t="s">
        <v>303</v>
      </c>
      <c r="D49">
        <v>26.87</v>
      </c>
    </row>
    <row r="50" spans="1:4" x14ac:dyDescent="0.25">
      <c r="A50" t="s">
        <v>304</v>
      </c>
      <c r="D50">
        <v>12.73</v>
      </c>
    </row>
    <row r="51" spans="1:4" x14ac:dyDescent="0.25">
      <c r="A51" t="s">
        <v>305</v>
      </c>
      <c r="D51">
        <v>5.76</v>
      </c>
    </row>
    <row r="52" spans="1:4" x14ac:dyDescent="0.25">
      <c r="A52" t="s">
        <v>306</v>
      </c>
    </row>
    <row r="53" spans="1:4" x14ac:dyDescent="0.25">
      <c r="A53" t="s">
        <v>307</v>
      </c>
    </row>
    <row r="54" spans="1:4" x14ac:dyDescent="0.25">
      <c r="A54" t="s">
        <v>308</v>
      </c>
    </row>
    <row r="55" spans="1:4" x14ac:dyDescent="0.25">
      <c r="A55" t="s">
        <v>309</v>
      </c>
    </row>
    <row r="56" spans="1:4" x14ac:dyDescent="0.25">
      <c r="A56" t="s">
        <v>310</v>
      </c>
    </row>
    <row r="57" spans="1:4" x14ac:dyDescent="0.25">
      <c r="A57" t="s">
        <v>311</v>
      </c>
    </row>
    <row r="58" spans="1:4" x14ac:dyDescent="0.25">
      <c r="A58" t="s">
        <v>312</v>
      </c>
    </row>
    <row r="59" spans="1:4" x14ac:dyDescent="0.25">
      <c r="A59" t="s">
        <v>313</v>
      </c>
    </row>
    <row r="60" spans="1:4" x14ac:dyDescent="0.25">
      <c r="A60" t="s">
        <v>314</v>
      </c>
    </row>
    <row r="61" spans="1:4" x14ac:dyDescent="0.25">
      <c r="A61" t="s">
        <v>315</v>
      </c>
    </row>
    <row r="65" spans="1:4" x14ac:dyDescent="0.25">
      <c r="A65" t="s">
        <v>316</v>
      </c>
    </row>
    <row r="66" spans="1:4" x14ac:dyDescent="0.25">
      <c r="A66" t="s">
        <v>317</v>
      </c>
      <c r="D66">
        <v>765.11</v>
      </c>
    </row>
    <row r="67" spans="1:4" x14ac:dyDescent="0.25">
      <c r="A67" t="s">
        <v>318</v>
      </c>
      <c r="D67">
        <v>193.84</v>
      </c>
    </row>
    <row r="68" spans="1:4" x14ac:dyDescent="0.25">
      <c r="A68" t="s">
        <v>319</v>
      </c>
      <c r="D68">
        <v>62.39</v>
      </c>
    </row>
    <row r="69" spans="1:4" x14ac:dyDescent="0.25">
      <c r="A69" t="s">
        <v>320</v>
      </c>
      <c r="D69">
        <v>21.17</v>
      </c>
    </row>
    <row r="70" spans="1:4" x14ac:dyDescent="0.25">
      <c r="A70" t="s">
        <v>321</v>
      </c>
      <c r="D70">
        <v>13.43</v>
      </c>
    </row>
    <row r="71" spans="1:4" x14ac:dyDescent="0.25">
      <c r="A71" t="s">
        <v>322</v>
      </c>
      <c r="D71">
        <v>15.01</v>
      </c>
    </row>
    <row r="72" spans="1:4" x14ac:dyDescent="0.25">
      <c r="A72" t="s">
        <v>323</v>
      </c>
      <c r="D72">
        <v>7.04</v>
      </c>
    </row>
    <row r="73" spans="1:4" x14ac:dyDescent="0.25">
      <c r="A73" t="s">
        <v>324</v>
      </c>
      <c r="D73">
        <v>9.16</v>
      </c>
    </row>
    <row r="74" spans="1:4" x14ac:dyDescent="0.25">
      <c r="A74" t="s">
        <v>325</v>
      </c>
    </row>
    <row r="75" spans="1:4" x14ac:dyDescent="0.25">
      <c r="A75" t="s">
        <v>326</v>
      </c>
    </row>
    <row r="76" spans="1:4" x14ac:dyDescent="0.25">
      <c r="A76" t="s">
        <v>327</v>
      </c>
    </row>
    <row r="77" spans="1:4" x14ac:dyDescent="0.25">
      <c r="A77" t="s">
        <v>328</v>
      </c>
    </row>
    <row r="78" spans="1:4" x14ac:dyDescent="0.25">
      <c r="A78" t="s">
        <v>329</v>
      </c>
    </row>
    <row r="79" spans="1:4" x14ac:dyDescent="0.25">
      <c r="A79" t="s">
        <v>330</v>
      </c>
    </row>
    <row r="80" spans="1:4" x14ac:dyDescent="0.25">
      <c r="A80" t="s">
        <v>331</v>
      </c>
    </row>
    <row r="81" spans="1:4" x14ac:dyDescent="0.25">
      <c r="A81" t="s">
        <v>332</v>
      </c>
    </row>
    <row r="82" spans="1:4" x14ac:dyDescent="0.25">
      <c r="A82" t="s">
        <v>333</v>
      </c>
    </row>
    <row r="86" spans="1:4" x14ac:dyDescent="0.25">
      <c r="A86" t="s">
        <v>334</v>
      </c>
    </row>
    <row r="87" spans="1:4" x14ac:dyDescent="0.25">
      <c r="A87" t="s">
        <v>335</v>
      </c>
      <c r="D87">
        <v>2108.17</v>
      </c>
    </row>
    <row r="88" spans="1:4" x14ac:dyDescent="0.25">
      <c r="A88" t="s">
        <v>336</v>
      </c>
      <c r="D88">
        <v>1065.01</v>
      </c>
    </row>
    <row r="89" spans="1:4" x14ac:dyDescent="0.25">
      <c r="A89" t="s">
        <v>337</v>
      </c>
      <c r="D89">
        <v>292.11</v>
      </c>
    </row>
    <row r="90" spans="1:4" x14ac:dyDescent="0.25">
      <c r="A90" t="s">
        <v>338</v>
      </c>
      <c r="D90">
        <v>83.31</v>
      </c>
    </row>
    <row r="91" spans="1:4" x14ac:dyDescent="0.25">
      <c r="A91" t="s">
        <v>339</v>
      </c>
      <c r="D91">
        <v>61.12</v>
      </c>
    </row>
    <row r="92" spans="1:4" x14ac:dyDescent="0.25">
      <c r="A92" t="s">
        <v>340</v>
      </c>
      <c r="D92">
        <v>35.81</v>
      </c>
    </row>
    <row r="93" spans="1:4" x14ac:dyDescent="0.25">
      <c r="A93" t="s">
        <v>341</v>
      </c>
      <c r="D93">
        <v>14.72</v>
      </c>
    </row>
    <row r="94" spans="1:4" x14ac:dyDescent="0.25">
      <c r="A94" t="s">
        <v>342</v>
      </c>
      <c r="D94">
        <v>8.76</v>
      </c>
    </row>
    <row r="95" spans="1:4" x14ac:dyDescent="0.25">
      <c r="A95" t="s">
        <v>343</v>
      </c>
    </row>
    <row r="96" spans="1:4" x14ac:dyDescent="0.25">
      <c r="A96" t="s">
        <v>344</v>
      </c>
    </row>
    <row r="97" spans="1:4" x14ac:dyDescent="0.25">
      <c r="A97" t="s">
        <v>345</v>
      </c>
    </row>
    <row r="98" spans="1:4" x14ac:dyDescent="0.25">
      <c r="A98" t="s">
        <v>346</v>
      </c>
    </row>
    <row r="99" spans="1:4" x14ac:dyDescent="0.25">
      <c r="A99" t="s">
        <v>347</v>
      </c>
    </row>
    <row r="100" spans="1:4" x14ac:dyDescent="0.25">
      <c r="A100" t="s">
        <v>348</v>
      </c>
    </row>
    <row r="101" spans="1:4" x14ac:dyDescent="0.25">
      <c r="A101" t="s">
        <v>349</v>
      </c>
    </row>
    <row r="102" spans="1:4" x14ac:dyDescent="0.25">
      <c r="A102" t="s">
        <v>350</v>
      </c>
    </row>
    <row r="103" spans="1:4" x14ac:dyDescent="0.25">
      <c r="A103" t="s">
        <v>351</v>
      </c>
    </row>
    <row r="106" spans="1:4" x14ac:dyDescent="0.25">
      <c r="A106" t="s">
        <v>352</v>
      </c>
    </row>
    <row r="107" spans="1:4" x14ac:dyDescent="0.25">
      <c r="A107" t="s">
        <v>353</v>
      </c>
      <c r="D107">
        <v>4814.3900000000003</v>
      </c>
    </row>
    <row r="108" spans="1:4" x14ac:dyDescent="0.25">
      <c r="A108" t="s">
        <v>354</v>
      </c>
    </row>
    <row r="109" spans="1:4" x14ac:dyDescent="0.25">
      <c r="A109" t="s">
        <v>355</v>
      </c>
    </row>
    <row r="110" spans="1:4" x14ac:dyDescent="0.25">
      <c r="A110" t="s">
        <v>356</v>
      </c>
    </row>
    <row r="111" spans="1:4" x14ac:dyDescent="0.25">
      <c r="A111" t="s">
        <v>357</v>
      </c>
    </row>
    <row r="112" spans="1:4" x14ac:dyDescent="0.25">
      <c r="A112" t="s">
        <v>358</v>
      </c>
    </row>
    <row r="113" spans="1:1" x14ac:dyDescent="0.25">
      <c r="A113" t="s">
        <v>359</v>
      </c>
    </row>
    <row r="114" spans="1:1" x14ac:dyDescent="0.25">
      <c r="A114" t="s">
        <v>360</v>
      </c>
    </row>
    <row r="115" spans="1:1" x14ac:dyDescent="0.25">
      <c r="A115" t="s">
        <v>361</v>
      </c>
    </row>
    <row r="116" spans="1:1" x14ac:dyDescent="0.25">
      <c r="A116" t="s">
        <v>362</v>
      </c>
    </row>
    <row r="117" spans="1:1" x14ac:dyDescent="0.25">
      <c r="A117" t="s">
        <v>363</v>
      </c>
    </row>
    <row r="118" spans="1:1" x14ac:dyDescent="0.25">
      <c r="A118" t="s">
        <v>364</v>
      </c>
    </row>
    <row r="119" spans="1:1" x14ac:dyDescent="0.25">
      <c r="A119" t="s">
        <v>365</v>
      </c>
    </row>
    <row r="120" spans="1:1" x14ac:dyDescent="0.25">
      <c r="A120" t="s">
        <v>366</v>
      </c>
    </row>
    <row r="121" spans="1:1" x14ac:dyDescent="0.25">
      <c r="A121" t="s">
        <v>367</v>
      </c>
    </row>
    <row r="122" spans="1:1" x14ac:dyDescent="0.25">
      <c r="A122" t="s">
        <v>368</v>
      </c>
    </row>
    <row r="123" spans="1:1" x14ac:dyDescent="0.25">
      <c r="A123" t="s">
        <v>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CFE7-0DB3-4D64-B529-550CCCF523B7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0.74071759259259262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899.45</v>
      </c>
      <c r="C9" s="6">
        <v>6.8017834654086951</v>
      </c>
      <c r="D9" s="6">
        <v>74.002443485736052</v>
      </c>
      <c r="E9" s="6">
        <v>1.1243125000000003</v>
      </c>
      <c r="F9" s="6">
        <v>-0.91608464799731459</v>
      </c>
      <c r="G9" s="6">
        <v>0.79901385287045468</v>
      </c>
      <c r="I9" s="6" t="s">
        <v>399</v>
      </c>
      <c r="J9" s="6" t="s">
        <v>413</v>
      </c>
      <c r="K9" s="6">
        <v>6.6511911899762444</v>
      </c>
    </row>
    <row r="10" spans="1:11" ht="12.75" customHeight="1" x14ac:dyDescent="0.2">
      <c r="A10" s="6">
        <v>0.1</v>
      </c>
      <c r="B10" s="6">
        <v>392.6</v>
      </c>
      <c r="C10" s="6">
        <v>5.972791281842361</v>
      </c>
      <c r="D10" s="6">
        <v>106.30369348573606</v>
      </c>
      <c r="E10" s="6">
        <v>3.2301250000000006</v>
      </c>
      <c r="F10" s="6">
        <v>-0.86209906936207514</v>
      </c>
      <c r="G10" s="6">
        <v>0.6576197405266081</v>
      </c>
      <c r="I10" s="6" t="s">
        <v>400</v>
      </c>
      <c r="J10" s="6" t="s">
        <v>382</v>
      </c>
      <c r="K10" s="6">
        <v>0.10421399126288249</v>
      </c>
    </row>
    <row r="11" spans="1:11" ht="12.75" customHeight="1" x14ac:dyDescent="0.2">
      <c r="A11" s="6">
        <v>0.15</v>
      </c>
      <c r="B11" s="6">
        <v>32.4</v>
      </c>
      <c r="C11" s="6">
        <v>3.4781584227982836</v>
      </c>
      <c r="D11" s="6">
        <v>116.92869348573606</v>
      </c>
      <c r="E11" s="6">
        <v>4.3331250000000008</v>
      </c>
      <c r="F11" s="6">
        <v>-0.99876584915710331</v>
      </c>
      <c r="G11" s="16">
        <v>0.9962998321637645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22.1</v>
      </c>
      <c r="C12" s="6">
        <v>3.095577608523707</v>
      </c>
      <c r="D12" s="6">
        <v>118.29119348573606</v>
      </c>
      <c r="E12" s="6">
        <v>4.565125000000001</v>
      </c>
      <c r="F12" s="6">
        <v>-0.99815524297280167</v>
      </c>
      <c r="G12" s="6">
        <v>0.99262777814818537</v>
      </c>
      <c r="I12" s="6" t="s">
        <v>402</v>
      </c>
      <c r="J12" s="6" t="s">
        <v>383</v>
      </c>
      <c r="K12" s="6">
        <v>899.45</v>
      </c>
    </row>
    <row r="13" spans="1:11" ht="12.75" customHeight="1" x14ac:dyDescent="0.2">
      <c r="A13" s="6">
        <v>0.25</v>
      </c>
      <c r="B13" s="6">
        <v>16.8</v>
      </c>
      <c r="C13" s="6">
        <v>2.8213788864092133</v>
      </c>
      <c r="D13" s="6">
        <v>119.26369348573606</v>
      </c>
      <c r="E13" s="6">
        <v>4.7806250000000006</v>
      </c>
      <c r="I13" s="6" t="s">
        <v>403</v>
      </c>
      <c r="J13" s="6" t="s">
        <v>383</v>
      </c>
      <c r="K13" s="6">
        <v>2060.647739429442</v>
      </c>
    </row>
    <row r="14" spans="1:11" ht="12.75" customHeight="1" thickBot="1" x14ac:dyDescent="0.25">
      <c r="A14" s="15">
        <v>0.33333333333333331</v>
      </c>
      <c r="B14" s="15">
        <v>9.4</v>
      </c>
      <c r="C14" s="15">
        <v>2.2407096892759584</v>
      </c>
      <c r="D14" s="15">
        <v>120.35536015240272</v>
      </c>
      <c r="E14" s="15">
        <v>5.0861805555555559</v>
      </c>
      <c r="F14" s="15"/>
      <c r="G14" s="15"/>
      <c r="I14" s="6" t="s">
        <v>404</v>
      </c>
      <c r="K14" s="6">
        <v>1.0450831063427649E-2</v>
      </c>
    </row>
    <row r="15" spans="1:11" ht="12.75" customHeight="1" x14ac:dyDescent="0.2">
      <c r="I15" s="6" t="s">
        <v>405</v>
      </c>
      <c r="J15" s="6" t="s">
        <v>414</v>
      </c>
      <c r="K15" s="6">
        <v>120.35536015240272</v>
      </c>
    </row>
    <row r="16" spans="1:11" ht="12.75" customHeight="1" x14ac:dyDescent="0.2">
      <c r="I16" s="6" t="s">
        <v>406</v>
      </c>
      <c r="J16" s="6" t="s">
        <v>414</v>
      </c>
      <c r="K16" s="6">
        <v>121.76864083123306</v>
      </c>
    </row>
    <row r="17" spans="9:11" ht="12.75" customHeight="1" x14ac:dyDescent="0.2">
      <c r="I17" s="6" t="s">
        <v>407</v>
      </c>
      <c r="K17" s="6">
        <v>0.98839372215060617</v>
      </c>
    </row>
    <row r="18" spans="9:11" ht="12.75" customHeight="1" x14ac:dyDescent="0.2">
      <c r="I18" s="6" t="s">
        <v>408</v>
      </c>
      <c r="J18" s="6" t="s">
        <v>415</v>
      </c>
      <c r="K18" s="6">
        <v>5.7697594637991951</v>
      </c>
    </row>
    <row r="19" spans="9:11" ht="12.75" customHeight="1" x14ac:dyDescent="0.2">
      <c r="I19" s="6" t="s">
        <v>409</v>
      </c>
      <c r="J19" s="6" t="s">
        <v>382</v>
      </c>
      <c r="K19" s="6">
        <v>4.7382966783671938E-2</v>
      </c>
    </row>
    <row r="20" spans="9:11" ht="12.75" customHeight="1" x14ac:dyDescent="0.2">
      <c r="I20" s="6" t="s">
        <v>410</v>
      </c>
      <c r="J20" s="6" t="s">
        <v>416</v>
      </c>
      <c r="K20" s="6">
        <v>3.9510733104319594E-2</v>
      </c>
    </row>
    <row r="21" spans="9:11" ht="12.75" customHeight="1" x14ac:dyDescent="0.2">
      <c r="I21" s="6" t="s">
        <v>411</v>
      </c>
      <c r="J21" s="6" t="s">
        <v>417</v>
      </c>
      <c r="K21" s="6">
        <v>0.26279343993295323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1.2451932835310009E-2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DCE6-3732-4F65-A8D3-85DA431553C9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0.74070601851851847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477.75</v>
      </c>
      <c r="C9" s="6">
        <v>6.1690875831203824</v>
      </c>
      <c r="D9" s="6">
        <v>42.83275862068966</v>
      </c>
      <c r="E9" s="6">
        <v>0.59718750000000009</v>
      </c>
      <c r="F9" s="6">
        <v>-0.96101662467296844</v>
      </c>
      <c r="G9" s="6">
        <v>0.90444119112228138</v>
      </c>
      <c r="I9" s="6" t="s">
        <v>399</v>
      </c>
      <c r="J9" s="6" t="s">
        <v>413</v>
      </c>
      <c r="K9" s="6">
        <v>6.2564879905018396</v>
      </c>
    </row>
    <row r="10" spans="1:11" ht="12.75" customHeight="1" x14ac:dyDescent="0.2">
      <c r="A10" s="6">
        <v>0.1</v>
      </c>
      <c r="B10" s="6">
        <v>184.73</v>
      </c>
      <c r="C10" s="6">
        <v>5.218895299570546</v>
      </c>
      <c r="D10" s="6">
        <v>59.394758620689657</v>
      </c>
      <c r="E10" s="6">
        <v>1.6562000000000001</v>
      </c>
      <c r="F10" s="6">
        <v>-0.93718859406403454</v>
      </c>
      <c r="G10" s="6">
        <v>0.83776328112496223</v>
      </c>
      <c r="I10" s="6" t="s">
        <v>400</v>
      </c>
      <c r="J10" s="6" t="s">
        <v>382</v>
      </c>
      <c r="K10" s="6">
        <v>0.11078854168860111</v>
      </c>
    </row>
    <row r="11" spans="1:11" ht="12.75" customHeight="1" x14ac:dyDescent="0.2">
      <c r="A11" s="6">
        <v>0.15</v>
      </c>
      <c r="B11" s="6">
        <v>66.87</v>
      </c>
      <c r="C11" s="6">
        <v>4.2027504360658874</v>
      </c>
      <c r="D11" s="6">
        <v>65.684758620689649</v>
      </c>
      <c r="E11" s="6">
        <v>2.3687874999999998</v>
      </c>
      <c r="F11" s="6">
        <v>-0.89510334565035321</v>
      </c>
      <c r="G11" s="6">
        <v>0.70181499909168354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13.2</v>
      </c>
      <c r="C12" s="6">
        <v>2.5802168295923251</v>
      </c>
      <c r="D12" s="6">
        <v>67.686508620689651</v>
      </c>
      <c r="E12" s="6">
        <v>2.6855500000000001</v>
      </c>
      <c r="F12" s="6">
        <v>-0.98185976394735941</v>
      </c>
      <c r="G12" s="16">
        <v>0.92809719211752872</v>
      </c>
      <c r="I12" s="6" t="s">
        <v>402</v>
      </c>
      <c r="J12" s="6" t="s">
        <v>383</v>
      </c>
      <c r="K12" s="6">
        <v>477.75</v>
      </c>
    </row>
    <row r="13" spans="1:11" ht="12.75" customHeight="1" x14ac:dyDescent="0.2">
      <c r="A13" s="6">
        <v>0.25</v>
      </c>
      <c r="B13" s="6">
        <v>8.3000000000000007</v>
      </c>
      <c r="C13" s="6">
        <v>2.1162555148025524</v>
      </c>
      <c r="D13" s="6">
        <v>68.224008620689645</v>
      </c>
      <c r="E13" s="6">
        <v>2.8034250000000003</v>
      </c>
      <c r="I13" s="6" t="s">
        <v>403</v>
      </c>
      <c r="J13" s="6" t="s">
        <v>383</v>
      </c>
      <c r="K13" s="6">
        <v>1235.5603448275863</v>
      </c>
    </row>
    <row r="14" spans="1:11" ht="12.75" customHeight="1" thickBot="1" x14ac:dyDescent="0.25">
      <c r="A14" s="15">
        <v>0.33333333333333331</v>
      </c>
      <c r="B14" s="15">
        <v>5.6</v>
      </c>
      <c r="C14" s="15">
        <v>1.7227665977411035</v>
      </c>
      <c r="D14" s="15">
        <v>68.803175287356311</v>
      </c>
      <c r="E14" s="15">
        <v>2.9676611111111115</v>
      </c>
      <c r="F14" s="15"/>
      <c r="G14" s="15"/>
      <c r="I14" s="6" t="s">
        <v>404</v>
      </c>
      <c r="K14" s="6">
        <v>1.1721611721611722E-2</v>
      </c>
    </row>
    <row r="15" spans="1:11" ht="12.75" customHeight="1" x14ac:dyDescent="0.2">
      <c r="I15" s="6" t="s">
        <v>405</v>
      </c>
      <c r="J15" s="6" t="s">
        <v>414</v>
      </c>
      <c r="K15" s="6">
        <v>68.803175287356311</v>
      </c>
    </row>
    <row r="16" spans="1:11" ht="12.75" customHeight="1" x14ac:dyDescent="0.2">
      <c r="I16" s="6" t="s">
        <v>406</v>
      </c>
      <c r="J16" s="6" t="s">
        <v>414</v>
      </c>
      <c r="K16" s="6">
        <v>69.698246133572511</v>
      </c>
    </row>
    <row r="17" spans="9:11" ht="12.75" customHeight="1" x14ac:dyDescent="0.2">
      <c r="I17" s="6" t="s">
        <v>407</v>
      </c>
      <c r="K17" s="6">
        <v>0.98715791435410216</v>
      </c>
    </row>
    <row r="18" spans="9:11" ht="12.75" customHeight="1" x14ac:dyDescent="0.2">
      <c r="I18" s="6" t="s">
        <v>408</v>
      </c>
      <c r="J18" s="6" t="s">
        <v>415</v>
      </c>
      <c r="K18" s="6">
        <v>3.4090808848045233</v>
      </c>
    </row>
    <row r="19" spans="9:11" ht="12.75" customHeight="1" x14ac:dyDescent="0.2">
      <c r="I19" s="6" t="s">
        <v>409</v>
      </c>
      <c r="J19" s="6" t="s">
        <v>382</v>
      </c>
      <c r="K19" s="6">
        <v>4.8912003872683164E-2</v>
      </c>
    </row>
    <row r="20" spans="9:11" ht="12.75" customHeight="1" x14ac:dyDescent="0.2">
      <c r="I20" s="6" t="s">
        <v>410</v>
      </c>
      <c r="J20" s="6" t="s">
        <v>416</v>
      </c>
      <c r="K20" s="6">
        <v>7.3383346547987491E-2</v>
      </c>
    </row>
    <row r="21" spans="9:11" ht="12.75" customHeight="1" x14ac:dyDescent="0.2">
      <c r="I21" s="6" t="s">
        <v>411</v>
      </c>
      <c r="J21" s="6" t="s">
        <v>417</v>
      </c>
      <c r="K21" s="6">
        <v>0.45912202638031835</v>
      </c>
    </row>
    <row r="22" spans="9:11" ht="12.75" customHeight="1" thickBot="1" x14ac:dyDescent="0.25">
      <c r="I22" s="15" t="s">
        <v>412</v>
      </c>
      <c r="J22" s="15" t="s">
        <v>416</v>
      </c>
      <c r="K22" s="15">
        <v>2.2456578332348272E-2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CECA-3978-4F57-8B07-E37973537229}">
  <sheetPr>
    <tabColor indexed="12"/>
  </sheetPr>
  <dimension ref="A1:K22"/>
  <sheetViews>
    <sheetView workbookViewId="0">
      <pane ySplit="6" topLeftCell="A7" activePane="bottomLeft" state="frozen"/>
      <selection pane="bottomLeft" activeCell="K7" sqref="K7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0.74070601851851847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549.51</v>
      </c>
      <c r="C9" s="6">
        <v>6.3090269720402352</v>
      </c>
      <c r="D9" s="6">
        <v>52.797257437781361</v>
      </c>
      <c r="E9" s="6">
        <v>0.6868875000000001</v>
      </c>
      <c r="F9" s="6">
        <v>-0.91715717307429812</v>
      </c>
      <c r="G9" s="16">
        <v>0.80147160015204755</v>
      </c>
      <c r="I9" s="6" t="s">
        <v>399</v>
      </c>
      <c r="J9" s="6" t="s">
        <v>413</v>
      </c>
      <c r="K9" s="6">
        <v>13.40951660294135</v>
      </c>
    </row>
    <row r="10" spans="1:11" ht="12.75" customHeight="1" x14ac:dyDescent="0.2">
      <c r="A10" s="6">
        <v>0.1</v>
      </c>
      <c r="B10" s="6">
        <v>193.27</v>
      </c>
      <c r="C10" s="6">
        <v>5.2640881749973767</v>
      </c>
      <c r="D10" s="6">
        <v>71.366757437781359</v>
      </c>
      <c r="E10" s="6">
        <v>1.8569500000000003</v>
      </c>
      <c r="F10" s="6">
        <v>-0.87132998918328453</v>
      </c>
      <c r="G10" s="6">
        <v>0.67895460006685704</v>
      </c>
      <c r="I10" s="6" t="s">
        <v>400</v>
      </c>
      <c r="J10" s="6" t="s">
        <v>382</v>
      </c>
      <c r="K10" s="6">
        <v>5.1690691102757938E-2</v>
      </c>
    </row>
    <row r="11" spans="1:11" ht="12.75" customHeight="1" x14ac:dyDescent="0.2">
      <c r="A11" s="6">
        <v>0.15</v>
      </c>
      <c r="B11" s="6">
        <v>56.14</v>
      </c>
      <c r="C11" s="6">
        <v>4.0278485709337364</v>
      </c>
      <c r="D11" s="6">
        <v>77.602007437781353</v>
      </c>
      <c r="E11" s="6">
        <v>2.5506500000000001</v>
      </c>
      <c r="F11" s="6">
        <v>-0.80315396910871695</v>
      </c>
      <c r="G11" s="6">
        <v>0.46758444714262887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18.98</v>
      </c>
      <c r="C12" s="6">
        <v>2.9433857931817817</v>
      </c>
      <c r="D12" s="6">
        <v>79.480007437781353</v>
      </c>
      <c r="E12" s="6">
        <v>2.8560750000000001</v>
      </c>
      <c r="F12" s="6">
        <v>-0.85740650771592064</v>
      </c>
      <c r="G12" s="6">
        <v>0.47029183894722215</v>
      </c>
      <c r="I12" s="6" t="s">
        <v>402</v>
      </c>
      <c r="J12" s="6" t="s">
        <v>383</v>
      </c>
      <c r="K12" s="6">
        <v>549.51</v>
      </c>
    </row>
    <row r="13" spans="1:11" ht="12.75" customHeight="1" x14ac:dyDescent="0.2">
      <c r="A13" s="6">
        <v>0.25</v>
      </c>
      <c r="B13" s="6">
        <v>15.41</v>
      </c>
      <c r="C13" s="6">
        <v>2.7350166493320245</v>
      </c>
      <c r="D13" s="6">
        <v>80.339757437781358</v>
      </c>
      <c r="E13" s="6">
        <v>3.0472874999999999</v>
      </c>
      <c r="I13" s="6" t="s">
        <v>403</v>
      </c>
      <c r="J13" s="6" t="s">
        <v>383</v>
      </c>
      <c r="K13" s="6">
        <v>1562.3802975112544</v>
      </c>
    </row>
    <row r="14" spans="1:11" ht="12.75" customHeight="1" thickBot="1" x14ac:dyDescent="0.25">
      <c r="A14" s="15">
        <v>0.33333333333333331</v>
      </c>
      <c r="B14" s="15">
        <v>14.91</v>
      </c>
      <c r="C14" s="15">
        <v>2.7020321287766471</v>
      </c>
      <c r="D14" s="15">
        <v>81.603090771114694</v>
      </c>
      <c r="E14" s="15">
        <v>3.4148916666666667</v>
      </c>
      <c r="F14" s="15"/>
      <c r="G14" s="15"/>
      <c r="I14" s="6" t="s">
        <v>404</v>
      </c>
      <c r="K14" s="6">
        <v>2.7133264180815637E-2</v>
      </c>
    </row>
    <row r="15" spans="1:11" ht="12.75" customHeight="1" x14ac:dyDescent="0.2">
      <c r="I15" s="6" t="s">
        <v>405</v>
      </c>
      <c r="J15" s="6" t="s">
        <v>414</v>
      </c>
      <c r="K15" s="6">
        <v>81.603090771114694</v>
      </c>
    </row>
    <row r="16" spans="1:11" ht="12.75" customHeight="1" x14ac:dyDescent="0.2">
      <c r="I16" s="6" t="s">
        <v>406</v>
      </c>
      <c r="J16" s="6" t="s">
        <v>414</v>
      </c>
      <c r="K16" s="6">
        <v>82.714987675491514</v>
      </c>
    </row>
    <row r="17" spans="9:11" ht="12.75" customHeight="1" x14ac:dyDescent="0.2">
      <c r="I17" s="6" t="s">
        <v>407</v>
      </c>
      <c r="K17" s="6">
        <v>0.98655749174818208</v>
      </c>
    </row>
    <row r="18" spans="9:11" ht="12.75" customHeight="1" x14ac:dyDescent="0.2">
      <c r="I18" s="6" t="s">
        <v>408</v>
      </c>
      <c r="J18" s="6" t="s">
        <v>415</v>
      </c>
      <c r="K18" s="6">
        <v>3.8684424608125769</v>
      </c>
    </row>
    <row r="19" spans="9:11" ht="12.75" customHeight="1" x14ac:dyDescent="0.2">
      <c r="I19" s="6" t="s">
        <v>409</v>
      </c>
      <c r="J19" s="6" t="s">
        <v>382</v>
      </c>
      <c r="K19" s="6">
        <v>4.6768337510842646E-2</v>
      </c>
    </row>
    <row r="20" spans="9:11" ht="12.75" customHeight="1" x14ac:dyDescent="0.2">
      <c r="I20" s="6" t="s">
        <v>410</v>
      </c>
      <c r="J20" s="6" t="s">
        <v>416</v>
      </c>
      <c r="K20" s="6">
        <v>2.8850453659166653E-2</v>
      </c>
    </row>
    <row r="21" spans="9:11" ht="12.75" customHeight="1" x14ac:dyDescent="0.2">
      <c r="I21" s="6" t="s">
        <v>411</v>
      </c>
      <c r="J21" s="6" t="s">
        <v>417</v>
      </c>
      <c r="K21" s="6">
        <v>0.38687063734498522</v>
      </c>
    </row>
    <row r="22" spans="9:11" ht="12.75" customHeight="1" thickBot="1" x14ac:dyDescent="0.25">
      <c r="I22" s="15" t="s">
        <v>412</v>
      </c>
      <c r="J22" s="15" t="s">
        <v>416</v>
      </c>
      <c r="K22" s="15">
        <v>1.8093296540385075E-2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3984-AD67-49DD-8878-1846DF6D7E54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0.74300925925925931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1026.51</v>
      </c>
      <c r="C9" s="6">
        <v>6.933919978252745</v>
      </c>
      <c r="D9" s="6">
        <v>94.139665785027304</v>
      </c>
      <c r="E9" s="6">
        <v>1.2831375</v>
      </c>
      <c r="F9" s="6">
        <v>-0.96129095771315931</v>
      </c>
      <c r="G9" s="16">
        <v>0.90510038172635376</v>
      </c>
      <c r="I9" s="6" t="s">
        <v>399</v>
      </c>
      <c r="J9" s="6" t="s">
        <v>413</v>
      </c>
      <c r="K9" s="6">
        <v>17.879612548167859</v>
      </c>
    </row>
    <row r="10" spans="1:11" ht="12.75" customHeight="1" x14ac:dyDescent="0.2">
      <c r="A10" s="6">
        <v>0.1</v>
      </c>
      <c r="B10" s="6">
        <v>384.7</v>
      </c>
      <c r="C10" s="6">
        <v>5.9524638097582496</v>
      </c>
      <c r="D10" s="6">
        <v>129.41991578502731</v>
      </c>
      <c r="E10" s="6">
        <v>3.5280250000000004</v>
      </c>
      <c r="F10" s="6">
        <v>-0.94136021055511088</v>
      </c>
      <c r="G10" s="6">
        <v>0.84821206135515015</v>
      </c>
      <c r="I10" s="6" t="s">
        <v>400</v>
      </c>
      <c r="J10" s="6" t="s">
        <v>382</v>
      </c>
      <c r="K10" s="6">
        <v>3.876746091072162E-2</v>
      </c>
    </row>
    <row r="11" spans="1:11" ht="12.75" customHeight="1" x14ac:dyDescent="0.2">
      <c r="A11" s="6">
        <v>0.15</v>
      </c>
      <c r="B11" s="6">
        <v>65.400000000000006</v>
      </c>
      <c r="C11" s="6">
        <v>4.180522258463153</v>
      </c>
      <c r="D11" s="6">
        <v>140.67241578502731</v>
      </c>
      <c r="E11" s="6">
        <v>4.7350250000000003</v>
      </c>
      <c r="F11" s="6">
        <v>-0.96233747218069432</v>
      </c>
      <c r="G11" s="6">
        <v>0.88914011554469297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29.8</v>
      </c>
      <c r="C12" s="6">
        <v>3.3945083935113587</v>
      </c>
      <c r="D12" s="6">
        <v>143.05241578502731</v>
      </c>
      <c r="E12" s="6">
        <v>5.1292750000000007</v>
      </c>
      <c r="F12" s="6">
        <v>-0.94009016358363606</v>
      </c>
      <c r="G12" s="6">
        <v>0.76753903133341517</v>
      </c>
      <c r="I12" s="6" t="s">
        <v>402</v>
      </c>
      <c r="J12" s="6" t="s">
        <v>383</v>
      </c>
      <c r="K12" s="6">
        <v>1026.51</v>
      </c>
    </row>
    <row r="13" spans="1:11" ht="12.75" customHeight="1" x14ac:dyDescent="0.2">
      <c r="A13" s="6">
        <v>0.25</v>
      </c>
      <c r="B13" s="6">
        <v>12.5</v>
      </c>
      <c r="C13" s="6">
        <v>2.5257286443082556</v>
      </c>
      <c r="D13" s="6">
        <v>144.10991578502731</v>
      </c>
      <c r="E13" s="6">
        <v>5.3564000000000007</v>
      </c>
      <c r="I13" s="6" t="s">
        <v>403</v>
      </c>
      <c r="J13" s="6" t="s">
        <v>383</v>
      </c>
      <c r="K13" s="6">
        <v>2739.0766314010921</v>
      </c>
    </row>
    <row r="14" spans="1:11" ht="12.75" customHeight="1" thickBot="1" x14ac:dyDescent="0.25">
      <c r="A14" s="15">
        <v>0.33333333333333331</v>
      </c>
      <c r="B14" s="15">
        <v>8.3000000000000007</v>
      </c>
      <c r="C14" s="15">
        <v>2.1162555148025524</v>
      </c>
      <c r="D14" s="15">
        <v>144.97658245169399</v>
      </c>
      <c r="E14" s="15">
        <v>5.6018861111111118</v>
      </c>
      <c r="F14" s="15"/>
      <c r="G14" s="15"/>
      <c r="I14" s="6" t="s">
        <v>404</v>
      </c>
      <c r="K14" s="6">
        <v>8.0856494335174531E-3</v>
      </c>
    </row>
    <row r="15" spans="1:11" ht="12.75" customHeight="1" x14ac:dyDescent="0.2">
      <c r="I15" s="6" t="s">
        <v>405</v>
      </c>
      <c r="J15" s="6" t="s">
        <v>414</v>
      </c>
      <c r="K15" s="6">
        <v>144.97658245169399</v>
      </c>
    </row>
    <row r="16" spans="1:11" ht="12.75" customHeight="1" x14ac:dyDescent="0.2">
      <c r="I16" s="6" t="s">
        <v>406</v>
      </c>
      <c r="J16" s="6" t="s">
        <v>414</v>
      </c>
      <c r="K16" s="6">
        <v>145.44079832760514</v>
      </c>
    </row>
    <row r="17" spans="9:11" ht="12.75" customHeight="1" x14ac:dyDescent="0.2">
      <c r="I17" s="6" t="s">
        <v>407</v>
      </c>
      <c r="K17" s="6">
        <v>0.99680821419265375</v>
      </c>
    </row>
    <row r="18" spans="9:11" ht="12.75" customHeight="1" x14ac:dyDescent="0.2">
      <c r="I18" s="6" t="s">
        <v>408</v>
      </c>
      <c r="J18" s="6" t="s">
        <v>415</v>
      </c>
      <c r="K18" s="6">
        <v>5.7825881556254322</v>
      </c>
    </row>
    <row r="19" spans="9:11" ht="12.75" customHeight="1" x14ac:dyDescent="0.2">
      <c r="I19" s="6" t="s">
        <v>409</v>
      </c>
      <c r="J19" s="6" t="s">
        <v>382</v>
      </c>
      <c r="K19" s="6">
        <v>3.9759051257406898E-2</v>
      </c>
    </row>
    <row r="20" spans="9:11" ht="12.75" customHeight="1" x14ac:dyDescent="0.2">
      <c r="I20" s="6" t="s">
        <v>410</v>
      </c>
      <c r="J20" s="6" t="s">
        <v>416</v>
      </c>
      <c r="K20" s="6">
        <v>1.2305680221094153E-2</v>
      </c>
    </row>
    <row r="21" spans="9:11" ht="12.75" customHeight="1" x14ac:dyDescent="0.2">
      <c r="I21" s="6" t="s">
        <v>411</v>
      </c>
      <c r="J21" s="6" t="s">
        <v>417</v>
      </c>
      <c r="K21" s="6">
        <v>0.22002079449481607</v>
      </c>
    </row>
    <row r="22" spans="9:11" ht="12.75" customHeight="1" thickBot="1" x14ac:dyDescent="0.25">
      <c r="I22" s="15" t="s">
        <v>412</v>
      </c>
      <c r="J22" s="15" t="s">
        <v>416</v>
      </c>
      <c r="K22" s="15">
        <v>8.7478180460147815E-3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CDB9-1FEA-4155-A1D7-F1C51764568E}">
  <sheetPr>
    <tabColor indexed="12"/>
  </sheetPr>
  <dimension ref="A1:K22"/>
  <sheetViews>
    <sheetView workbookViewId="0">
      <pane ySplit="6" topLeftCell="A7" activePane="bottomLeft" state="frozen"/>
      <selection pane="bottomLeft" activeCell="K8" sqref="K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32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0.74300925925925931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1253.29</v>
      </c>
      <c r="C9" s="6">
        <v>7.1335273726500343</v>
      </c>
      <c r="D9" s="6">
        <v>125.05604493651254</v>
      </c>
      <c r="E9" s="6">
        <v>1.5666125000000002</v>
      </c>
      <c r="F9" s="6">
        <v>-0.91291009155133307</v>
      </c>
      <c r="G9" s="6">
        <v>0.79175604407032907</v>
      </c>
      <c r="I9" s="6" t="s">
        <v>399</v>
      </c>
      <c r="J9" s="6" t="s">
        <v>413</v>
      </c>
      <c r="K9" s="6">
        <v>6.2707800571663048</v>
      </c>
    </row>
    <row r="10" spans="1:11" ht="12.75" customHeight="1" x14ac:dyDescent="0.2">
      <c r="A10" s="6">
        <v>0.1</v>
      </c>
      <c r="B10" s="6">
        <v>418.98</v>
      </c>
      <c r="C10" s="6">
        <v>6.0378231860859986</v>
      </c>
      <c r="D10" s="6">
        <v>166.86279493651253</v>
      </c>
      <c r="E10" s="6">
        <v>4.1806750000000008</v>
      </c>
      <c r="F10" s="6">
        <v>-0.86342099737293099</v>
      </c>
      <c r="G10" s="6">
        <v>0.66066109160595587</v>
      </c>
      <c r="I10" s="6" t="s">
        <v>400</v>
      </c>
      <c r="J10" s="6" t="s">
        <v>382</v>
      </c>
      <c r="K10" s="6">
        <v>0.11053603766054756</v>
      </c>
    </row>
    <row r="11" spans="1:11" ht="12.75" customHeight="1" x14ac:dyDescent="0.2">
      <c r="A11" s="6">
        <v>0.15</v>
      </c>
      <c r="B11" s="6">
        <v>42.38</v>
      </c>
      <c r="C11" s="6">
        <v>3.7466765528401531</v>
      </c>
      <c r="D11" s="6">
        <v>178.39679493651252</v>
      </c>
      <c r="E11" s="6">
        <v>5.3870500000000003</v>
      </c>
      <c r="F11" s="6">
        <v>-0.98499962144803099</v>
      </c>
      <c r="G11" s="16">
        <v>0.95533638137914656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31.5</v>
      </c>
      <c r="C12" s="6">
        <v>3.4499875458315872</v>
      </c>
      <c r="D12" s="6">
        <v>180.24379493651253</v>
      </c>
      <c r="E12" s="6">
        <v>5.7034750000000001</v>
      </c>
      <c r="F12" s="6">
        <v>-0.96988029596294656</v>
      </c>
      <c r="G12" s="6">
        <v>0.88133557699434562</v>
      </c>
      <c r="I12" s="6" t="s">
        <v>402</v>
      </c>
      <c r="J12" s="6" t="s">
        <v>383</v>
      </c>
      <c r="K12" s="6">
        <v>1253.29</v>
      </c>
    </row>
    <row r="13" spans="1:11" ht="12.75" customHeight="1" x14ac:dyDescent="0.2">
      <c r="A13" s="6">
        <v>0.25</v>
      </c>
      <c r="B13" s="6">
        <v>19.41</v>
      </c>
      <c r="C13" s="6">
        <v>2.9657883971809187</v>
      </c>
      <c r="D13" s="6">
        <v>181.51654493651253</v>
      </c>
      <c r="E13" s="6">
        <v>5.9822875</v>
      </c>
      <c r="I13" s="6" t="s">
        <v>403</v>
      </c>
      <c r="J13" s="6" t="s">
        <v>383</v>
      </c>
      <c r="K13" s="6">
        <v>3748.9517974605014</v>
      </c>
    </row>
    <row r="14" spans="1:11" ht="12.75" customHeight="1" thickBot="1" x14ac:dyDescent="0.25">
      <c r="A14" s="15">
        <v>0.33333333333333331</v>
      </c>
      <c r="B14" s="15">
        <v>13.85</v>
      </c>
      <c r="C14" s="15">
        <v>2.6282852326333477</v>
      </c>
      <c r="D14" s="15">
        <v>182.90237826984585</v>
      </c>
      <c r="E14" s="15">
        <v>6.3768361111111114</v>
      </c>
      <c r="F14" s="15"/>
      <c r="G14" s="15"/>
      <c r="I14" s="6" t="s">
        <v>404</v>
      </c>
      <c r="K14" s="6">
        <v>1.1050913994366826E-2</v>
      </c>
    </row>
    <row r="15" spans="1:11" ht="12.75" customHeight="1" x14ac:dyDescent="0.2">
      <c r="I15" s="6" t="s">
        <v>405</v>
      </c>
      <c r="J15" s="6" t="s">
        <v>414</v>
      </c>
      <c r="K15" s="6">
        <v>182.90237826984585</v>
      </c>
    </row>
    <row r="16" spans="1:11" ht="12.75" customHeight="1" x14ac:dyDescent="0.2">
      <c r="I16" s="6" t="s">
        <v>406</v>
      </c>
      <c r="J16" s="6" t="s">
        <v>414</v>
      </c>
      <c r="K16" s="6">
        <v>185.11103490805343</v>
      </c>
    </row>
    <row r="17" spans="9:11" ht="12.75" customHeight="1" x14ac:dyDescent="0.2">
      <c r="I17" s="6" t="s">
        <v>407</v>
      </c>
      <c r="K17" s="6">
        <v>0.98806847663455266</v>
      </c>
    </row>
    <row r="18" spans="9:11" ht="12.75" customHeight="1" x14ac:dyDescent="0.2">
      <c r="I18" s="6" t="s">
        <v>408</v>
      </c>
      <c r="J18" s="6" t="s">
        <v>415</v>
      </c>
      <c r="K18" s="6">
        <v>7.4652690082391482</v>
      </c>
    </row>
    <row r="19" spans="9:11" ht="12.75" customHeight="1" x14ac:dyDescent="0.2">
      <c r="I19" s="6" t="s">
        <v>409</v>
      </c>
      <c r="J19" s="6" t="s">
        <v>382</v>
      </c>
      <c r="K19" s="6">
        <v>4.0328600679841828E-2</v>
      </c>
    </row>
    <row r="20" spans="9:11" ht="12.75" customHeight="1" x14ac:dyDescent="0.2">
      <c r="I20" s="6" t="s">
        <v>410</v>
      </c>
      <c r="J20" s="6" t="s">
        <v>416</v>
      </c>
      <c r="K20" s="6">
        <v>2.7567418606087614E-2</v>
      </c>
    </row>
    <row r="21" spans="9:11" ht="12.75" customHeight="1" x14ac:dyDescent="0.2">
      <c r="I21" s="6" t="s">
        <v>411</v>
      </c>
      <c r="J21" s="6" t="s">
        <v>417</v>
      </c>
      <c r="K21" s="6">
        <v>0.17286921882260953</v>
      </c>
    </row>
    <row r="22" spans="9:11" ht="12.75" customHeight="1" thickBot="1" x14ac:dyDescent="0.25">
      <c r="I22" s="15" t="s">
        <v>412</v>
      </c>
      <c r="J22" s="15" t="s">
        <v>416</v>
      </c>
      <c r="K22" s="15">
        <v>6.9715736957332167E-3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2594-4CDF-43B9-B523-BD07B4F365B4}">
  <dimension ref="A3:AG121"/>
  <sheetViews>
    <sheetView topLeftCell="E13" workbookViewId="0">
      <selection activeCell="S24" sqref="S24:AG34"/>
    </sheetView>
  </sheetViews>
  <sheetFormatPr defaultRowHeight="15" x14ac:dyDescent="0.25"/>
  <cols>
    <col min="1" max="1" width="24" customWidth="1"/>
  </cols>
  <sheetData>
    <row r="3" spans="1:20" x14ac:dyDescent="0.25">
      <c r="C3" t="s">
        <v>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</row>
    <row r="4" spans="1:20" x14ac:dyDescent="0.25">
      <c r="A4" t="s">
        <v>6</v>
      </c>
      <c r="C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7</v>
      </c>
      <c r="B5" s="1">
        <f>C5*4.595-5.991</f>
        <v>9087.1923499999994</v>
      </c>
      <c r="C5">
        <v>1978.93</v>
      </c>
      <c r="D5">
        <v>2.2799999999999998</v>
      </c>
      <c r="N5">
        <v>0.05</v>
      </c>
      <c r="O5" s="5">
        <v>1478.93</v>
      </c>
      <c r="P5">
        <v>549.51</v>
      </c>
      <c r="Q5">
        <v>477.75</v>
      </c>
      <c r="R5">
        <v>899.45</v>
      </c>
      <c r="S5">
        <v>1253.29</v>
      </c>
      <c r="T5">
        <v>1026.51</v>
      </c>
    </row>
    <row r="6" spans="1:20" x14ac:dyDescent="0.25">
      <c r="A6" t="s">
        <v>8</v>
      </c>
      <c r="B6" s="1">
        <f t="shared" ref="B6:B10" si="0">C6*4.595-5.991</f>
        <v>812.88395000000003</v>
      </c>
      <c r="C6">
        <v>178.21</v>
      </c>
      <c r="D6">
        <v>2.27</v>
      </c>
      <c r="N6">
        <v>0.1</v>
      </c>
      <c r="O6">
        <v>578.21</v>
      </c>
      <c r="P6">
        <v>193.27</v>
      </c>
      <c r="Q6">
        <v>184.73</v>
      </c>
      <c r="R6">
        <v>392.6</v>
      </c>
      <c r="S6">
        <v>418.98</v>
      </c>
      <c r="T6">
        <v>384.7</v>
      </c>
    </row>
    <row r="7" spans="1:20" x14ac:dyDescent="0.25">
      <c r="A7" t="s">
        <v>9</v>
      </c>
      <c r="B7" s="1">
        <f t="shared" si="0"/>
        <v>136.49995000000001</v>
      </c>
      <c r="C7">
        <v>31.01</v>
      </c>
      <c r="D7">
        <v>2.2799999999999998</v>
      </c>
      <c r="N7">
        <v>0.15</v>
      </c>
      <c r="O7">
        <v>31.01</v>
      </c>
      <c r="P7">
        <v>56.14</v>
      </c>
      <c r="Q7">
        <v>66.87</v>
      </c>
      <c r="R7">
        <v>32.4</v>
      </c>
      <c r="S7">
        <v>42.38</v>
      </c>
      <c r="T7">
        <v>65.400000000000006</v>
      </c>
    </row>
    <row r="8" spans="1:20" x14ac:dyDescent="0.25">
      <c r="A8" t="s">
        <v>10</v>
      </c>
      <c r="B8" s="1">
        <f t="shared" si="0"/>
        <v>55.627949999999998</v>
      </c>
      <c r="C8">
        <v>13.41</v>
      </c>
      <c r="D8">
        <v>2.2799999999999998</v>
      </c>
      <c r="N8">
        <v>0.2</v>
      </c>
      <c r="O8">
        <v>13.4</v>
      </c>
      <c r="P8">
        <v>18.98</v>
      </c>
      <c r="Q8">
        <v>13.2</v>
      </c>
      <c r="R8">
        <v>22.1</v>
      </c>
      <c r="S8">
        <v>31.5</v>
      </c>
      <c r="T8">
        <v>29.8</v>
      </c>
    </row>
    <row r="9" spans="1:20" x14ac:dyDescent="0.25">
      <c r="A9" t="s">
        <v>11</v>
      </c>
      <c r="B9" s="1">
        <f t="shared" si="0"/>
        <v>32.377249999999997</v>
      </c>
      <c r="C9">
        <v>8.35</v>
      </c>
      <c r="D9">
        <v>2.29</v>
      </c>
      <c r="N9">
        <v>0.25</v>
      </c>
      <c r="O9">
        <v>8.3000000000000007</v>
      </c>
      <c r="P9">
        <v>15.41</v>
      </c>
      <c r="Q9">
        <v>8.3000000000000007</v>
      </c>
      <c r="R9">
        <v>16.8</v>
      </c>
      <c r="S9">
        <v>19.41</v>
      </c>
      <c r="T9">
        <v>12.5</v>
      </c>
    </row>
    <row r="10" spans="1:20" x14ac:dyDescent="0.25">
      <c r="A10" t="s">
        <v>12</v>
      </c>
      <c r="B10" s="1">
        <f t="shared" si="0"/>
        <v>22.543949999999999</v>
      </c>
      <c r="C10">
        <v>6.21</v>
      </c>
      <c r="D10">
        <v>2.2799999999999998</v>
      </c>
      <c r="N10">
        <v>0.33333333333333331</v>
      </c>
      <c r="O10">
        <v>6.21</v>
      </c>
      <c r="P10">
        <v>14.91</v>
      </c>
      <c r="Q10">
        <v>5.6</v>
      </c>
      <c r="R10">
        <v>9.4</v>
      </c>
      <c r="S10">
        <v>13.85</v>
      </c>
      <c r="T10">
        <v>8.3000000000000007</v>
      </c>
    </row>
    <row r="11" spans="1:20" x14ac:dyDescent="0.25">
      <c r="A11" t="s">
        <v>13</v>
      </c>
      <c r="C11">
        <v>0</v>
      </c>
      <c r="N11">
        <v>0.5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14</v>
      </c>
      <c r="C12">
        <v>0</v>
      </c>
      <c r="N12">
        <v>0.75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15</v>
      </c>
      <c r="C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16</v>
      </c>
      <c r="C14">
        <v>0</v>
      </c>
      <c r="N14">
        <v>1.5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17</v>
      </c>
      <c r="C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18</v>
      </c>
      <c r="C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33" x14ac:dyDescent="0.25">
      <c r="A17" t="s">
        <v>19</v>
      </c>
      <c r="C17">
        <v>0</v>
      </c>
      <c r="N17">
        <v>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33" x14ac:dyDescent="0.25">
      <c r="A18" t="s">
        <v>20</v>
      </c>
      <c r="C18">
        <v>0</v>
      </c>
      <c r="N18">
        <v>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33" x14ac:dyDescent="0.25">
      <c r="A19" t="s">
        <v>21</v>
      </c>
      <c r="C19">
        <v>0</v>
      </c>
      <c r="N19">
        <v>12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33" x14ac:dyDescent="0.25">
      <c r="A20" t="s">
        <v>22</v>
      </c>
      <c r="C20">
        <v>0</v>
      </c>
      <c r="N20">
        <v>16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33" x14ac:dyDescent="0.25">
      <c r="A21" t="s">
        <v>23</v>
      </c>
    </row>
    <row r="23" spans="1:33" ht="15.75" thickBot="1" x14ac:dyDescent="0.3">
      <c r="C23" t="s">
        <v>1</v>
      </c>
      <c r="N23" s="6"/>
    </row>
    <row r="24" spans="1:33" ht="15.75" thickBot="1" x14ac:dyDescent="0.3">
      <c r="A24" t="s">
        <v>24</v>
      </c>
      <c r="C24">
        <v>0</v>
      </c>
      <c r="I24" s="14" t="s">
        <v>397</v>
      </c>
      <c r="J24" s="14" t="s">
        <v>398</v>
      </c>
      <c r="K24" s="14" t="s">
        <v>229</v>
      </c>
      <c r="L24" s="14" t="s">
        <v>229</v>
      </c>
      <c r="M24" s="14" t="s">
        <v>229</v>
      </c>
      <c r="N24" s="14" t="s">
        <v>229</v>
      </c>
      <c r="O24" s="14" t="s">
        <v>229</v>
      </c>
      <c r="P24" s="14" t="s">
        <v>229</v>
      </c>
      <c r="S24" s="14" t="s">
        <v>397</v>
      </c>
      <c r="T24" s="6" t="s">
        <v>399</v>
      </c>
      <c r="U24" s="6" t="s">
        <v>400</v>
      </c>
      <c r="V24" s="6" t="s">
        <v>401</v>
      </c>
      <c r="W24" s="6" t="s">
        <v>402</v>
      </c>
      <c r="X24" s="6" t="s">
        <v>403</v>
      </c>
      <c r="Y24" s="6" t="s">
        <v>404</v>
      </c>
      <c r="Z24" s="6" t="s">
        <v>405</v>
      </c>
      <c r="AA24" s="6" t="s">
        <v>406</v>
      </c>
      <c r="AB24" s="6" t="s">
        <v>407</v>
      </c>
      <c r="AC24" s="6" t="s">
        <v>408</v>
      </c>
      <c r="AD24" s="6" t="s">
        <v>409</v>
      </c>
      <c r="AE24" s="6" t="s">
        <v>410</v>
      </c>
      <c r="AF24" s="6" t="s">
        <v>411</v>
      </c>
      <c r="AG24" s="15" t="s">
        <v>412</v>
      </c>
    </row>
    <row r="25" spans="1:33" ht="15.75" thickBot="1" x14ac:dyDescent="0.3">
      <c r="A25" t="s">
        <v>25</v>
      </c>
      <c r="B25" s="1">
        <f t="shared" ref="B25:B30" si="1">C25*4.595-5.991</f>
        <v>2519.0074500000001</v>
      </c>
      <c r="C25">
        <v>549.51</v>
      </c>
      <c r="I25" s="6" t="s">
        <v>399</v>
      </c>
      <c r="J25" s="6" t="s">
        <v>413</v>
      </c>
      <c r="K25" s="6">
        <v>5.5348292809228123</v>
      </c>
      <c r="L25" s="6">
        <v>6.6511911899762444</v>
      </c>
      <c r="M25" s="6">
        <v>6.2564879905018396</v>
      </c>
      <c r="N25" s="6">
        <v>13.40951660294135</v>
      </c>
      <c r="O25" s="6">
        <v>17.879612548167859</v>
      </c>
      <c r="P25" s="6">
        <v>6.2707800571663048</v>
      </c>
      <c r="S25" s="14" t="s">
        <v>398</v>
      </c>
      <c r="T25" s="6" t="s">
        <v>413</v>
      </c>
      <c r="U25" s="6" t="s">
        <v>382</v>
      </c>
      <c r="V25" s="6" t="s">
        <v>382</v>
      </c>
      <c r="W25" s="6" t="s">
        <v>418</v>
      </c>
      <c r="X25" s="6" t="s">
        <v>418</v>
      </c>
      <c r="Y25" s="6"/>
      <c r="Z25" s="6" t="s">
        <v>419</v>
      </c>
      <c r="AA25" s="6" t="s">
        <v>419</v>
      </c>
      <c r="AB25" s="6"/>
      <c r="AC25" s="6" t="s">
        <v>420</v>
      </c>
      <c r="AD25" s="6" t="s">
        <v>382</v>
      </c>
      <c r="AE25" s="6" t="s">
        <v>421</v>
      </c>
      <c r="AF25" s="6" t="s">
        <v>422</v>
      </c>
      <c r="AG25" s="15" t="s">
        <v>421</v>
      </c>
    </row>
    <row r="26" spans="1:33" ht="15.75" thickBot="1" x14ac:dyDescent="0.3">
      <c r="A26" t="s">
        <v>26</v>
      </c>
      <c r="B26" s="1">
        <f t="shared" si="1"/>
        <v>882.08465000000001</v>
      </c>
      <c r="C26">
        <v>193.27</v>
      </c>
      <c r="I26" s="6" t="s">
        <v>400</v>
      </c>
      <c r="J26" s="6" t="s">
        <v>382</v>
      </c>
      <c r="K26" s="6">
        <v>0.12523370557228425</v>
      </c>
      <c r="L26" s="6">
        <v>0.10421399126288249</v>
      </c>
      <c r="M26" s="6">
        <v>0.11078854168860111</v>
      </c>
      <c r="N26" s="6">
        <v>5.1690691102757938E-2</v>
      </c>
      <c r="O26" s="6">
        <v>3.876746091072162E-2</v>
      </c>
      <c r="P26" s="6">
        <v>0.11053603766054756</v>
      </c>
      <c r="S26" s="14" t="s">
        <v>229</v>
      </c>
      <c r="T26" s="6">
        <v>5.5348292809228123</v>
      </c>
      <c r="U26" s="6">
        <v>0.12523370557228425</v>
      </c>
      <c r="V26" s="6">
        <v>0.05</v>
      </c>
      <c r="W26" s="6">
        <v>1478.93</v>
      </c>
      <c r="X26" s="6">
        <v>3782.7674113211406</v>
      </c>
      <c r="Y26" s="6">
        <v>4.1989816962263258E-3</v>
      </c>
      <c r="Z26" s="6">
        <v>200.45876861636185</v>
      </c>
      <c r="AA26" s="6">
        <v>201.58075444190561</v>
      </c>
      <c r="AB26" s="6">
        <v>0.99443406277226176</v>
      </c>
      <c r="AC26" s="6">
        <v>7.7562423271492333</v>
      </c>
      <c r="AD26" s="6">
        <v>3.8477097422435422E-2</v>
      </c>
      <c r="AE26" s="6">
        <v>2.8681158017330826E-2</v>
      </c>
      <c r="AF26" s="6">
        <v>0.15874531320509672</v>
      </c>
      <c r="AG26" s="15">
        <v>6.1080588815475307E-3</v>
      </c>
    </row>
    <row r="27" spans="1:33" ht="15.75" thickBot="1" x14ac:dyDescent="0.3">
      <c r="A27" t="s">
        <v>27</v>
      </c>
      <c r="B27" s="1">
        <f t="shared" si="1"/>
        <v>251.97230000000002</v>
      </c>
      <c r="C27">
        <v>56.14</v>
      </c>
      <c r="I27" s="6" t="s">
        <v>401</v>
      </c>
      <c r="J27" s="6" t="s">
        <v>382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S27" s="14" t="s">
        <v>229</v>
      </c>
      <c r="T27" s="6">
        <v>6.6511911899762444</v>
      </c>
      <c r="U27" s="6">
        <v>0.10421399126288249</v>
      </c>
      <c r="V27" s="6">
        <v>0.05</v>
      </c>
      <c r="W27" s="6">
        <v>899.45</v>
      </c>
      <c r="X27" s="6">
        <v>2060.647739429442</v>
      </c>
      <c r="Y27" s="6">
        <v>1.0450831063427649E-2</v>
      </c>
      <c r="Z27" s="6">
        <v>120.35536015240272</v>
      </c>
      <c r="AA27" s="6">
        <v>121.76864083123306</v>
      </c>
      <c r="AB27" s="6">
        <v>0.98839372215060617</v>
      </c>
      <c r="AC27" s="6">
        <v>5.7697594637991951</v>
      </c>
      <c r="AD27" s="6">
        <v>4.7382966783671938E-2</v>
      </c>
      <c r="AE27" s="6">
        <v>3.9510733104319594E-2</v>
      </c>
      <c r="AF27" s="6">
        <v>0.26279343993295323</v>
      </c>
      <c r="AG27" s="15">
        <v>1.2451932835310009E-2</v>
      </c>
    </row>
    <row r="28" spans="1:33" ht="15.75" thickBot="1" x14ac:dyDescent="0.3">
      <c r="A28" t="s">
        <v>28</v>
      </c>
      <c r="B28" s="1">
        <f t="shared" si="1"/>
        <v>81.222099999999998</v>
      </c>
      <c r="C28">
        <v>18.98</v>
      </c>
      <c r="I28" s="6" t="s">
        <v>402</v>
      </c>
      <c r="J28" s="6" t="s">
        <v>418</v>
      </c>
      <c r="K28" s="6">
        <v>1478.93</v>
      </c>
      <c r="L28" s="6">
        <v>899.45</v>
      </c>
      <c r="M28" s="6">
        <v>477.75</v>
      </c>
      <c r="N28" s="6">
        <v>549.51</v>
      </c>
      <c r="O28" s="6">
        <v>1026.51</v>
      </c>
      <c r="P28" s="6">
        <v>1253.29</v>
      </c>
      <c r="S28" s="14" t="s">
        <v>229</v>
      </c>
      <c r="T28" s="6">
        <v>6.2564879905018396</v>
      </c>
      <c r="U28" s="6">
        <v>0.11078854168860111</v>
      </c>
      <c r="V28" s="6">
        <v>0.05</v>
      </c>
      <c r="W28" s="6">
        <v>477.75</v>
      </c>
      <c r="X28" s="6">
        <v>1235.5603448275863</v>
      </c>
      <c r="Y28" s="6">
        <v>1.1721611721611722E-2</v>
      </c>
      <c r="Z28" s="6">
        <v>68.803175287356311</v>
      </c>
      <c r="AA28" s="6">
        <v>69.698246133572511</v>
      </c>
      <c r="AB28" s="6">
        <v>0.98715791435410216</v>
      </c>
      <c r="AC28" s="6">
        <v>3.4090808848045233</v>
      </c>
      <c r="AD28" s="6">
        <v>4.8912003872683164E-2</v>
      </c>
      <c r="AE28" s="6">
        <v>7.3383346547987491E-2</v>
      </c>
      <c r="AF28" s="6">
        <v>0.45912202638031835</v>
      </c>
      <c r="AG28" s="15">
        <v>2.2456578332348272E-2</v>
      </c>
    </row>
    <row r="29" spans="1:33" ht="15.75" thickBot="1" x14ac:dyDescent="0.3">
      <c r="A29" t="s">
        <v>29</v>
      </c>
      <c r="B29" s="1">
        <f t="shared" si="1"/>
        <v>64.817949999999996</v>
      </c>
      <c r="C29">
        <v>15.41</v>
      </c>
      <c r="I29" s="6" t="s">
        <v>403</v>
      </c>
      <c r="J29" s="6" t="s">
        <v>418</v>
      </c>
      <c r="K29" s="6">
        <v>3782.7674113211406</v>
      </c>
      <c r="L29" s="6">
        <v>2060.647739429442</v>
      </c>
      <c r="M29" s="6">
        <v>1235.5603448275863</v>
      </c>
      <c r="N29" s="6">
        <v>1562.3802975112544</v>
      </c>
      <c r="O29" s="6">
        <v>2739.0766314010921</v>
      </c>
      <c r="P29" s="6">
        <v>3748.9517974605014</v>
      </c>
      <c r="S29" s="14" t="s">
        <v>229</v>
      </c>
      <c r="T29" s="6">
        <v>13.40951660294135</v>
      </c>
      <c r="U29" s="6">
        <v>5.1690691102757938E-2</v>
      </c>
      <c r="V29" s="6">
        <v>0.05</v>
      </c>
      <c r="W29" s="6">
        <v>549.51</v>
      </c>
      <c r="X29" s="6">
        <v>1562.3802975112544</v>
      </c>
      <c r="Y29" s="6">
        <v>2.7133264180815637E-2</v>
      </c>
      <c r="Z29" s="6">
        <v>81.603090771114694</v>
      </c>
      <c r="AA29" s="6">
        <v>82.714987675491514</v>
      </c>
      <c r="AB29" s="6">
        <v>0.98655749174818208</v>
      </c>
      <c r="AC29" s="6">
        <v>3.8684424608125769</v>
      </c>
      <c r="AD29" s="6">
        <v>4.6768337510842646E-2</v>
      </c>
      <c r="AE29" s="6">
        <v>2.8850453659166653E-2</v>
      </c>
      <c r="AF29" s="6">
        <v>0.38687063734498522</v>
      </c>
      <c r="AG29" s="15">
        <v>1.8093296540385075E-2</v>
      </c>
    </row>
    <row r="30" spans="1:33" ht="15.75" thickBot="1" x14ac:dyDescent="0.3">
      <c r="A30" t="s">
        <v>30</v>
      </c>
      <c r="B30" s="1">
        <f t="shared" si="1"/>
        <v>62.520449999999997</v>
      </c>
      <c r="C30">
        <v>14.91</v>
      </c>
      <c r="I30" s="6" t="s">
        <v>404</v>
      </c>
      <c r="J30" s="6"/>
      <c r="K30" s="6">
        <v>4.1989816962263258E-3</v>
      </c>
      <c r="L30" s="6">
        <v>1.0450831063427649E-2</v>
      </c>
      <c r="M30" s="6">
        <v>1.1721611721611722E-2</v>
      </c>
      <c r="N30" s="6">
        <v>2.7133264180815637E-2</v>
      </c>
      <c r="O30" s="6">
        <v>8.0856494335174531E-3</v>
      </c>
      <c r="P30" s="6">
        <v>1.1050913994366826E-2</v>
      </c>
      <c r="S30" s="14" t="s">
        <v>229</v>
      </c>
      <c r="T30" s="6">
        <v>17.879612548167859</v>
      </c>
      <c r="U30" s="6">
        <v>3.876746091072162E-2</v>
      </c>
      <c r="V30" s="6">
        <v>0.05</v>
      </c>
      <c r="W30" s="6">
        <v>1026.51</v>
      </c>
      <c r="X30" s="6">
        <v>2739.0766314010921</v>
      </c>
      <c r="Y30" s="6">
        <v>8.0856494335174531E-3</v>
      </c>
      <c r="Z30" s="6">
        <v>144.97658245169399</v>
      </c>
      <c r="AA30" s="6">
        <v>145.44079832760514</v>
      </c>
      <c r="AB30" s="6">
        <v>0.99680821419265375</v>
      </c>
      <c r="AC30" s="6">
        <v>5.7825881556254322</v>
      </c>
      <c r="AD30" s="6">
        <v>3.9759051257406898E-2</v>
      </c>
      <c r="AE30" s="6">
        <v>1.2305680221094153E-2</v>
      </c>
      <c r="AF30" s="6">
        <v>0.22002079449481607</v>
      </c>
      <c r="AG30" s="15">
        <v>8.7478180460147815E-3</v>
      </c>
    </row>
    <row r="31" spans="1:33" ht="15.75" thickBot="1" x14ac:dyDescent="0.3">
      <c r="A31" t="s">
        <v>31</v>
      </c>
      <c r="C31">
        <v>0</v>
      </c>
      <c r="I31" s="6" t="s">
        <v>405</v>
      </c>
      <c r="J31" s="6" t="s">
        <v>419</v>
      </c>
      <c r="K31" s="6">
        <v>200.45876861636185</v>
      </c>
      <c r="L31" s="6">
        <v>120.35536015240272</v>
      </c>
      <c r="M31" s="6">
        <v>68.803175287356311</v>
      </c>
      <c r="N31" s="6">
        <v>81.603090771114694</v>
      </c>
      <c r="O31" s="6">
        <v>144.97658245169399</v>
      </c>
      <c r="P31" s="6">
        <v>182.90237826984585</v>
      </c>
      <c r="S31" s="14" t="s">
        <v>229</v>
      </c>
      <c r="T31" s="6">
        <v>6.2707800571663048</v>
      </c>
      <c r="U31" s="6">
        <v>0.11053603766054756</v>
      </c>
      <c r="V31" s="6">
        <v>0.05</v>
      </c>
      <c r="W31" s="6">
        <v>1253.29</v>
      </c>
      <c r="X31" s="6">
        <v>3748.9517974605014</v>
      </c>
      <c r="Y31" s="6">
        <v>1.1050913994366826E-2</v>
      </c>
      <c r="Z31" s="6">
        <v>182.90237826984585</v>
      </c>
      <c r="AA31" s="6">
        <v>185.11103490805343</v>
      </c>
      <c r="AB31" s="6">
        <v>0.98806847663455266</v>
      </c>
      <c r="AC31" s="6">
        <v>7.4652690082391482</v>
      </c>
      <c r="AD31" s="6">
        <v>4.0328600679841828E-2</v>
      </c>
      <c r="AE31" s="6">
        <v>2.7567418606087614E-2</v>
      </c>
      <c r="AF31" s="6">
        <v>0.17286921882260953</v>
      </c>
      <c r="AG31" s="15">
        <v>6.9715736957332167E-3</v>
      </c>
    </row>
    <row r="32" spans="1:33" x14ac:dyDescent="0.25">
      <c r="A32" t="s">
        <v>32</v>
      </c>
      <c r="C32">
        <v>0</v>
      </c>
      <c r="I32" s="6" t="s">
        <v>406</v>
      </c>
      <c r="J32" s="6" t="s">
        <v>419</v>
      </c>
      <c r="K32" s="6">
        <v>201.58075444190561</v>
      </c>
      <c r="L32" s="6">
        <v>121.76864083123306</v>
      </c>
      <c r="M32" s="6">
        <v>69.698246133572511</v>
      </c>
      <c r="N32" s="6">
        <v>82.714987675491514</v>
      </c>
      <c r="O32" s="6">
        <v>145.44079832760514</v>
      </c>
      <c r="P32" s="6">
        <v>185.11103490805343</v>
      </c>
      <c r="T32" s="3">
        <f>AVERAGE(T26:T31)</f>
        <v>9.3337362782794013</v>
      </c>
      <c r="U32" s="3">
        <f t="shared" ref="U32:AG32" si="2">AVERAGE(U26:U31)</f>
        <v>9.0205071366299169E-2</v>
      </c>
      <c r="V32" s="3">
        <f t="shared" si="2"/>
        <v>4.9999999999999996E-2</v>
      </c>
      <c r="W32" s="3">
        <f t="shared" si="2"/>
        <v>947.57333333333338</v>
      </c>
      <c r="X32" s="3">
        <f t="shared" si="2"/>
        <v>2521.5640369918365</v>
      </c>
      <c r="Y32" s="3">
        <f t="shared" si="2"/>
        <v>1.2106875348327601E-2</v>
      </c>
      <c r="Z32" s="3">
        <f t="shared" si="2"/>
        <v>133.18322592479589</v>
      </c>
      <c r="AA32" s="3">
        <f t="shared" si="2"/>
        <v>134.38574371964353</v>
      </c>
      <c r="AB32" s="3">
        <f t="shared" si="2"/>
        <v>0.99023664697539304</v>
      </c>
      <c r="AC32" s="3">
        <f t="shared" si="2"/>
        <v>5.6752303834050188</v>
      </c>
      <c r="AD32" s="3">
        <f t="shared" si="2"/>
        <v>4.3604676254480314E-2</v>
      </c>
      <c r="AE32" s="3">
        <f t="shared" si="2"/>
        <v>3.5049798359331058E-2</v>
      </c>
      <c r="AF32" s="3">
        <f t="shared" si="2"/>
        <v>0.27673690503012988</v>
      </c>
      <c r="AG32" s="3">
        <f t="shared" si="2"/>
        <v>1.2471543055223147E-2</v>
      </c>
    </row>
    <row r="33" spans="1:33" x14ac:dyDescent="0.25">
      <c r="A33" t="s">
        <v>33</v>
      </c>
      <c r="C33">
        <v>0</v>
      </c>
      <c r="I33" s="6" t="s">
        <v>407</v>
      </c>
      <c r="J33" s="6"/>
      <c r="K33" s="6">
        <v>0.99443406277226176</v>
      </c>
      <c r="L33" s="6">
        <v>0.98839372215060617</v>
      </c>
      <c r="M33" s="6">
        <v>0.98715791435410216</v>
      </c>
      <c r="N33" s="6">
        <v>0.98655749174818208</v>
      </c>
      <c r="O33" s="6">
        <v>0.99680821419265375</v>
      </c>
      <c r="P33" s="6">
        <v>0.98806847663455266</v>
      </c>
      <c r="T33" s="3">
        <f>_xlfn.STDEV.S(T26:T31)</f>
        <v>5.1014289534908484</v>
      </c>
      <c r="U33" s="3">
        <f t="shared" ref="U33:AG33" si="3">_xlfn.STDEV.S(U26:U31)</f>
        <v>3.5747636980468886E-2</v>
      </c>
      <c r="V33" s="3">
        <f t="shared" si="3"/>
        <v>7.6011774306101464E-18</v>
      </c>
      <c r="W33" s="3">
        <f t="shared" si="3"/>
        <v>390.77815239169445</v>
      </c>
      <c r="X33" s="3">
        <f t="shared" si="3"/>
        <v>1089.1013883378535</v>
      </c>
      <c r="Y33" s="3">
        <f t="shared" si="3"/>
        <v>7.8549776108233996E-3</v>
      </c>
      <c r="Z33" s="3">
        <f t="shared" si="3"/>
        <v>53.116723195903916</v>
      </c>
      <c r="AA33" s="3">
        <f t="shared" si="3"/>
        <v>53.336609423393014</v>
      </c>
      <c r="AB33" s="3">
        <f t="shared" si="3"/>
        <v>4.2875612494472594E-3</v>
      </c>
      <c r="AC33" s="3">
        <f t="shared" si="3"/>
        <v>1.7863497179406693</v>
      </c>
      <c r="AD33" s="3">
        <f t="shared" si="3"/>
        <v>4.5665200269487402E-3</v>
      </c>
      <c r="AE33" s="3">
        <f t="shared" si="3"/>
        <v>2.0696053859159357E-2</v>
      </c>
      <c r="AF33" s="3">
        <f t="shared" si="3"/>
        <v>0.12125627478708262</v>
      </c>
      <c r="AG33" s="3">
        <f t="shared" si="3"/>
        <v>6.5713795815222943E-3</v>
      </c>
    </row>
    <row r="34" spans="1:33" x14ac:dyDescent="0.25">
      <c r="A34" t="s">
        <v>34</v>
      </c>
      <c r="C34">
        <v>0</v>
      </c>
      <c r="I34" s="6" t="s">
        <v>408</v>
      </c>
      <c r="J34" s="6" t="s">
        <v>420</v>
      </c>
      <c r="K34" s="6">
        <v>7.7562423271492333</v>
      </c>
      <c r="L34" s="6">
        <v>5.7697594637991951</v>
      </c>
      <c r="M34" s="6">
        <v>3.4090808848045233</v>
      </c>
      <c r="N34" s="6">
        <v>3.8684424608125769</v>
      </c>
      <c r="O34" s="6">
        <v>5.7825881556254322</v>
      </c>
      <c r="P34" s="6">
        <v>7.4652690082391482</v>
      </c>
      <c r="T34" s="3">
        <f>T33*100/T32</f>
        <v>54.655807721527516</v>
      </c>
      <c r="U34" s="3">
        <f t="shared" ref="U34:AG34" si="4">U33*100/U32</f>
        <v>39.629298485122966</v>
      </c>
      <c r="V34" s="3">
        <f t="shared" si="4"/>
        <v>1.5202354861220295E-14</v>
      </c>
      <c r="W34" s="3">
        <f t="shared" si="4"/>
        <v>41.239884940306581</v>
      </c>
      <c r="X34" s="3">
        <f t="shared" si="4"/>
        <v>43.191502272419953</v>
      </c>
      <c r="Y34" s="3">
        <f t="shared" si="4"/>
        <v>64.880304660181849</v>
      </c>
      <c r="Z34" s="3">
        <f t="shared" si="4"/>
        <v>39.88244227234528</v>
      </c>
      <c r="AA34" s="3">
        <f t="shared" si="4"/>
        <v>39.689187221126829</v>
      </c>
      <c r="AB34" s="3">
        <f t="shared" si="4"/>
        <v>0.43298349566674876</v>
      </c>
      <c r="AC34" s="3">
        <f t="shared" si="4"/>
        <v>31.476250253454857</v>
      </c>
      <c r="AD34" s="3">
        <f t="shared" si="4"/>
        <v>10.472546568854613</v>
      </c>
      <c r="AE34" s="3">
        <f t="shared" si="4"/>
        <v>59.047568967396344</v>
      </c>
      <c r="AF34" s="3">
        <f t="shared" si="4"/>
        <v>43.81644536130112</v>
      </c>
      <c r="AG34" s="3">
        <f t="shared" si="4"/>
        <v>52.690990621005525</v>
      </c>
    </row>
    <row r="35" spans="1:33" x14ac:dyDescent="0.25">
      <c r="A35" t="s">
        <v>35</v>
      </c>
      <c r="C35">
        <v>0</v>
      </c>
      <c r="I35" s="6" t="s">
        <v>409</v>
      </c>
      <c r="J35" s="6" t="s">
        <v>382</v>
      </c>
      <c r="K35" s="6">
        <v>3.8477097422435422E-2</v>
      </c>
      <c r="L35" s="6">
        <v>4.7382966783671938E-2</v>
      </c>
      <c r="M35" s="6">
        <v>4.8912003872683164E-2</v>
      </c>
      <c r="N35" s="6">
        <v>4.6768337510842646E-2</v>
      </c>
      <c r="O35" s="6">
        <v>3.9759051257406898E-2</v>
      </c>
      <c r="P35" s="6">
        <v>4.0328600679841828E-2</v>
      </c>
    </row>
    <row r="36" spans="1:33" x14ac:dyDescent="0.25">
      <c r="A36" t="s">
        <v>36</v>
      </c>
      <c r="C36">
        <v>0</v>
      </c>
      <c r="I36" s="6" t="s">
        <v>410</v>
      </c>
      <c r="J36" s="6" t="s">
        <v>421</v>
      </c>
      <c r="K36" s="6">
        <v>2.8681158017330826E-2</v>
      </c>
      <c r="L36" s="6">
        <v>3.9510733104319594E-2</v>
      </c>
      <c r="M36" s="6">
        <v>7.3383346547987491E-2</v>
      </c>
      <c r="N36" s="6">
        <v>2.8850453659166653E-2</v>
      </c>
      <c r="O36" s="6">
        <v>1.2305680221094153E-2</v>
      </c>
      <c r="P36" s="6">
        <v>2.7567418606087614E-2</v>
      </c>
    </row>
    <row r="37" spans="1:33" x14ac:dyDescent="0.25">
      <c r="A37" t="s">
        <v>37</v>
      </c>
      <c r="C37">
        <v>0</v>
      </c>
      <c r="I37" s="6" t="s">
        <v>411</v>
      </c>
      <c r="J37" s="6" t="s">
        <v>422</v>
      </c>
      <c r="K37" s="6">
        <v>0.15874531320509672</v>
      </c>
      <c r="L37" s="6">
        <v>0.26279343993295323</v>
      </c>
      <c r="M37" s="6">
        <v>0.45912202638031835</v>
      </c>
      <c r="N37" s="6">
        <v>0.38687063734498522</v>
      </c>
      <c r="O37" s="6">
        <v>0.22002079449481607</v>
      </c>
      <c r="P37" s="6">
        <v>0.17286921882260953</v>
      </c>
    </row>
    <row r="38" spans="1:33" ht="15.75" thickBot="1" x14ac:dyDescent="0.3">
      <c r="A38" t="s">
        <v>38</v>
      </c>
      <c r="C38">
        <v>0</v>
      </c>
      <c r="I38" s="15" t="s">
        <v>412</v>
      </c>
      <c r="J38" s="15" t="s">
        <v>421</v>
      </c>
      <c r="K38" s="15">
        <v>6.1080588815475307E-3</v>
      </c>
      <c r="L38" s="15">
        <v>1.2451932835310009E-2</v>
      </c>
      <c r="M38" s="15">
        <v>2.2456578332348272E-2</v>
      </c>
      <c r="N38" s="15">
        <v>1.8093296540385075E-2</v>
      </c>
      <c r="O38" s="15">
        <v>8.7478180460147815E-3</v>
      </c>
      <c r="P38" s="15">
        <v>6.9715736957332167E-3</v>
      </c>
    </row>
    <row r="39" spans="1:33" x14ac:dyDescent="0.25">
      <c r="A39" t="s">
        <v>39</v>
      </c>
      <c r="C39">
        <v>0</v>
      </c>
    </row>
    <row r="40" spans="1:33" x14ac:dyDescent="0.25">
      <c r="A40" t="s">
        <v>40</v>
      </c>
      <c r="C40">
        <v>0</v>
      </c>
    </row>
    <row r="41" spans="1:33" x14ac:dyDescent="0.25">
      <c r="A41" t="s">
        <v>41</v>
      </c>
    </row>
    <row r="43" spans="1:33" x14ac:dyDescent="0.25">
      <c r="C43" t="s">
        <v>2</v>
      </c>
    </row>
    <row r="44" spans="1:33" x14ac:dyDescent="0.25">
      <c r="A44" t="s">
        <v>42</v>
      </c>
      <c r="C44">
        <v>0</v>
      </c>
    </row>
    <row r="45" spans="1:33" x14ac:dyDescent="0.25">
      <c r="A45" t="s">
        <v>43</v>
      </c>
      <c r="B45" s="1">
        <f>C45*5.0264-5.2145</f>
        <v>2396.1480999999999</v>
      </c>
      <c r="C45">
        <v>477.75</v>
      </c>
    </row>
    <row r="46" spans="1:33" x14ac:dyDescent="0.25">
      <c r="A46" t="s">
        <v>44</v>
      </c>
      <c r="B46" s="1">
        <f t="shared" ref="B46:B50" si="5">C46*5.0264-5.2145</f>
        <v>923.31237199999987</v>
      </c>
      <c r="C46">
        <v>184.73</v>
      </c>
    </row>
    <row r="47" spans="1:33" x14ac:dyDescent="0.25">
      <c r="A47" t="s">
        <v>45</v>
      </c>
      <c r="B47" s="1">
        <f t="shared" si="5"/>
        <v>330.900868</v>
      </c>
      <c r="C47">
        <v>66.87</v>
      </c>
    </row>
    <row r="48" spans="1:33" x14ac:dyDescent="0.25">
      <c r="A48" t="s">
        <v>46</v>
      </c>
      <c r="B48" s="1">
        <f t="shared" si="5"/>
        <v>61.133979999999994</v>
      </c>
      <c r="C48">
        <v>13.2</v>
      </c>
    </row>
    <row r="49" spans="1:3" x14ac:dyDescent="0.25">
      <c r="A49" t="s">
        <v>47</v>
      </c>
      <c r="B49" s="1">
        <f t="shared" si="5"/>
        <v>36.504620000000003</v>
      </c>
      <c r="C49">
        <v>8.3000000000000007</v>
      </c>
    </row>
    <row r="50" spans="1:3" x14ac:dyDescent="0.25">
      <c r="A50" t="s">
        <v>48</v>
      </c>
      <c r="B50" s="1">
        <f t="shared" si="5"/>
        <v>22.933339999999994</v>
      </c>
      <c r="C50">
        <v>5.6</v>
      </c>
    </row>
    <row r="51" spans="1:3" x14ac:dyDescent="0.25">
      <c r="A51" t="s">
        <v>49</v>
      </c>
      <c r="C51">
        <v>0</v>
      </c>
    </row>
    <row r="52" spans="1:3" x14ac:dyDescent="0.25">
      <c r="A52" t="s">
        <v>50</v>
      </c>
      <c r="C52">
        <v>0</v>
      </c>
    </row>
    <row r="53" spans="1:3" x14ac:dyDescent="0.25">
      <c r="A53" t="s">
        <v>51</v>
      </c>
      <c r="C53">
        <v>0</v>
      </c>
    </row>
    <row r="54" spans="1:3" x14ac:dyDescent="0.25">
      <c r="A54" t="s">
        <v>52</v>
      </c>
      <c r="C54">
        <v>0</v>
      </c>
    </row>
    <row r="55" spans="1:3" x14ac:dyDescent="0.25">
      <c r="A55" t="s">
        <v>53</v>
      </c>
      <c r="C55">
        <v>0</v>
      </c>
    </row>
    <row r="56" spans="1:3" x14ac:dyDescent="0.25">
      <c r="A56" t="s">
        <v>54</v>
      </c>
      <c r="C56">
        <v>0</v>
      </c>
    </row>
    <row r="57" spans="1:3" x14ac:dyDescent="0.25">
      <c r="A57" t="s">
        <v>55</v>
      </c>
      <c r="C57">
        <v>0</v>
      </c>
    </row>
    <row r="58" spans="1:3" x14ac:dyDescent="0.25">
      <c r="A58" t="s">
        <v>56</v>
      </c>
      <c r="C58">
        <v>0</v>
      </c>
    </row>
    <row r="59" spans="1:3" x14ac:dyDescent="0.25">
      <c r="A59" t="s">
        <v>57</v>
      </c>
      <c r="C59">
        <v>0</v>
      </c>
    </row>
    <row r="60" spans="1:3" x14ac:dyDescent="0.25">
      <c r="A60" t="s">
        <v>58</v>
      </c>
      <c r="C60">
        <v>0</v>
      </c>
    </row>
    <row r="61" spans="1:3" x14ac:dyDescent="0.25">
      <c r="A61" t="s">
        <v>59</v>
      </c>
    </row>
    <row r="64" spans="1:3" x14ac:dyDescent="0.25">
      <c r="A64" t="s">
        <v>60</v>
      </c>
      <c r="C64">
        <v>0</v>
      </c>
    </row>
    <row r="65" spans="1:3" x14ac:dyDescent="0.25">
      <c r="A65" t="s">
        <v>61</v>
      </c>
      <c r="B65" s="1">
        <f t="shared" ref="B65:B70" si="6">C65*5.0264-5.2145</f>
        <v>4515.7809799999995</v>
      </c>
      <c r="C65">
        <v>899.45</v>
      </c>
    </row>
    <row r="66" spans="1:3" x14ac:dyDescent="0.25">
      <c r="A66" t="s">
        <v>62</v>
      </c>
      <c r="B66" s="1">
        <f t="shared" si="6"/>
        <v>460.23013999999995</v>
      </c>
      <c r="C66">
        <v>92.6</v>
      </c>
    </row>
    <row r="67" spans="1:3" x14ac:dyDescent="0.25">
      <c r="A67" t="s">
        <v>63</v>
      </c>
      <c r="B67" s="1">
        <f t="shared" si="6"/>
        <v>157.64086</v>
      </c>
      <c r="C67">
        <v>32.4</v>
      </c>
    </row>
    <row r="68" spans="1:3" x14ac:dyDescent="0.25">
      <c r="A68" t="s">
        <v>82</v>
      </c>
      <c r="B68" s="1">
        <f t="shared" si="6"/>
        <v>105.86893999999999</v>
      </c>
      <c r="C68">
        <v>22.1</v>
      </c>
    </row>
    <row r="69" spans="1:3" x14ac:dyDescent="0.25">
      <c r="A69" t="s">
        <v>83</v>
      </c>
      <c r="B69" s="1">
        <f t="shared" si="6"/>
        <v>79.229020000000006</v>
      </c>
      <c r="C69">
        <v>16.8</v>
      </c>
    </row>
    <row r="70" spans="1:3" x14ac:dyDescent="0.25">
      <c r="A70" t="s">
        <v>84</v>
      </c>
      <c r="B70" s="1">
        <f t="shared" si="6"/>
        <v>42.033659999999998</v>
      </c>
      <c r="C70">
        <v>9.4</v>
      </c>
    </row>
    <row r="71" spans="1:3" x14ac:dyDescent="0.25">
      <c r="A71" t="s">
        <v>85</v>
      </c>
      <c r="C71">
        <v>0</v>
      </c>
    </row>
    <row r="72" spans="1:3" x14ac:dyDescent="0.25">
      <c r="A72" t="s">
        <v>86</v>
      </c>
      <c r="C72">
        <v>0</v>
      </c>
    </row>
    <row r="73" spans="1:3" x14ac:dyDescent="0.25">
      <c r="A73" t="s">
        <v>87</v>
      </c>
      <c r="C73">
        <v>0</v>
      </c>
    </row>
    <row r="74" spans="1:3" x14ac:dyDescent="0.25">
      <c r="A74" t="s">
        <v>88</v>
      </c>
      <c r="C74">
        <v>0</v>
      </c>
    </row>
    <row r="75" spans="1:3" x14ac:dyDescent="0.25">
      <c r="A75" t="s">
        <v>89</v>
      </c>
      <c r="C75">
        <v>0</v>
      </c>
    </row>
    <row r="76" spans="1:3" x14ac:dyDescent="0.25">
      <c r="A76" t="s">
        <v>90</v>
      </c>
      <c r="C76">
        <v>0</v>
      </c>
    </row>
    <row r="77" spans="1:3" x14ac:dyDescent="0.25">
      <c r="A77" t="s">
        <v>91</v>
      </c>
      <c r="C77">
        <v>0</v>
      </c>
    </row>
    <row r="78" spans="1:3" x14ac:dyDescent="0.25">
      <c r="A78" t="s">
        <v>92</v>
      </c>
      <c r="C78">
        <v>0</v>
      </c>
    </row>
    <row r="79" spans="1:3" x14ac:dyDescent="0.25">
      <c r="A79" t="s">
        <v>93</v>
      </c>
      <c r="C79">
        <v>0</v>
      </c>
    </row>
    <row r="80" spans="1:3" x14ac:dyDescent="0.25">
      <c r="A80" t="s">
        <v>94</v>
      </c>
      <c r="C80">
        <v>0</v>
      </c>
    </row>
    <row r="81" spans="1:3" x14ac:dyDescent="0.25">
      <c r="A81" t="s">
        <v>95</v>
      </c>
    </row>
    <row r="84" spans="1:3" x14ac:dyDescent="0.25">
      <c r="A84" t="s">
        <v>64</v>
      </c>
      <c r="C84">
        <v>0</v>
      </c>
    </row>
    <row r="85" spans="1:3" x14ac:dyDescent="0.25">
      <c r="A85" t="s">
        <v>65</v>
      </c>
      <c r="B85" s="1">
        <f t="shared" ref="B85:B90" si="7">C85*5.0264-5.2145</f>
        <v>6294.3223559999997</v>
      </c>
      <c r="C85">
        <v>1253.29</v>
      </c>
    </row>
    <row r="86" spans="1:3" x14ac:dyDescent="0.25">
      <c r="A86" t="s">
        <v>66</v>
      </c>
      <c r="B86" s="1">
        <f t="shared" si="7"/>
        <v>592.82657199999994</v>
      </c>
      <c r="C86">
        <v>118.98</v>
      </c>
    </row>
    <row r="87" spans="1:3" x14ac:dyDescent="0.25">
      <c r="A87" t="s">
        <v>67</v>
      </c>
      <c r="B87" s="1">
        <f t="shared" si="7"/>
        <v>207.80433200000002</v>
      </c>
      <c r="C87">
        <v>42.38</v>
      </c>
    </row>
    <row r="88" spans="1:3" x14ac:dyDescent="0.25">
      <c r="A88" t="s">
        <v>68</v>
      </c>
      <c r="B88" s="1">
        <f t="shared" si="7"/>
        <v>153.11709999999999</v>
      </c>
      <c r="C88">
        <v>31.5</v>
      </c>
    </row>
    <row r="89" spans="1:3" x14ac:dyDescent="0.25">
      <c r="A89" t="s">
        <v>69</v>
      </c>
      <c r="B89" s="1">
        <f t="shared" si="7"/>
        <v>92.347923999999992</v>
      </c>
      <c r="C89">
        <v>19.41</v>
      </c>
    </row>
    <row r="90" spans="1:3" x14ac:dyDescent="0.25">
      <c r="A90" t="s">
        <v>70</v>
      </c>
      <c r="B90" s="1">
        <f t="shared" si="7"/>
        <v>64.401139999999998</v>
      </c>
      <c r="C90">
        <v>13.85</v>
      </c>
    </row>
    <row r="91" spans="1:3" x14ac:dyDescent="0.25">
      <c r="A91" t="s">
        <v>71</v>
      </c>
      <c r="C91">
        <v>0</v>
      </c>
    </row>
    <row r="92" spans="1:3" x14ac:dyDescent="0.25">
      <c r="A92" t="s">
        <v>72</v>
      </c>
      <c r="C92">
        <v>0</v>
      </c>
    </row>
    <row r="93" spans="1:3" x14ac:dyDescent="0.25">
      <c r="A93" t="s">
        <v>73</v>
      </c>
      <c r="C93">
        <v>0</v>
      </c>
    </row>
    <row r="94" spans="1:3" x14ac:dyDescent="0.25">
      <c r="A94" t="s">
        <v>74</v>
      </c>
      <c r="C94">
        <v>0</v>
      </c>
    </row>
    <row r="95" spans="1:3" x14ac:dyDescent="0.25">
      <c r="A95" t="s">
        <v>75</v>
      </c>
      <c r="C95">
        <v>0</v>
      </c>
    </row>
    <row r="96" spans="1:3" x14ac:dyDescent="0.25">
      <c r="A96" t="s">
        <v>76</v>
      </c>
      <c r="C96">
        <v>0</v>
      </c>
    </row>
    <row r="97" spans="1:3" x14ac:dyDescent="0.25">
      <c r="A97" t="s">
        <v>77</v>
      </c>
      <c r="C97">
        <v>0</v>
      </c>
    </row>
    <row r="98" spans="1:3" x14ac:dyDescent="0.25">
      <c r="A98" t="s">
        <v>78</v>
      </c>
      <c r="C98">
        <v>0</v>
      </c>
    </row>
    <row r="99" spans="1:3" x14ac:dyDescent="0.25">
      <c r="A99" t="s">
        <v>79</v>
      </c>
      <c r="C99">
        <v>0</v>
      </c>
    </row>
    <row r="100" spans="1:3" x14ac:dyDescent="0.25">
      <c r="A100" t="s">
        <v>80</v>
      </c>
      <c r="C100">
        <v>0</v>
      </c>
    </row>
    <row r="101" spans="1:3" x14ac:dyDescent="0.25">
      <c r="A101" t="s">
        <v>81</v>
      </c>
    </row>
    <row r="104" spans="1:3" x14ac:dyDescent="0.25">
      <c r="A104" t="s">
        <v>96</v>
      </c>
      <c r="C104">
        <v>0</v>
      </c>
    </row>
    <row r="105" spans="1:3" x14ac:dyDescent="0.25">
      <c r="A105" t="s">
        <v>97</v>
      </c>
      <c r="B105" s="1">
        <f t="shared" ref="B105:B110" si="8">C105*5.0264-5.2145</f>
        <v>5154.4353639999999</v>
      </c>
      <c r="C105">
        <v>1026.51</v>
      </c>
    </row>
    <row r="106" spans="1:3" x14ac:dyDescent="0.25">
      <c r="A106" t="s">
        <v>98</v>
      </c>
      <c r="B106" s="1">
        <f t="shared" si="8"/>
        <v>420.672372</v>
      </c>
      <c r="C106" s="2">
        <v>84.73</v>
      </c>
    </row>
    <row r="107" spans="1:3" x14ac:dyDescent="0.25">
      <c r="A107" t="s">
        <v>99</v>
      </c>
      <c r="B107" s="1">
        <f t="shared" si="8"/>
        <v>323.56232399999999</v>
      </c>
      <c r="C107" s="2">
        <v>65.41</v>
      </c>
    </row>
    <row r="108" spans="1:3" x14ac:dyDescent="0.25">
      <c r="A108" t="s">
        <v>100</v>
      </c>
      <c r="B108" s="1">
        <f t="shared" si="8"/>
        <v>144.72301200000001</v>
      </c>
      <c r="C108" s="2">
        <v>29.83</v>
      </c>
    </row>
    <row r="109" spans="1:3" x14ac:dyDescent="0.25">
      <c r="A109" t="s">
        <v>101</v>
      </c>
      <c r="B109" s="1">
        <f t="shared" si="8"/>
        <v>57.816555999999991</v>
      </c>
      <c r="C109" s="2">
        <v>12.54</v>
      </c>
    </row>
    <row r="110" spans="1:3" x14ac:dyDescent="0.25">
      <c r="A110" t="s">
        <v>102</v>
      </c>
      <c r="B110" s="1">
        <f t="shared" si="8"/>
        <v>36.605148</v>
      </c>
      <c r="C110" s="2">
        <v>8.32</v>
      </c>
    </row>
    <row r="111" spans="1:3" x14ac:dyDescent="0.25">
      <c r="A111" t="s">
        <v>103</v>
      </c>
      <c r="B111" s="1"/>
      <c r="C111">
        <v>0</v>
      </c>
    </row>
    <row r="112" spans="1:3" x14ac:dyDescent="0.25">
      <c r="A112" t="s">
        <v>104</v>
      </c>
      <c r="B112" s="1"/>
      <c r="C112">
        <v>0</v>
      </c>
    </row>
    <row r="113" spans="1:3" x14ac:dyDescent="0.25">
      <c r="A113" t="s">
        <v>105</v>
      </c>
      <c r="B113" s="1"/>
      <c r="C113">
        <v>0</v>
      </c>
    </row>
    <row r="114" spans="1:3" x14ac:dyDescent="0.25">
      <c r="A114" t="s">
        <v>106</v>
      </c>
      <c r="B114" s="1"/>
      <c r="C114">
        <v>0</v>
      </c>
    </row>
    <row r="115" spans="1:3" x14ac:dyDescent="0.25">
      <c r="A115" t="s">
        <v>107</v>
      </c>
      <c r="B115" s="1"/>
      <c r="C115">
        <v>0</v>
      </c>
    </row>
    <row r="116" spans="1:3" x14ac:dyDescent="0.25">
      <c r="A116" t="s">
        <v>108</v>
      </c>
      <c r="B116" s="1"/>
      <c r="C116">
        <v>0</v>
      </c>
    </row>
    <row r="117" spans="1:3" x14ac:dyDescent="0.25">
      <c r="A117" t="s">
        <v>109</v>
      </c>
      <c r="B117" s="1"/>
      <c r="C117">
        <v>0</v>
      </c>
    </row>
    <row r="118" spans="1:3" x14ac:dyDescent="0.25">
      <c r="A118" t="s">
        <v>110</v>
      </c>
      <c r="B118" s="1"/>
      <c r="C118">
        <v>0</v>
      </c>
    </row>
    <row r="119" spans="1:3" x14ac:dyDescent="0.25">
      <c r="A119" t="s">
        <v>111</v>
      </c>
      <c r="B119" s="1"/>
      <c r="C119">
        <v>0</v>
      </c>
    </row>
    <row r="120" spans="1:3" x14ac:dyDescent="0.25">
      <c r="A120" t="s">
        <v>112</v>
      </c>
      <c r="B120" s="1"/>
      <c r="C120">
        <v>0</v>
      </c>
    </row>
    <row r="121" spans="1:3" x14ac:dyDescent="0.25">
      <c r="A121" t="s">
        <v>113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7EBE-63F0-4129-A1A7-64DD5633CFB4}">
  <sheetPr>
    <tabColor indexed="12"/>
  </sheetPr>
  <dimension ref="A1:K22"/>
  <sheetViews>
    <sheetView workbookViewId="0">
      <pane ySplit="6" topLeftCell="A7" activePane="bottomLeft" state="frozen"/>
      <selection pane="bottomLeft" activeCell="I8" sqref="I8:K22"/>
    </sheetView>
  </sheetViews>
  <sheetFormatPr defaultColWidth="10.7109375" defaultRowHeight="12.75" customHeight="1" x14ac:dyDescent="0.2"/>
  <cols>
    <col min="1" max="7" width="10.7109375" style="6"/>
    <col min="8" max="8" width="4.7109375" style="6" customWidth="1"/>
    <col min="9" max="9" width="15.7109375" style="6" bestFit="1" customWidth="1"/>
    <col min="10" max="10" width="12.5703125" style="6" bestFit="1" customWidth="1"/>
    <col min="11" max="11" width="12" style="6" bestFit="1" customWidth="1"/>
    <col min="12" max="16384" width="10.7109375" style="6"/>
  </cols>
  <sheetData>
    <row r="1" spans="1:11" s="7" customFormat="1" ht="12.75" customHeight="1" x14ac:dyDescent="0.2">
      <c r="A1" s="10" t="s">
        <v>376</v>
      </c>
      <c r="C1" s="11" t="s">
        <v>377</v>
      </c>
    </row>
    <row r="2" spans="1:11" s="7" customFormat="1" ht="12.75" customHeight="1" x14ac:dyDescent="0.2"/>
    <row r="3" spans="1:11" s="7" customFormat="1" ht="12.75" customHeight="1" x14ac:dyDescent="0.2">
      <c r="A3" s="8" t="s">
        <v>378</v>
      </c>
      <c r="B3" s="9" t="s">
        <v>382</v>
      </c>
      <c r="D3" s="8" t="s">
        <v>385</v>
      </c>
      <c r="E3" s="9" t="s">
        <v>389</v>
      </c>
    </row>
    <row r="4" spans="1:11" s="7" customFormat="1" ht="12.75" customHeight="1" x14ac:dyDescent="0.2">
      <c r="A4" s="8" t="s">
        <v>379</v>
      </c>
      <c r="B4" s="9" t="s">
        <v>383</v>
      </c>
      <c r="D4" s="8" t="s">
        <v>386</v>
      </c>
      <c r="E4" s="9" t="s">
        <v>390</v>
      </c>
    </row>
    <row r="5" spans="1:11" s="7" customFormat="1" ht="12.75" customHeight="1" x14ac:dyDescent="0.2">
      <c r="A5" s="8" t="s">
        <v>380</v>
      </c>
      <c r="B5" s="9">
        <v>64</v>
      </c>
      <c r="D5" s="8" t="s">
        <v>387</v>
      </c>
      <c r="E5" s="12">
        <v>45589</v>
      </c>
    </row>
    <row r="6" spans="1:11" s="7" customFormat="1" ht="12.75" customHeight="1" x14ac:dyDescent="0.2">
      <c r="A6" s="8" t="s">
        <v>381</v>
      </c>
      <c r="B6" s="9" t="s">
        <v>384</v>
      </c>
      <c r="D6" s="8" t="s">
        <v>388</v>
      </c>
      <c r="E6" s="13">
        <v>0.66931712962962964</v>
      </c>
    </row>
    <row r="7" spans="1:11" ht="12.75" customHeight="1" thickBot="1" x14ac:dyDescent="0.25"/>
    <row r="8" spans="1:11" ht="12.75" customHeight="1" x14ac:dyDescent="0.2">
      <c r="A8" s="14" t="s">
        <v>388</v>
      </c>
      <c r="B8" s="14" t="s">
        <v>391</v>
      </c>
      <c r="C8" s="14" t="s">
        <v>392</v>
      </c>
      <c r="D8" s="14" t="s">
        <v>393</v>
      </c>
      <c r="E8" s="14" t="s">
        <v>394</v>
      </c>
      <c r="F8" s="14" t="s">
        <v>395</v>
      </c>
      <c r="G8" s="14" t="s">
        <v>396</v>
      </c>
      <c r="I8" s="14" t="s">
        <v>397</v>
      </c>
      <c r="J8" s="14" t="s">
        <v>398</v>
      </c>
      <c r="K8" s="14" t="s">
        <v>229</v>
      </c>
    </row>
    <row r="9" spans="1:11" ht="12.75" customHeight="1" x14ac:dyDescent="0.2">
      <c r="A9" s="6">
        <v>0.05</v>
      </c>
      <c r="B9" s="6">
        <v>2832.15</v>
      </c>
      <c r="C9" s="6">
        <v>7.9487914195126512</v>
      </c>
      <c r="D9" s="6">
        <v>173.94692780558182</v>
      </c>
      <c r="E9" s="6">
        <v>3.5401875000000005</v>
      </c>
      <c r="F9" s="6">
        <v>-0.98129539449437553</v>
      </c>
      <c r="G9" s="16">
        <v>0.95367581406984014</v>
      </c>
      <c r="I9" s="6" t="s">
        <v>399</v>
      </c>
      <c r="J9" s="6" t="s">
        <v>413</v>
      </c>
      <c r="K9" s="6">
        <v>22.775425916077602</v>
      </c>
    </row>
    <row r="10" spans="1:11" ht="12.75" customHeight="1" x14ac:dyDescent="0.2">
      <c r="A10" s="6">
        <v>0.1</v>
      </c>
      <c r="B10" s="6">
        <v>1944.16</v>
      </c>
      <c r="C10" s="6">
        <v>7.5725852861603018</v>
      </c>
      <c r="D10" s="6">
        <v>293.35467780558184</v>
      </c>
      <c r="E10" s="6">
        <v>11.940775000000002</v>
      </c>
      <c r="F10" s="6">
        <v>-0.97234746482420054</v>
      </c>
      <c r="G10" s="6">
        <v>0.92727945646673327</v>
      </c>
      <c r="I10" s="6" t="s">
        <v>400</v>
      </c>
      <c r="J10" s="6" t="s">
        <v>382</v>
      </c>
      <c r="K10" s="6">
        <v>3.0433994214379968E-2</v>
      </c>
    </row>
    <row r="11" spans="1:11" ht="12.75" customHeight="1" x14ac:dyDescent="0.2">
      <c r="A11" s="6">
        <v>0.15</v>
      </c>
      <c r="B11" s="6">
        <v>193.12</v>
      </c>
      <c r="C11" s="6">
        <v>5.2633117573492214</v>
      </c>
      <c r="D11" s="6">
        <v>346.78667780558186</v>
      </c>
      <c r="E11" s="6">
        <v>17.525375</v>
      </c>
      <c r="F11" s="6">
        <v>-0.97454182668348066</v>
      </c>
      <c r="G11" s="6">
        <v>0.92459765793336279</v>
      </c>
      <c r="I11" s="6" t="s">
        <v>401</v>
      </c>
      <c r="J11" s="6" t="s">
        <v>382</v>
      </c>
      <c r="K11" s="6">
        <v>0.05</v>
      </c>
    </row>
    <row r="12" spans="1:11" ht="12.75" customHeight="1" x14ac:dyDescent="0.2">
      <c r="A12" s="6">
        <v>0.2</v>
      </c>
      <c r="B12" s="6">
        <v>126.95</v>
      </c>
      <c r="C12" s="6">
        <v>4.8437933081506879</v>
      </c>
      <c r="D12" s="6">
        <v>354.78842780558188</v>
      </c>
      <c r="E12" s="6">
        <v>18.884325</v>
      </c>
      <c r="F12" s="6">
        <v>-0.96191249251281175</v>
      </c>
      <c r="G12" s="6">
        <v>0.85055128650442025</v>
      </c>
      <c r="I12" s="6" t="s">
        <v>402</v>
      </c>
      <c r="J12" s="6" t="s">
        <v>383</v>
      </c>
      <c r="K12" s="6">
        <v>2832.15</v>
      </c>
    </row>
    <row r="13" spans="1:11" ht="12.75" customHeight="1" x14ac:dyDescent="0.2">
      <c r="A13" s="6">
        <v>0.25</v>
      </c>
      <c r="B13" s="6">
        <v>21.11</v>
      </c>
      <c r="C13" s="6">
        <v>3.0497468618602293</v>
      </c>
      <c r="D13" s="6">
        <v>358.48992780558189</v>
      </c>
      <c r="E13" s="6">
        <v>19.6510125</v>
      </c>
      <c r="I13" s="6" t="s">
        <v>403</v>
      </c>
      <c r="J13" s="6" t="s">
        <v>383</v>
      </c>
      <c r="K13" s="6">
        <v>4125.7271122232723</v>
      </c>
    </row>
    <row r="14" spans="1:11" ht="12.75" customHeight="1" thickBot="1" x14ac:dyDescent="0.25">
      <c r="A14" s="15">
        <v>0.33333333333333331</v>
      </c>
      <c r="B14" s="15">
        <v>6.91</v>
      </c>
      <c r="C14" s="15">
        <v>1.9329696377795786</v>
      </c>
      <c r="D14" s="15">
        <v>359.6574278055819</v>
      </c>
      <c r="E14" s="15">
        <v>19.966880555555555</v>
      </c>
      <c r="F14" s="15"/>
      <c r="G14" s="15"/>
      <c r="I14" s="6" t="s">
        <v>404</v>
      </c>
      <c r="K14" s="6">
        <v>2.4398425224652649E-3</v>
      </c>
    </row>
    <row r="15" spans="1:11" ht="12.75" customHeight="1" x14ac:dyDescent="0.2">
      <c r="I15" s="6" t="s">
        <v>405</v>
      </c>
      <c r="J15" s="6" t="s">
        <v>414</v>
      </c>
      <c r="K15" s="6">
        <v>359.6574278055819</v>
      </c>
    </row>
    <row r="16" spans="1:11" ht="12.75" customHeight="1" x14ac:dyDescent="0.2">
      <c r="I16" s="6" t="s">
        <v>406</v>
      </c>
      <c r="J16" s="6" t="s">
        <v>414</v>
      </c>
      <c r="K16" s="6">
        <v>359.96082498574714</v>
      </c>
    </row>
    <row r="17" spans="9:11" ht="12.75" customHeight="1" x14ac:dyDescent="0.2">
      <c r="I17" s="6" t="s">
        <v>407</v>
      </c>
      <c r="K17" s="6">
        <v>0.99915713833532516</v>
      </c>
    </row>
    <row r="18" spans="9:11" ht="12.75" customHeight="1" x14ac:dyDescent="0.2">
      <c r="I18" s="6" t="s">
        <v>408</v>
      </c>
      <c r="J18" s="6" t="s">
        <v>415</v>
      </c>
      <c r="K18" s="6">
        <v>20.081334200598409</v>
      </c>
    </row>
    <row r="19" spans="9:11" ht="12.75" customHeight="1" x14ac:dyDescent="0.2">
      <c r="I19" s="6" t="s">
        <v>409</v>
      </c>
      <c r="J19" s="6" t="s">
        <v>382</v>
      </c>
      <c r="K19" s="6">
        <v>5.578755466346523E-2</v>
      </c>
    </row>
    <row r="20" spans="9:11" ht="12.75" customHeight="1" x14ac:dyDescent="0.2">
      <c r="I20" s="6" t="s">
        <v>410</v>
      </c>
      <c r="J20" s="6" t="s">
        <v>416</v>
      </c>
      <c r="K20" s="6">
        <v>7.8065335078425441E-3</v>
      </c>
    </row>
    <row r="21" spans="9:11" ht="12.75" customHeight="1" x14ac:dyDescent="0.2">
      <c r="I21" s="6" t="s">
        <v>411</v>
      </c>
      <c r="J21" s="6" t="s">
        <v>417</v>
      </c>
      <c r="K21" s="6">
        <v>0.17779712556924526</v>
      </c>
    </row>
    <row r="22" spans="9:11" ht="12.75" customHeight="1" thickBot="1" x14ac:dyDescent="0.25">
      <c r="I22" s="15" t="s">
        <v>412</v>
      </c>
      <c r="J22" s="15" t="s">
        <v>416</v>
      </c>
      <c r="K22" s="15">
        <v>9.9188668617012608E-3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Лист1</vt:lpstr>
      <vt:lpstr>PKResult(6)</vt:lpstr>
      <vt:lpstr>PKResult(9)</vt:lpstr>
      <vt:lpstr>PKResult(8)</vt:lpstr>
      <vt:lpstr>PKResult(7)</vt:lpstr>
      <vt:lpstr>PKResult(11)</vt:lpstr>
      <vt:lpstr>PKResult(10)</vt:lpstr>
      <vt:lpstr>Лист2</vt:lpstr>
      <vt:lpstr>PKResult(2)</vt:lpstr>
      <vt:lpstr>PKResult(1)</vt:lpstr>
      <vt:lpstr>PKResult</vt:lpstr>
      <vt:lpstr>PKResult(4)</vt:lpstr>
      <vt:lpstr>PKResult(3)</vt:lpstr>
      <vt:lpstr>PKResult(5)</vt:lpstr>
      <vt:lpstr>Лист3</vt:lpstr>
      <vt:lpstr>PKResult(17)</vt:lpstr>
      <vt:lpstr>PKResult(16)</vt:lpstr>
      <vt:lpstr>PKResult(15)</vt:lpstr>
      <vt:lpstr>PKResult(13)</vt:lpstr>
      <vt:lpstr>PKResult(12)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Moskaleva</cp:lastModifiedBy>
  <dcterms:created xsi:type="dcterms:W3CDTF">2015-06-05T18:19:34Z</dcterms:created>
  <dcterms:modified xsi:type="dcterms:W3CDTF">2024-10-25T08:16:19Z</dcterms:modified>
</cp:coreProperties>
</file>