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C++_Final_Project\"/>
    </mc:Choice>
  </mc:AlternateContent>
  <xr:revisionPtr revIDLastSave="0" documentId="13_ncr:1_{DCA2B5A7-04E8-405F-B0ED-B403F06516AB}" xr6:coauthVersionLast="47" xr6:coauthVersionMax="47" xr10:uidLastSave="{00000000-0000-0000-0000-000000000000}"/>
  <bookViews>
    <workbookView xWindow="-110" yWindow="-110" windowWidth="19420" windowHeight="10300" firstSheet="6" activeTab="7" xr2:uid="{603FAE4F-A0F0-414C-B275-6F2A5451B931}"/>
  </bookViews>
  <sheets>
    <sheet name="training summary" sheetId="4" r:id="rId1"/>
    <sheet name="training_small" sheetId="1" r:id="rId2"/>
    <sheet name="output_small_th" sheetId="3" state="hidden" r:id="rId3"/>
    <sheet name="training_medium" sheetId="7" r:id="rId4"/>
    <sheet name="output_medium_th" sheetId="8" state="hidden" r:id="rId5"/>
    <sheet name="training_large" sheetId="5" r:id="rId6"/>
    <sheet name="test_1" sheetId="9" r:id="rId7"/>
    <sheet name="test_2" sheetId="10" r:id="rId8"/>
    <sheet name="test_3" sheetId="11" r:id="rId9"/>
    <sheet name="output_large_th" sheetId="6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1" l="1"/>
  <c r="N2" i="11" s="1"/>
  <c r="L2" i="11"/>
  <c r="K2" i="11"/>
  <c r="J2" i="11"/>
  <c r="I2" i="11"/>
  <c r="M2" i="10"/>
  <c r="N2" i="10" s="1"/>
  <c r="L2" i="10"/>
  <c r="J2" i="10"/>
  <c r="K2" i="10" s="1"/>
  <c r="I2" i="10"/>
  <c r="M2" i="9"/>
  <c r="L2" i="9"/>
  <c r="J2" i="9"/>
  <c r="K2" i="9" s="1"/>
  <c r="I2" i="9"/>
  <c r="N2" i="9"/>
  <c r="K3" i="4"/>
  <c r="K4" i="4"/>
  <c r="K5" i="4"/>
  <c r="K6" i="4"/>
  <c r="K7" i="4"/>
  <c r="K8" i="4"/>
  <c r="K9" i="4"/>
  <c r="K10" i="4"/>
  <c r="K11" i="4"/>
  <c r="K12" i="4"/>
  <c r="K13" i="4"/>
  <c r="K14" i="4"/>
  <c r="K2" i="4"/>
  <c r="L20" i="5"/>
  <c r="L21" i="5"/>
  <c r="L22" i="5"/>
  <c r="L23" i="5"/>
  <c r="L24" i="5"/>
  <c r="L25" i="5"/>
  <c r="L26" i="5"/>
  <c r="L27" i="5"/>
  <c r="L28" i="5"/>
  <c r="L29" i="5"/>
  <c r="L30" i="5"/>
  <c r="L31" i="5"/>
  <c r="L19" i="5"/>
  <c r="L19" i="1"/>
  <c r="L31" i="1"/>
  <c r="L30" i="1"/>
  <c r="L29" i="1"/>
  <c r="L28" i="1"/>
  <c r="L27" i="1"/>
  <c r="L26" i="1"/>
  <c r="L25" i="1"/>
  <c r="L24" i="1"/>
  <c r="L23" i="1"/>
  <c r="L22" i="1"/>
  <c r="L21" i="1"/>
  <c r="L20" i="1"/>
  <c r="L20" i="7"/>
  <c r="L21" i="7"/>
  <c r="L22" i="7"/>
  <c r="L23" i="7"/>
  <c r="L24" i="7"/>
  <c r="L25" i="7"/>
  <c r="L26" i="7"/>
  <c r="L27" i="7"/>
  <c r="L28" i="7"/>
  <c r="L29" i="7"/>
  <c r="L30" i="7"/>
  <c r="L31" i="7"/>
  <c r="L19" i="7"/>
  <c r="P8" i="7"/>
  <c r="P9" i="7"/>
  <c r="P10" i="7"/>
  <c r="P11" i="7"/>
  <c r="P12" i="7"/>
  <c r="P13" i="7"/>
  <c r="P14" i="7"/>
  <c r="P15" i="7"/>
  <c r="P16" i="7"/>
  <c r="P17" i="7"/>
  <c r="P18" i="7"/>
  <c r="P19" i="7"/>
  <c r="N15" i="7"/>
  <c r="M15" i="7"/>
  <c r="N14" i="7"/>
  <c r="M14" i="7"/>
  <c r="K15" i="7"/>
  <c r="K14" i="7"/>
  <c r="J15" i="7"/>
  <c r="J14" i="7"/>
  <c r="N13" i="7"/>
  <c r="M13" i="7"/>
  <c r="K13" i="7"/>
  <c r="J13" i="7"/>
  <c r="N12" i="7"/>
  <c r="M12" i="7"/>
  <c r="K12" i="7"/>
  <c r="J12" i="7"/>
  <c r="N11" i="7"/>
  <c r="M11" i="7"/>
  <c r="K11" i="7"/>
  <c r="J11" i="7"/>
  <c r="N10" i="7"/>
  <c r="M10" i="7"/>
  <c r="K10" i="7"/>
  <c r="J10" i="7"/>
  <c r="N9" i="7"/>
  <c r="M9" i="7"/>
  <c r="K9" i="7"/>
  <c r="J9" i="7"/>
  <c r="N8" i="7"/>
  <c r="M8" i="7"/>
  <c r="K8" i="7"/>
  <c r="J8" i="7"/>
  <c r="N3" i="4" l="1"/>
  <c r="N7" i="7"/>
  <c r="M7" i="7"/>
  <c r="K7" i="7"/>
  <c r="J7" i="7"/>
  <c r="N6" i="7"/>
  <c r="M6" i="7"/>
  <c r="K6" i="7"/>
  <c r="J6" i="7"/>
  <c r="N5" i="7"/>
  <c r="M5" i="7"/>
  <c r="K5" i="7" l="1"/>
  <c r="L5" i="7" s="1"/>
  <c r="J5" i="7"/>
  <c r="N4" i="7"/>
  <c r="O4" i="7" s="1"/>
  <c r="N3" i="7"/>
  <c r="O3" i="7" s="1"/>
  <c r="M4" i="7"/>
  <c r="M3" i="7"/>
  <c r="K4" i="7"/>
  <c r="L4" i="7" s="1"/>
  <c r="K3" i="7"/>
  <c r="J4" i="7"/>
  <c r="J3" i="7"/>
  <c r="O5" i="7"/>
  <c r="L15" i="7"/>
  <c r="L14" i="7"/>
  <c r="L13" i="7"/>
  <c r="L12" i="7"/>
  <c r="L11" i="7"/>
  <c r="L10" i="7"/>
  <c r="L9" i="7"/>
  <c r="L8" i="7"/>
  <c r="L7" i="7"/>
  <c r="L6" i="7"/>
  <c r="P27" i="7"/>
  <c r="P26" i="7"/>
  <c r="P25" i="7"/>
  <c r="O15" i="7"/>
  <c r="O14" i="7"/>
  <c r="O13" i="7"/>
  <c r="O12" i="7"/>
  <c r="O11" i="7"/>
  <c r="O10" i="7"/>
  <c r="O9" i="7"/>
  <c r="O8" i="7"/>
  <c r="P7" i="7"/>
  <c r="O7" i="7"/>
  <c r="P6" i="7"/>
  <c r="O6" i="7"/>
  <c r="P5" i="7"/>
  <c r="P4" i="7"/>
  <c r="P3" i="7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G16" i="4"/>
  <c r="F16" i="4"/>
  <c r="E16" i="4"/>
  <c r="D16" i="4"/>
  <c r="C16" i="4"/>
  <c r="B16" i="4"/>
  <c r="G4" i="4"/>
  <c r="F4" i="4"/>
  <c r="G15" i="4"/>
  <c r="F15" i="4"/>
  <c r="E15" i="4"/>
  <c r="D15" i="4"/>
  <c r="C15" i="4"/>
  <c r="B15" i="4"/>
  <c r="G3" i="4"/>
  <c r="F3" i="4"/>
  <c r="E3" i="4"/>
  <c r="E4" i="4" s="1"/>
  <c r="D3" i="4"/>
  <c r="D4" i="4" s="1"/>
  <c r="C3" i="4"/>
  <c r="C4" i="4" s="1"/>
  <c r="B3" i="4"/>
  <c r="B4" i="4" s="1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K5" i="5"/>
  <c r="L5" i="5"/>
  <c r="J6" i="5"/>
  <c r="J5" i="5"/>
  <c r="L15" i="5"/>
  <c r="K15" i="5"/>
  <c r="J15" i="5"/>
  <c r="L14" i="5"/>
  <c r="K14" i="5"/>
  <c r="J14" i="5"/>
  <c r="L13" i="5"/>
  <c r="K13" i="5"/>
  <c r="J13" i="5"/>
  <c r="L12" i="5"/>
  <c r="K12" i="5"/>
  <c r="J12" i="5"/>
  <c r="L11" i="5"/>
  <c r="K11" i="5"/>
  <c r="J11" i="5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L4" i="5"/>
  <c r="K4" i="5"/>
  <c r="J4" i="5"/>
  <c r="L3" i="5"/>
  <c r="K3" i="5"/>
  <c r="M3" i="5"/>
  <c r="J3" i="5"/>
  <c r="J3" i="1"/>
  <c r="O7" i="1"/>
  <c r="M7" i="1"/>
  <c r="G2" i="4"/>
  <c r="G8" i="4" s="1"/>
  <c r="G14" i="4" s="1"/>
  <c r="F2" i="4"/>
  <c r="F8" i="4" s="1"/>
  <c r="F14" i="4" s="1"/>
  <c r="E2" i="4"/>
  <c r="E8" i="4" s="1"/>
  <c r="E14" i="4" s="1"/>
  <c r="D2" i="4"/>
  <c r="D8" i="4" s="1"/>
  <c r="D14" i="4" s="1"/>
  <c r="C2" i="4"/>
  <c r="C8" i="4" s="1"/>
  <c r="C14" i="4" s="1"/>
  <c r="B2" i="4"/>
  <c r="B8" i="4" s="1"/>
  <c r="B14" i="4" s="1"/>
  <c r="N14" i="1"/>
  <c r="M14" i="1"/>
  <c r="K14" i="1"/>
  <c r="L14" i="1" s="1"/>
  <c r="J14" i="1"/>
  <c r="O14" i="1"/>
  <c r="N12" i="1"/>
  <c r="M12" i="1"/>
  <c r="K12" i="1"/>
  <c r="L12" i="1" s="1"/>
  <c r="J12" i="1"/>
  <c r="O12" i="1"/>
  <c r="K11" i="1"/>
  <c r="N11" i="1"/>
  <c r="M11" i="1"/>
  <c r="J11" i="1"/>
  <c r="L11" i="1"/>
  <c r="O11" i="1"/>
  <c r="N10" i="1"/>
  <c r="M10" i="1"/>
  <c r="K10" i="1"/>
  <c r="L10" i="1" s="1"/>
  <c r="J10" i="1"/>
  <c r="O10" i="1"/>
  <c r="N7" i="1"/>
  <c r="N13" i="1"/>
  <c r="M13" i="1"/>
  <c r="K13" i="1"/>
  <c r="J13" i="1"/>
  <c r="O13" i="1"/>
  <c r="L13" i="1"/>
  <c r="N15" i="1"/>
  <c r="M15" i="1"/>
  <c r="K15" i="1"/>
  <c r="J15" i="1"/>
  <c r="O15" i="1"/>
  <c r="L15" i="1"/>
  <c r="N5" i="1"/>
  <c r="O5" i="1" s="1"/>
  <c r="M5" i="1"/>
  <c r="J5" i="1"/>
  <c r="K5" i="1"/>
  <c r="M6" i="1"/>
  <c r="N9" i="1"/>
  <c r="O9" i="1" s="1"/>
  <c r="M9" i="1"/>
  <c r="K9" i="1"/>
  <c r="L9" i="1" s="1"/>
  <c r="J9" i="1"/>
  <c r="N8" i="1"/>
  <c r="O8" i="1" s="1"/>
  <c r="M8" i="1"/>
  <c r="K8" i="1"/>
  <c r="L8" i="1" s="1"/>
  <c r="J8" i="1"/>
  <c r="K7" i="1"/>
  <c r="L7" i="1" s="1"/>
  <c r="J7" i="1"/>
  <c r="N6" i="1"/>
  <c r="O6" i="1" s="1"/>
  <c r="K6" i="1"/>
  <c r="L6" i="1" s="1"/>
  <c r="J6" i="1"/>
  <c r="N4" i="1"/>
  <c r="O4" i="1" s="1"/>
  <c r="N3" i="1"/>
  <c r="O3" i="1" s="1"/>
  <c r="M4" i="1"/>
  <c r="M3" i="1"/>
  <c r="K4" i="1"/>
  <c r="L4" i="1" s="1"/>
  <c r="J4" i="1"/>
  <c r="K3" i="1"/>
  <c r="L3" i="1" s="1"/>
  <c r="L5" i="1"/>
  <c r="B9" i="4" l="1"/>
  <c r="B10" i="4" s="1"/>
  <c r="C9" i="4"/>
  <c r="C10" i="4" s="1"/>
  <c r="L3" i="7"/>
  <c r="D9" i="4" s="1"/>
  <c r="D10" i="4" s="1"/>
  <c r="E9" i="4"/>
  <c r="E10" i="4" s="1"/>
  <c r="G9" i="4"/>
  <c r="G10" i="4" s="1"/>
  <c r="F9" i="4"/>
  <c r="F10" i="4" s="1"/>
</calcChain>
</file>

<file path=xl/sharedStrings.xml><?xml version="1.0" encoding="utf-8"?>
<sst xmlns="http://schemas.openxmlformats.org/spreadsheetml/2006/main" count="216" uniqueCount="37">
  <si>
    <t>simulation #</t>
  </si>
  <si>
    <t>OptionCount</t>
  </si>
  <si>
    <t>Mean</t>
  </si>
  <si>
    <t>Variance</t>
  </si>
  <si>
    <t>StdDeviation</t>
  </si>
  <si>
    <t>Types</t>
  </si>
  <si>
    <t>Side</t>
  </si>
  <si>
    <t xml:space="preserve">Strike </t>
  </si>
  <si>
    <t>DaysRemaining</t>
  </si>
  <si>
    <t>Volume</t>
  </si>
  <si>
    <t>C</t>
  </si>
  <si>
    <t>L</t>
  </si>
  <si>
    <t>S</t>
  </si>
  <si>
    <t>P</t>
  </si>
  <si>
    <t>trades</t>
  </si>
  <si>
    <t>mean</t>
  </si>
  <si>
    <t>variance</t>
  </si>
  <si>
    <t>standard_deviation</t>
  </si>
  <si>
    <t>Actual result ( the output provided by teacher)</t>
  </si>
  <si>
    <t>Predicted</t>
  </si>
  <si>
    <t>MAE_mean</t>
  </si>
  <si>
    <t>MSE_mean</t>
  </si>
  <si>
    <t>RMSE_mean</t>
  </si>
  <si>
    <t>MAE_Var</t>
  </si>
  <si>
    <t>MSE_var</t>
  </si>
  <si>
    <t>RMSE_var</t>
  </si>
  <si>
    <t>run_time (milliseconds)</t>
  </si>
  <si>
    <t>Small</t>
  </si>
  <si>
    <t>Medium</t>
  </si>
  <si>
    <t>Large</t>
  </si>
  <si>
    <t>Type</t>
  </si>
  <si>
    <t>Strike</t>
  </si>
  <si>
    <t>NOTE: Muellimin verdiyi outputda 24 denedi</t>
  </si>
  <si>
    <t>Simulations</t>
  </si>
  <si>
    <t>Run_time</t>
  </si>
  <si>
    <t>Number of Simulations</t>
  </si>
  <si>
    <t xml:space="preserve">Average of Results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</si>
</sst>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4" fontId="0" fillId="0" borderId="0" xfId="1" applyFont="1" applyAlignment="1">
      <alignment horizontal="center" vertical="center"/>
    </xf>
    <xf numFmtId="166" fontId="0" fillId="0" borderId="0" xfId="1" applyNumberFormat="1" applyFont="1" applyFill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166" fontId="0" fillId="0" borderId="4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6" fontId="0" fillId="0" borderId="7" xfId="1" applyNumberFormat="1" applyFont="1" applyBorder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6" fontId="0" fillId="0" borderId="9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6" fontId="0" fillId="0" borderId="5" xfId="1" applyNumberFormat="1" applyFont="1" applyBorder="1" applyAlignment="1">
      <alignment horizontal="center" vertical="center"/>
    </xf>
    <xf numFmtId="166" fontId="0" fillId="0" borderId="0" xfId="1" applyNumberFormat="1" applyFont="1" applyBorder="1" applyAlignment="1">
      <alignment horizontal="center" vertical="center"/>
    </xf>
    <xf numFmtId="166" fontId="0" fillId="0" borderId="10" xfId="1" applyNumberFormat="1" applyFont="1" applyBorder="1" applyAlignment="1">
      <alignment horizontal="center" vertical="center"/>
    </xf>
    <xf numFmtId="0" fontId="2" fillId="0" borderId="0" xfId="0" applyFont="1"/>
    <xf numFmtId="166" fontId="2" fillId="0" borderId="12" xfId="0" applyNumberFormat="1" applyFont="1" applyBorder="1" applyAlignment="1">
      <alignment horizontal="center" vertical="center"/>
    </xf>
    <xf numFmtId="0" fontId="4" fillId="5" borderId="12" xfId="0" applyFont="1" applyFill="1" applyBorder="1"/>
    <xf numFmtId="164" fontId="0" fillId="6" borderId="12" xfId="0" applyNumberFormat="1" applyFill="1" applyBorder="1" applyAlignment="1">
      <alignment horizontal="center" vertical="center"/>
    </xf>
    <xf numFmtId="0" fontId="0" fillId="5" borderId="12" xfId="0" applyFill="1" applyBorder="1"/>
    <xf numFmtId="11" fontId="0" fillId="0" borderId="0" xfId="0" applyNumberFormat="1"/>
    <xf numFmtId="0" fontId="2" fillId="0" borderId="0" xfId="0" applyFont="1" applyAlignment="1">
      <alignment vertical="center"/>
    </xf>
    <xf numFmtId="166" fontId="0" fillId="0" borderId="13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166" fontId="0" fillId="0" borderId="16" xfId="1" applyNumberFormat="1" applyFont="1" applyBorder="1" applyAlignment="1">
      <alignment horizontal="center" vertical="center"/>
    </xf>
    <xf numFmtId="0" fontId="0" fillId="0" borderId="17" xfId="0" applyBorder="1"/>
    <xf numFmtId="166" fontId="0" fillId="0" borderId="18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164" fontId="0" fillId="0" borderId="0" xfId="0" applyNumberFormat="1"/>
    <xf numFmtId="0" fontId="2" fillId="0" borderId="12" xfId="0" applyFont="1" applyBorder="1" applyAlignment="1">
      <alignment horizontal="center" vertical="top"/>
    </xf>
    <xf numFmtId="166" fontId="0" fillId="0" borderId="0" xfId="0" applyNumberFormat="1"/>
    <xf numFmtId="165" fontId="0" fillId="6" borderId="12" xfId="1" applyNumberFormat="1" applyFont="1" applyFill="1" applyBorder="1" applyAlignment="1">
      <alignment horizontal="center" vertical="center"/>
    </xf>
    <xf numFmtId="164" fontId="0" fillId="0" borderId="0" xfId="1" applyFont="1"/>
    <xf numFmtId="164" fontId="0" fillId="0" borderId="5" xfId="1" applyFont="1" applyBorder="1"/>
    <xf numFmtId="164" fontId="0" fillId="0" borderId="0" xfId="1" applyFont="1" applyBorder="1"/>
    <xf numFmtId="164" fontId="0" fillId="0" borderId="10" xfId="1" applyFont="1" applyBorder="1"/>
    <xf numFmtId="166" fontId="0" fillId="0" borderId="0" xfId="1" applyNumberFormat="1" applyFont="1"/>
    <xf numFmtId="166" fontId="0" fillId="4" borderId="0" xfId="1" applyNumberFormat="1" applyFont="1" applyFill="1"/>
    <xf numFmtId="164" fontId="0" fillId="0" borderId="15" xfId="1" applyFont="1" applyBorder="1"/>
    <xf numFmtId="164" fontId="0" fillId="0" borderId="14" xfId="1" applyFont="1" applyBorder="1"/>
    <xf numFmtId="164" fontId="0" fillId="0" borderId="19" xfId="1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0" fillId="0" borderId="0" xfId="1" applyFont="1" applyFill="1" applyAlignment="1">
      <alignment horizontal="center" vertical="center"/>
    </xf>
    <xf numFmtId="0" fontId="0" fillId="0" borderId="0" xfId="0"/>
    <xf numFmtId="0" fontId="2" fillId="0" borderId="12" xfId="0" applyFont="1" applyBorder="1" applyAlignment="1">
      <alignment horizontal="center" vertical="top"/>
    </xf>
    <xf numFmtId="0" fontId="0" fillId="0" borderId="0" xfId="0"/>
    <xf numFmtId="0" fontId="2" fillId="0" borderId="12" xfId="0" applyFont="1" applyBorder="1" applyAlignment="1">
      <alignment horizontal="center" vertical="top"/>
    </xf>
    <xf numFmtId="0" fontId="0" fillId="0" borderId="0" xfId="0"/>
    <xf numFmtId="0" fontId="2" fillId="0" borderId="12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1AEA0-ADDF-4578-9565-5DEA63143E1E}">
  <dimension ref="A1:N16"/>
  <sheetViews>
    <sheetView topLeftCell="F1" workbookViewId="0">
      <selection activeCell="J17" sqref="J17"/>
    </sheetView>
  </sheetViews>
  <sheetFormatPr defaultRowHeight="14.5" x14ac:dyDescent="0.35"/>
  <cols>
    <col min="1" max="1" width="10.453125" bestFit="1" customWidth="1"/>
    <col min="2" max="2" width="11.08984375" bestFit="1" customWidth="1"/>
    <col min="3" max="5" width="11.90625" bestFit="1" customWidth="1"/>
    <col min="6" max="6" width="14.6328125" bestFit="1" customWidth="1"/>
    <col min="7" max="7" width="12.6328125" bestFit="1" customWidth="1"/>
    <col min="8" max="8" width="11.81640625" bestFit="1" customWidth="1"/>
    <col min="10" max="10" width="20.08984375" bestFit="1" customWidth="1"/>
    <col min="11" max="11" width="16.6328125" bestFit="1" customWidth="1"/>
    <col min="14" max="14" width="14.6328125" bestFit="1" customWidth="1"/>
  </cols>
  <sheetData>
    <row r="1" spans="1:14" x14ac:dyDescent="0.35">
      <c r="B1" s="24" t="s">
        <v>27</v>
      </c>
      <c r="J1" t="s">
        <v>35</v>
      </c>
      <c r="K1" t="s">
        <v>36</v>
      </c>
    </row>
    <row r="2" spans="1:14" x14ac:dyDescent="0.35">
      <c r="B2" s="26" t="str">
        <f>training_small!J2</f>
        <v>MAE_mean</v>
      </c>
      <c r="C2" s="26" t="str">
        <f>training_small!K2</f>
        <v>MSE_mean</v>
      </c>
      <c r="D2" s="26" t="str">
        <f>training_small!L2</f>
        <v>RMSE_mean</v>
      </c>
      <c r="E2" s="26" t="str">
        <f>training_small!M2</f>
        <v>MAE_Var</v>
      </c>
      <c r="F2" s="26" t="str">
        <f>training_small!N2</f>
        <v>MSE_var</v>
      </c>
      <c r="G2" s="26" t="str">
        <f>training_small!O2</f>
        <v>RMSE_var</v>
      </c>
      <c r="J2" s="6">
        <v>10000</v>
      </c>
      <c r="K2" s="47">
        <f>AVERAGE(SUM(training_small!M3:O3),SUM(training_medium!M3:O3),SUM(training_large!M3:O3))</f>
        <v>5212055330.3555641</v>
      </c>
    </row>
    <row r="3" spans="1:14" x14ac:dyDescent="0.35">
      <c r="B3" s="27">
        <f>MIN(training_small!$J$3:$J$15)</f>
        <v>1.3737617500001136</v>
      </c>
      <c r="C3" s="27">
        <f>MIN(training_small!$K$3:$K$15)</f>
        <v>3.1700814093177105</v>
      </c>
      <c r="D3" s="27">
        <f>MIN(training_small!$L$3:$L$15)</f>
        <v>1.7804722433438018</v>
      </c>
      <c r="E3" s="27">
        <f>MIN(training_small!$M$3:$M$15)</f>
        <v>2083.1086031650316</v>
      </c>
      <c r="F3" s="27">
        <f>MIN(training_small!$N$3:$N$15)</f>
        <v>8339273.347047206</v>
      </c>
      <c r="G3" s="27">
        <f>MIN(training_small!$O$3:$O$15)</f>
        <v>2887.7800032286405</v>
      </c>
      <c r="J3" s="6">
        <v>15000</v>
      </c>
      <c r="K3" s="47">
        <f>AVERAGE(SUM(training_small!M4:O4),SUM(training_medium!M4:O4),SUM(training_large!M4:O4))</f>
        <v>4645007633.29638</v>
      </c>
      <c r="N3" s="48">
        <f>MIN(K2:K14)</f>
        <v>595663988.86136937</v>
      </c>
    </row>
    <row r="4" spans="1:14" x14ac:dyDescent="0.35">
      <c r="A4" t="s">
        <v>33</v>
      </c>
      <c r="B4" s="25">
        <f>VLOOKUP(B3,training_small!$J$3:$P$15,7,FALSE)</f>
        <v>60000</v>
      </c>
      <c r="C4" s="25">
        <f>VLOOKUP(C3,training_small!$K$3:$P$15,6,FALSE)</f>
        <v>70000</v>
      </c>
      <c r="D4" s="25">
        <f>VLOOKUP(D3,training_small!$L$3:$P$15,5,FALSE)</f>
        <v>70000</v>
      </c>
      <c r="E4" s="25">
        <f>VLOOKUP(E3,training_small!$M$3:$P$15,4,FALSE)</f>
        <v>55000</v>
      </c>
      <c r="F4" s="25">
        <f>VLOOKUP(F3,training_small!$N$3:$P$15,3,FALSE)</f>
        <v>30000</v>
      </c>
      <c r="G4" s="25">
        <f>VLOOKUP(G3,training_small!$O$3:$P$15,2,FALSE)</f>
        <v>30000</v>
      </c>
      <c r="J4" s="8">
        <v>20000</v>
      </c>
      <c r="K4" s="47">
        <f>AVERAGE(SUM(training_small!M5:O5),SUM(training_medium!M5:O5),SUM(training_large!M5:O5))</f>
        <v>2112039822.6323636</v>
      </c>
    </row>
    <row r="5" spans="1:14" x14ac:dyDescent="0.35">
      <c r="J5" s="6">
        <v>25000</v>
      </c>
      <c r="K5" s="47">
        <f>AVERAGE(SUM(training_small!M6:O6),SUM(training_medium!M6:O6),SUM(training_large!M6:O6))</f>
        <v>838526026.82951367</v>
      </c>
    </row>
    <row r="6" spans="1:14" x14ac:dyDescent="0.35">
      <c r="J6" s="8">
        <v>30000</v>
      </c>
      <c r="K6" s="47">
        <f>AVERAGE(SUM(training_small!M7:O7),SUM(training_medium!M7:O7),SUM(training_large!M7:O7))</f>
        <v>1874572191.5957472</v>
      </c>
    </row>
    <row r="7" spans="1:14" x14ac:dyDescent="0.35">
      <c r="B7" s="24" t="s">
        <v>28</v>
      </c>
      <c r="J7" s="6">
        <v>35000</v>
      </c>
      <c r="K7" s="47">
        <f>AVERAGE(SUM(training_small!M8:O8),SUM(training_medium!M8:O8),SUM(training_large!M8:O8))</f>
        <v>2955234339.5841203</v>
      </c>
    </row>
    <row r="8" spans="1:14" x14ac:dyDescent="0.35">
      <c r="B8" s="28" t="str">
        <f>B2</f>
        <v>MAE_mean</v>
      </c>
      <c r="C8" s="28" t="str">
        <f t="shared" ref="C8:G8" si="0">C2</f>
        <v>MSE_mean</v>
      </c>
      <c r="D8" s="28" t="str">
        <f t="shared" si="0"/>
        <v>RMSE_mean</v>
      </c>
      <c r="E8" s="28" t="str">
        <f t="shared" si="0"/>
        <v>MAE_Var</v>
      </c>
      <c r="F8" s="28" t="str">
        <f t="shared" si="0"/>
        <v>MSE_var</v>
      </c>
      <c r="G8" s="28" t="str">
        <f t="shared" si="0"/>
        <v>RMSE_var</v>
      </c>
      <c r="J8" s="6">
        <v>40000</v>
      </c>
      <c r="K8" s="47">
        <f>AVERAGE(SUM(training_small!M9:O9),SUM(training_medium!M9:O9),SUM(training_large!M9:O9))</f>
        <v>5700956947.7433271</v>
      </c>
    </row>
    <row r="9" spans="1:14" x14ac:dyDescent="0.35">
      <c r="B9" s="27">
        <f>MIN(training_medium!$J$3:$J$15)</f>
        <v>3.3914888888889942</v>
      </c>
      <c r="C9" s="27">
        <f>MIN(training_medium!$K$3:$K$15)</f>
        <v>15.554014002609494</v>
      </c>
      <c r="D9" s="27">
        <f>MIN(training_medium!$L$3:$L$15)</f>
        <v>3.943857756386441</v>
      </c>
      <c r="E9" s="27">
        <f>MIN(training_medium!$M$3:$M$15)</f>
        <v>7816.7157254445674</v>
      </c>
      <c r="F9" s="27">
        <f>MIN(training_medium!$N$3:$N$15)</f>
        <v>86516418.678357303</v>
      </c>
      <c r="G9" s="27">
        <f>MIN(training_medium!$O$3:$O$15)</f>
        <v>9301.4202506045986</v>
      </c>
      <c r="J9" s="6">
        <v>45000</v>
      </c>
      <c r="K9" s="47">
        <f>AVERAGE(SUM(training_small!M10:O10),SUM(training_medium!M10:O10),SUM(training_large!M10:O10))</f>
        <v>1585955150.0458393</v>
      </c>
    </row>
    <row r="10" spans="1:14" x14ac:dyDescent="0.35">
      <c r="A10" t="s">
        <v>33</v>
      </c>
      <c r="B10" s="25">
        <f>VLOOKUP(B9,training_medium!$J$3:$P$18,7,FALSE)</f>
        <v>25000</v>
      </c>
      <c r="C10" s="25">
        <f>VLOOKUP(C9,training_medium!$K$3:$P$18,6,FALSE)</f>
        <v>40000</v>
      </c>
      <c r="D10" s="25">
        <f>VLOOKUP(D9,training_medium!$L$3:$P$18,5,FALSE)</f>
        <v>40000</v>
      </c>
      <c r="E10" s="25">
        <f>VLOOKUP(E9,training_medium!$M$3:$P$18,4,FALSE)</f>
        <v>65000</v>
      </c>
      <c r="F10" s="25">
        <f>VLOOKUP(F9,training_medium!$N$3:$P$18,3,FALSE)</f>
        <v>65000</v>
      </c>
      <c r="G10" s="25">
        <f>VLOOKUP(G9,training_medium!$O$3:$P$18,2,FALSE)</f>
        <v>65000</v>
      </c>
      <c r="J10" s="9">
        <v>50000</v>
      </c>
      <c r="K10" s="48">
        <f>AVERAGE(SUM(training_small!M11:O11),SUM(training_medium!M11:O11),SUM(training_large!M11:O11))</f>
        <v>595663988.86136937</v>
      </c>
    </row>
    <row r="11" spans="1:14" x14ac:dyDescent="0.35">
      <c r="J11" s="8">
        <v>55000</v>
      </c>
      <c r="K11" s="47">
        <f>AVERAGE(SUM(training_small!M12:O12),SUM(training_medium!M12:O12),SUM(training_large!M12:O12))</f>
        <v>2321305185.002944</v>
      </c>
    </row>
    <row r="12" spans="1:14" x14ac:dyDescent="0.35">
      <c r="J12" s="6">
        <v>60000</v>
      </c>
      <c r="K12" s="47">
        <f>AVERAGE(SUM(training_small!M13:O13),SUM(training_medium!M13:O13),SUM(training_large!M13:O13))</f>
        <v>2269867824.6664844</v>
      </c>
    </row>
    <row r="13" spans="1:14" x14ac:dyDescent="0.35">
      <c r="B13" s="24" t="s">
        <v>29</v>
      </c>
      <c r="J13" s="6">
        <v>65000</v>
      </c>
      <c r="K13" s="47">
        <f>AVERAGE(SUM(training_small!M14:O14),SUM(training_medium!M14:O14),SUM(training_large!M14:O14))</f>
        <v>2446868182.972899</v>
      </c>
    </row>
    <row r="14" spans="1:14" x14ac:dyDescent="0.35">
      <c r="B14" s="28" t="str">
        <f>B8</f>
        <v>MAE_mean</v>
      </c>
      <c r="C14" s="28" t="str">
        <f t="shared" ref="C14:G14" si="1">C8</f>
        <v>MSE_mean</v>
      </c>
      <c r="D14" s="28" t="str">
        <f t="shared" si="1"/>
        <v>RMSE_mean</v>
      </c>
      <c r="E14" s="28" t="str">
        <f t="shared" si="1"/>
        <v>MAE_Var</v>
      </c>
      <c r="F14" s="28" t="str">
        <f t="shared" si="1"/>
        <v>MSE_var</v>
      </c>
      <c r="G14" s="28" t="str">
        <f t="shared" si="1"/>
        <v>RMSE_var</v>
      </c>
      <c r="J14" s="6">
        <v>70000</v>
      </c>
      <c r="K14" s="47">
        <f>AVERAGE(SUM(training_small!M15:O15),SUM(training_medium!M15:O15),SUM(training_large!M15:O15))</f>
        <v>688137236.06868434</v>
      </c>
    </row>
    <row r="15" spans="1:14" x14ac:dyDescent="0.35">
      <c r="B15" s="42">
        <f>MIN(training_large!$J$3:$J$15)</f>
        <v>30.783059199999915</v>
      </c>
      <c r="C15" s="42">
        <f>MIN(training_large!$K$3:$K$15)</f>
        <v>20030.831877420351</v>
      </c>
      <c r="D15" s="42">
        <f>MIN(training_large!$L$3:$L$15)</f>
        <v>141.53032140647582</v>
      </c>
      <c r="E15" s="42">
        <f>MIN(training_large!$M$3:$M$15)</f>
        <v>12465.253210959938</v>
      </c>
      <c r="F15" s="42">
        <f>MIN(training_large!$N$3:$N$15)</f>
        <v>331300469.0961979</v>
      </c>
      <c r="G15" s="42">
        <f>MIN(training_large!$O$3:$O$15)</f>
        <v>18201.661163097117</v>
      </c>
    </row>
    <row r="16" spans="1:14" x14ac:dyDescent="0.35">
      <c r="A16" t="s">
        <v>33</v>
      </c>
      <c r="B16" s="25">
        <f>VLOOKUP(B15,training_large!$J$3:$P$15,7,FALSE)</f>
        <v>70000</v>
      </c>
      <c r="C16" s="25">
        <f>VLOOKUP(C15,training_large!$K$3:$P$15,6,FALSE)</f>
        <v>50000</v>
      </c>
      <c r="D16" s="25">
        <f>VLOOKUP(D15,training_large!$L$3:$P$15,5,FALSE)</f>
        <v>50000</v>
      </c>
      <c r="E16" s="25">
        <f>VLOOKUP(E15,training_large!$M$3:$P$15,4,FALSE)</f>
        <v>70000</v>
      </c>
      <c r="F16" s="25">
        <f>VLOOKUP(F15,training_large!$N$3:$P$15,3,FALSE)</f>
        <v>70000</v>
      </c>
      <c r="G16" s="25">
        <f>VLOOKUP(G15,training_large!$O$3:$P$15,2,FALSE)</f>
        <v>70000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F371-4E5D-45D3-9680-881967F627C5}">
  <dimension ref="A2:F55"/>
  <sheetViews>
    <sheetView topLeftCell="A14" workbookViewId="0">
      <selection activeCell="G37" sqref="G37"/>
    </sheetView>
  </sheetViews>
  <sheetFormatPr defaultRowHeight="14.5" x14ac:dyDescent="0.35"/>
  <sheetData>
    <row r="2" spans="1:6" x14ac:dyDescent="0.35">
      <c r="B2" s="40" t="s">
        <v>30</v>
      </c>
      <c r="C2" s="40" t="s">
        <v>6</v>
      </c>
      <c r="D2" s="40" t="s">
        <v>31</v>
      </c>
      <c r="E2" s="40" t="s">
        <v>8</v>
      </c>
      <c r="F2" s="40" t="s">
        <v>9</v>
      </c>
    </row>
    <row r="3" spans="1:6" x14ac:dyDescent="0.35">
      <c r="A3">
        <v>0</v>
      </c>
      <c r="B3" t="s">
        <v>10</v>
      </c>
      <c r="C3" t="s">
        <v>11</v>
      </c>
      <c r="D3">
        <v>4800</v>
      </c>
      <c r="E3">
        <v>60</v>
      </c>
      <c r="F3">
        <v>10</v>
      </c>
    </row>
    <row r="4" spans="1:6" x14ac:dyDescent="0.35">
      <c r="A4">
        <v>1</v>
      </c>
      <c r="B4" t="s">
        <v>10</v>
      </c>
      <c r="C4" t="s">
        <v>12</v>
      </c>
      <c r="D4">
        <v>5200</v>
      </c>
      <c r="E4">
        <v>60</v>
      </c>
      <c r="F4">
        <v>5</v>
      </c>
    </row>
    <row r="5" spans="1:6" x14ac:dyDescent="0.35">
      <c r="A5">
        <v>2</v>
      </c>
      <c r="B5" t="s">
        <v>13</v>
      </c>
      <c r="C5" t="s">
        <v>11</v>
      </c>
      <c r="D5">
        <v>5000</v>
      </c>
      <c r="E5">
        <v>60</v>
      </c>
      <c r="F5">
        <v>8</v>
      </c>
    </row>
    <row r="6" spans="1:6" x14ac:dyDescent="0.35">
      <c r="A6">
        <v>3</v>
      </c>
      <c r="B6" t="s">
        <v>10</v>
      </c>
      <c r="C6" t="s">
        <v>12</v>
      </c>
      <c r="D6">
        <v>5400</v>
      </c>
      <c r="E6">
        <v>60</v>
      </c>
      <c r="F6">
        <v>7</v>
      </c>
    </row>
    <row r="7" spans="1:6" x14ac:dyDescent="0.35">
      <c r="A7">
        <v>4</v>
      </c>
      <c r="B7" t="s">
        <v>10</v>
      </c>
      <c r="C7" t="s">
        <v>11</v>
      </c>
      <c r="D7">
        <v>5000</v>
      </c>
      <c r="E7">
        <v>60</v>
      </c>
      <c r="F7">
        <v>5</v>
      </c>
    </row>
    <row r="8" spans="1:6" x14ac:dyDescent="0.35">
      <c r="A8">
        <v>5</v>
      </c>
      <c r="B8" t="s">
        <v>10</v>
      </c>
      <c r="C8" t="s">
        <v>12</v>
      </c>
      <c r="D8">
        <v>5500</v>
      </c>
      <c r="E8">
        <v>60</v>
      </c>
      <c r="F8">
        <v>5</v>
      </c>
    </row>
    <row r="9" spans="1:6" x14ac:dyDescent="0.35">
      <c r="A9">
        <v>6</v>
      </c>
      <c r="B9" t="s">
        <v>13</v>
      </c>
      <c r="C9" t="s">
        <v>11</v>
      </c>
      <c r="D9">
        <v>5500</v>
      </c>
      <c r="E9">
        <v>60</v>
      </c>
      <c r="F9">
        <v>5</v>
      </c>
    </row>
    <row r="10" spans="1:6" x14ac:dyDescent="0.35">
      <c r="A10">
        <v>7</v>
      </c>
      <c r="B10" t="s">
        <v>13</v>
      </c>
      <c r="C10" t="s">
        <v>12</v>
      </c>
      <c r="D10">
        <v>5000</v>
      </c>
      <c r="E10">
        <v>60</v>
      </c>
      <c r="F10">
        <v>5</v>
      </c>
    </row>
    <row r="11" spans="1:6" x14ac:dyDescent="0.35">
      <c r="A11">
        <v>8</v>
      </c>
      <c r="B11" t="s">
        <v>10</v>
      </c>
      <c r="C11" t="s">
        <v>11</v>
      </c>
      <c r="D11">
        <v>5000</v>
      </c>
      <c r="E11">
        <v>60</v>
      </c>
      <c r="F11">
        <v>5</v>
      </c>
    </row>
    <row r="12" spans="1:6" x14ac:dyDescent="0.35">
      <c r="A12">
        <v>9</v>
      </c>
      <c r="B12" t="s">
        <v>10</v>
      </c>
      <c r="C12" t="s">
        <v>12</v>
      </c>
      <c r="D12">
        <v>5500</v>
      </c>
      <c r="E12">
        <v>60</v>
      </c>
      <c r="F12">
        <v>5</v>
      </c>
    </row>
    <row r="13" spans="1:6" x14ac:dyDescent="0.35">
      <c r="A13">
        <v>10</v>
      </c>
      <c r="B13" t="s">
        <v>13</v>
      </c>
      <c r="C13" t="s">
        <v>11</v>
      </c>
      <c r="D13">
        <v>5500</v>
      </c>
      <c r="E13">
        <v>60</v>
      </c>
      <c r="F13">
        <v>5</v>
      </c>
    </row>
    <row r="14" spans="1:6" x14ac:dyDescent="0.35">
      <c r="A14">
        <v>11</v>
      </c>
      <c r="B14" t="s">
        <v>13</v>
      </c>
      <c r="C14" t="s">
        <v>12</v>
      </c>
      <c r="D14">
        <v>5000</v>
      </c>
      <c r="E14">
        <v>60</v>
      </c>
      <c r="F14">
        <v>5</v>
      </c>
    </row>
    <row r="15" spans="1:6" x14ac:dyDescent="0.35">
      <c r="A15">
        <v>12</v>
      </c>
      <c r="B15" t="s">
        <v>13</v>
      </c>
      <c r="C15" t="s">
        <v>12</v>
      </c>
      <c r="D15">
        <v>4600</v>
      </c>
      <c r="E15">
        <v>60</v>
      </c>
      <c r="F15">
        <v>6</v>
      </c>
    </row>
    <row r="16" spans="1:6" x14ac:dyDescent="0.35">
      <c r="A16">
        <v>13</v>
      </c>
      <c r="B16" t="s">
        <v>10</v>
      </c>
      <c r="C16" t="s">
        <v>11</v>
      </c>
      <c r="D16">
        <v>5100</v>
      </c>
      <c r="E16">
        <v>60</v>
      </c>
      <c r="F16">
        <v>9</v>
      </c>
    </row>
    <row r="17" spans="1:6" x14ac:dyDescent="0.35">
      <c r="A17">
        <v>14</v>
      </c>
      <c r="B17" t="s">
        <v>10</v>
      </c>
      <c r="C17" t="s">
        <v>12</v>
      </c>
      <c r="D17">
        <v>5200</v>
      </c>
      <c r="E17">
        <v>60</v>
      </c>
      <c r="F17">
        <v>5</v>
      </c>
    </row>
    <row r="18" spans="1:6" x14ac:dyDescent="0.35">
      <c r="A18">
        <v>15</v>
      </c>
      <c r="B18" t="s">
        <v>10</v>
      </c>
      <c r="C18" t="s">
        <v>11</v>
      </c>
      <c r="D18">
        <v>5000</v>
      </c>
      <c r="E18">
        <v>60</v>
      </c>
      <c r="F18">
        <v>5</v>
      </c>
    </row>
    <row r="19" spans="1:6" x14ac:dyDescent="0.35">
      <c r="A19">
        <v>16</v>
      </c>
      <c r="B19" t="s">
        <v>10</v>
      </c>
      <c r="C19" t="s">
        <v>12</v>
      </c>
      <c r="D19">
        <v>5500</v>
      </c>
      <c r="E19">
        <v>60</v>
      </c>
      <c r="F19">
        <v>5</v>
      </c>
    </row>
    <row r="20" spans="1:6" x14ac:dyDescent="0.35">
      <c r="A20">
        <v>17</v>
      </c>
      <c r="B20" t="s">
        <v>13</v>
      </c>
      <c r="C20" t="s">
        <v>11</v>
      </c>
      <c r="D20">
        <v>5500</v>
      </c>
      <c r="E20">
        <v>60</v>
      </c>
      <c r="F20">
        <v>5</v>
      </c>
    </row>
    <row r="21" spans="1:6" x14ac:dyDescent="0.35">
      <c r="A21">
        <v>18</v>
      </c>
      <c r="B21" t="s">
        <v>13</v>
      </c>
      <c r="C21" t="s">
        <v>12</v>
      </c>
      <c r="D21">
        <v>5000</v>
      </c>
      <c r="E21">
        <v>60</v>
      </c>
      <c r="F21">
        <v>5</v>
      </c>
    </row>
    <row r="22" spans="1:6" x14ac:dyDescent="0.35">
      <c r="A22">
        <v>19</v>
      </c>
      <c r="B22" t="s">
        <v>10</v>
      </c>
      <c r="C22" t="s">
        <v>11</v>
      </c>
      <c r="D22">
        <v>5000</v>
      </c>
      <c r="E22">
        <v>60</v>
      </c>
      <c r="F22">
        <v>5</v>
      </c>
    </row>
    <row r="23" spans="1:6" x14ac:dyDescent="0.35">
      <c r="A23">
        <v>20</v>
      </c>
      <c r="B23" t="s">
        <v>10</v>
      </c>
      <c r="C23" t="s">
        <v>12</v>
      </c>
      <c r="D23">
        <v>5500</v>
      </c>
      <c r="E23">
        <v>60</v>
      </c>
      <c r="F23">
        <v>5</v>
      </c>
    </row>
    <row r="24" spans="1:6" x14ac:dyDescent="0.35">
      <c r="A24">
        <v>21</v>
      </c>
      <c r="B24" t="s">
        <v>13</v>
      </c>
      <c r="C24" t="s">
        <v>11</v>
      </c>
      <c r="D24">
        <v>5500</v>
      </c>
      <c r="E24">
        <v>60</v>
      </c>
      <c r="F24">
        <v>5</v>
      </c>
    </row>
    <row r="25" spans="1:6" x14ac:dyDescent="0.35">
      <c r="A25">
        <v>22</v>
      </c>
      <c r="B25" t="s">
        <v>13</v>
      </c>
      <c r="C25" t="s">
        <v>12</v>
      </c>
      <c r="D25">
        <v>5000</v>
      </c>
      <c r="E25">
        <v>60</v>
      </c>
      <c r="F25">
        <v>5</v>
      </c>
    </row>
    <row r="26" spans="1:6" x14ac:dyDescent="0.35">
      <c r="A26">
        <v>23</v>
      </c>
      <c r="B26" t="s">
        <v>13</v>
      </c>
      <c r="C26" t="s">
        <v>11</v>
      </c>
      <c r="D26">
        <v>5000</v>
      </c>
      <c r="E26">
        <v>60</v>
      </c>
      <c r="F26">
        <v>8</v>
      </c>
    </row>
    <row r="27" spans="1:6" x14ac:dyDescent="0.35">
      <c r="A27">
        <v>24</v>
      </c>
      <c r="B27" t="s">
        <v>10</v>
      </c>
      <c r="C27" t="s">
        <v>12</v>
      </c>
      <c r="D27">
        <v>5400</v>
      </c>
      <c r="E27">
        <v>60</v>
      </c>
      <c r="F27">
        <v>7</v>
      </c>
    </row>
    <row r="28" spans="1:6" x14ac:dyDescent="0.35">
      <c r="A28">
        <v>25</v>
      </c>
      <c r="B28" t="s">
        <v>32</v>
      </c>
    </row>
    <row r="30" spans="1:6" x14ac:dyDescent="0.35">
      <c r="B30">
        <v>0</v>
      </c>
      <c r="C30">
        <v>0</v>
      </c>
      <c r="D30" s="29">
        <v>0</v>
      </c>
      <c r="E30">
        <v>0</v>
      </c>
    </row>
    <row r="31" spans="1:6" x14ac:dyDescent="0.35">
      <c r="B31">
        <v>1</v>
      </c>
      <c r="C31">
        <v>3079.9488820000001</v>
      </c>
      <c r="D31" s="29">
        <v>10578820</v>
      </c>
      <c r="E31">
        <v>3252.509963</v>
      </c>
    </row>
    <row r="32" spans="1:6" x14ac:dyDescent="0.35">
      <c r="B32">
        <v>2</v>
      </c>
      <c r="C32">
        <v>2589.0103300000001</v>
      </c>
      <c r="D32" s="29">
        <v>5804110</v>
      </c>
      <c r="E32">
        <v>2409.1720749999999</v>
      </c>
    </row>
    <row r="33" spans="2:5" x14ac:dyDescent="0.35">
      <c r="B33">
        <v>3</v>
      </c>
      <c r="C33">
        <v>3729.5815219999999</v>
      </c>
      <c r="D33" s="29">
        <v>3012089</v>
      </c>
      <c r="E33">
        <v>1735.5371970000001</v>
      </c>
    </row>
    <row r="34" spans="2:5" x14ac:dyDescent="0.35">
      <c r="B34">
        <v>4</v>
      </c>
      <c r="C34">
        <v>3402.7270549999998</v>
      </c>
      <c r="D34" s="29">
        <v>1645894</v>
      </c>
      <c r="E34">
        <v>1282.924162</v>
      </c>
    </row>
    <row r="35" spans="2:5" x14ac:dyDescent="0.35">
      <c r="B35">
        <v>5</v>
      </c>
      <c r="C35">
        <v>4321.9101819999996</v>
      </c>
      <c r="D35" s="29">
        <v>5027045</v>
      </c>
      <c r="E35">
        <v>2242.10716</v>
      </c>
    </row>
    <row r="36" spans="2:5" x14ac:dyDescent="0.35">
      <c r="B36">
        <v>6</v>
      </c>
      <c r="C36">
        <v>4167.8139469999996</v>
      </c>
      <c r="D36" s="29">
        <v>4021661</v>
      </c>
      <c r="E36">
        <v>2005.407995</v>
      </c>
    </row>
    <row r="37" spans="2:5" x14ac:dyDescent="0.35">
      <c r="B37">
        <v>7</v>
      </c>
      <c r="C37">
        <v>6615.584038</v>
      </c>
      <c r="D37" s="29">
        <v>3323337</v>
      </c>
      <c r="E37">
        <v>1823.0021959999999</v>
      </c>
    </row>
    <row r="38" spans="2:5" x14ac:dyDescent="0.35">
      <c r="B38">
        <v>8</v>
      </c>
      <c r="C38">
        <v>5902.7270429999999</v>
      </c>
      <c r="D38" s="29">
        <v>1645895</v>
      </c>
      <c r="E38">
        <v>1282.924205</v>
      </c>
    </row>
    <row r="39" spans="2:5" x14ac:dyDescent="0.35">
      <c r="B39">
        <v>9</v>
      </c>
      <c r="C39">
        <v>6821.9101689999998</v>
      </c>
      <c r="D39" s="29">
        <v>5027045</v>
      </c>
      <c r="E39">
        <v>2242.1071900000002</v>
      </c>
    </row>
    <row r="40" spans="2:5" x14ac:dyDescent="0.35">
      <c r="B40">
        <v>10</v>
      </c>
      <c r="C40">
        <v>6667.8139350000001</v>
      </c>
      <c r="D40" s="29">
        <v>4021661</v>
      </c>
      <c r="E40">
        <v>2005.4080269999999</v>
      </c>
    </row>
    <row r="41" spans="2:5" x14ac:dyDescent="0.35">
      <c r="B41">
        <v>11</v>
      </c>
      <c r="C41">
        <v>9115.5840250000001</v>
      </c>
      <c r="D41" s="29">
        <v>3323337</v>
      </c>
      <c r="E41">
        <v>1823.00225</v>
      </c>
    </row>
    <row r="42" spans="2:5" x14ac:dyDescent="0.35">
      <c r="B42">
        <v>12</v>
      </c>
      <c r="C42">
        <v>9115.5840250000001</v>
      </c>
      <c r="D42" s="29">
        <v>1645895</v>
      </c>
      <c r="E42">
        <v>1282.9242750000001</v>
      </c>
    </row>
    <row r="43" spans="2:5" x14ac:dyDescent="0.35">
      <c r="B43">
        <v>13</v>
      </c>
      <c r="C43">
        <v>8251.2381100000002</v>
      </c>
      <c r="D43" s="29">
        <v>1215558</v>
      </c>
      <c r="E43">
        <v>1102.5235359999999</v>
      </c>
    </row>
    <row r="44" spans="2:5" x14ac:dyDescent="0.35">
      <c r="B44">
        <v>14</v>
      </c>
      <c r="C44">
        <v>9477.8493080000007</v>
      </c>
      <c r="D44" s="29">
        <v>8230023</v>
      </c>
      <c r="E44">
        <v>2868.801645</v>
      </c>
    </row>
    <row r="45" spans="2:5" x14ac:dyDescent="0.35">
      <c r="B45">
        <v>15</v>
      </c>
      <c r="C45">
        <v>8986.9107569999996</v>
      </c>
      <c r="D45" s="29">
        <v>4091322</v>
      </c>
      <c r="E45">
        <v>2022.7015449999999</v>
      </c>
    </row>
    <row r="46" spans="2:5" x14ac:dyDescent="0.35">
      <c r="B46">
        <v>16</v>
      </c>
      <c r="C46">
        <v>9906.0938829999996</v>
      </c>
      <c r="D46" s="29">
        <v>10676060</v>
      </c>
      <c r="E46">
        <v>3267.4243820000002</v>
      </c>
    </row>
    <row r="47" spans="2:5" x14ac:dyDescent="0.35">
      <c r="B47">
        <v>17</v>
      </c>
      <c r="C47">
        <v>9751.9976480000005</v>
      </c>
      <c r="D47" s="29">
        <v>8693013</v>
      </c>
      <c r="E47">
        <v>2948.3916479999998</v>
      </c>
    </row>
    <row r="48" spans="2:5" x14ac:dyDescent="0.35">
      <c r="B48">
        <v>18</v>
      </c>
      <c r="C48">
        <v>12199.767739000001</v>
      </c>
      <c r="D48" s="29">
        <v>3861120</v>
      </c>
      <c r="E48">
        <v>1964.9733530000001</v>
      </c>
    </row>
    <row r="49" spans="2:5" x14ac:dyDescent="0.35">
      <c r="B49">
        <v>19</v>
      </c>
      <c r="C49">
        <v>11486.910744000001</v>
      </c>
      <c r="D49" s="29">
        <v>4091322</v>
      </c>
      <c r="E49">
        <v>2022.701607</v>
      </c>
    </row>
    <row r="50" spans="2:5" x14ac:dyDescent="0.35">
      <c r="B50">
        <v>20</v>
      </c>
      <c r="C50">
        <v>12406.093870000001</v>
      </c>
      <c r="D50" s="29">
        <v>10676060</v>
      </c>
      <c r="E50">
        <v>3267.4244279999998</v>
      </c>
    </row>
    <row r="51" spans="2:5" x14ac:dyDescent="0.35">
      <c r="B51">
        <v>21</v>
      </c>
      <c r="C51">
        <v>12251.997635</v>
      </c>
      <c r="D51" s="29">
        <v>8693014</v>
      </c>
      <c r="E51">
        <v>2948.3917000000001</v>
      </c>
    </row>
    <row r="52" spans="2:5" x14ac:dyDescent="0.35">
      <c r="B52">
        <v>22</v>
      </c>
      <c r="C52">
        <v>14699.767726</v>
      </c>
      <c r="D52" s="29">
        <v>3861121</v>
      </c>
      <c r="E52">
        <v>1964.9734370000001</v>
      </c>
    </row>
    <row r="53" spans="2:5" x14ac:dyDescent="0.35">
      <c r="B53">
        <v>23</v>
      </c>
      <c r="C53">
        <v>13986.910717999999</v>
      </c>
      <c r="D53" s="29">
        <v>4091322</v>
      </c>
      <c r="E53">
        <v>2022.7017800000001</v>
      </c>
    </row>
    <row r="54" spans="2:5" x14ac:dyDescent="0.35">
      <c r="B54">
        <v>24</v>
      </c>
      <c r="C54">
        <v>15127.481922999999</v>
      </c>
      <c r="D54" s="29">
        <v>4814614</v>
      </c>
      <c r="E54">
        <v>2194.2227910000001</v>
      </c>
    </row>
    <row r="55" spans="2:5" x14ac:dyDescent="0.35">
      <c r="B55">
        <v>25</v>
      </c>
      <c r="C55">
        <v>14800.627458000001</v>
      </c>
      <c r="D55" s="29">
        <v>4108688</v>
      </c>
      <c r="E55">
        <v>2026.9898519999999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D0B2-A7ED-4478-8092-5F67F619DD9A}">
  <dimension ref="A1:S64"/>
  <sheetViews>
    <sheetView topLeftCell="B1" zoomScale="72" workbookViewId="0">
      <selection activeCell="J3" sqref="J3:O3"/>
    </sheetView>
  </sheetViews>
  <sheetFormatPr defaultRowHeight="14.5" x14ac:dyDescent="0.35"/>
  <cols>
    <col min="1" max="1" width="11.36328125" style="2" bestFit="1" customWidth="1"/>
    <col min="2" max="2" width="11.90625" style="2" bestFit="1" customWidth="1"/>
    <col min="3" max="3" width="11.81640625" style="2" bestFit="1" customWidth="1"/>
    <col min="4" max="4" width="12.7265625" style="2" bestFit="1" customWidth="1"/>
    <col min="5" max="5" width="17.7265625" style="2" bestFit="1" customWidth="1"/>
    <col min="6" max="6" width="21.7265625" style="2" bestFit="1" customWidth="1"/>
    <col min="7" max="8" width="8.7265625" style="2"/>
    <col min="9" max="9" width="11.36328125" style="2" bestFit="1" customWidth="1"/>
    <col min="10" max="10" width="10.54296875" style="2" bestFit="1" customWidth="1"/>
    <col min="11" max="11" width="10.26953125" style="2" bestFit="1" customWidth="1"/>
    <col min="12" max="12" width="11.36328125" style="2" bestFit="1" customWidth="1"/>
    <col min="13" max="13" width="10.54296875" style="2" bestFit="1" customWidth="1"/>
    <col min="14" max="14" width="16.1796875" style="2" bestFit="1" customWidth="1"/>
    <col min="15" max="15" width="10.1796875" style="2" bestFit="1" customWidth="1"/>
    <col min="16" max="16" width="0" style="2" hidden="1" customWidth="1"/>
    <col min="17" max="16384" width="8.7265625" style="2"/>
  </cols>
  <sheetData>
    <row r="1" spans="1:16" x14ac:dyDescent="0.35">
      <c r="A1" s="52" t="s">
        <v>18</v>
      </c>
      <c r="B1" s="52"/>
      <c r="C1" s="52"/>
      <c r="D1" s="52"/>
      <c r="E1" s="52"/>
    </row>
    <row r="2" spans="1:16" x14ac:dyDescent="0.35">
      <c r="B2" s="2" t="s">
        <v>14</v>
      </c>
      <c r="C2" s="2" t="s">
        <v>15</v>
      </c>
      <c r="D2" s="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1:16" x14ac:dyDescent="0.35">
      <c r="A3" s="2">
        <v>0</v>
      </c>
      <c r="B3" s="2">
        <v>0</v>
      </c>
      <c r="C3" s="2">
        <v>0</v>
      </c>
      <c r="D3" s="5">
        <v>0</v>
      </c>
      <c r="E3" s="2">
        <v>0</v>
      </c>
      <c r="I3" s="6">
        <v>10000</v>
      </c>
      <c r="J3" s="7">
        <f>AVERAGE(ABS($C$4-C13),ABS($C$5-C14),ABS($C$6-C15),ABS($C$7-C16))</f>
        <v>6.042388749999958</v>
      </c>
      <c r="K3" s="7">
        <f>AVERAGE(($C$4-C13)^2, ($C$5-C14)^2, ($C$6-C15)^2, ($C$7-C16)^2)</f>
        <v>76.230959819379976</v>
      </c>
      <c r="L3" s="7">
        <f t="shared" ref="L3:L12" si="0">SQRT(K3)</f>
        <v>8.7310342926471183</v>
      </c>
      <c r="M3" s="7">
        <f>AVERAGE(ABS($D$4-D13),ABS($D$5-D14),ABS($D$6-D15),ABS($D$7-D16))</f>
        <v>19333.56870491504</v>
      </c>
      <c r="N3" s="7">
        <f>AVERAGE(($D$4-D13)^2, ($D$5-D14)^2, ($D$6-D15)^2, ($D$7-D16)^2)</f>
        <v>1038910546.4398104</v>
      </c>
      <c r="O3" s="7">
        <f t="shared" ref="O3:O4" si="1">SQRT(N3)</f>
        <v>32232.135306861233</v>
      </c>
      <c r="P3" s="6">
        <f>I3</f>
        <v>10000</v>
      </c>
    </row>
    <row r="4" spans="1:16" x14ac:dyDescent="0.35">
      <c r="A4" s="2">
        <v>1</v>
      </c>
      <c r="B4" s="2">
        <v>1</v>
      </c>
      <c r="C4" s="2">
        <v>919.18312700000001</v>
      </c>
      <c r="D4" s="5">
        <v>1743876</v>
      </c>
      <c r="E4" s="2">
        <v>1320.558986</v>
      </c>
      <c r="I4" s="6">
        <v>15000</v>
      </c>
      <c r="J4" s="7">
        <f>AVERAGE(ABS($C$4-C17),ABS($C$5-C18),ABS($C$6-C19),ABS($C$7-C20))</f>
        <v>10.940891750000048</v>
      </c>
      <c r="K4" s="7">
        <f>AVERAGE(($C$4-C17)^2, ($C$5-C18)^2, ($C$6-C19)^2, ($C$7-C20)^2)</f>
        <v>169.21954783899392</v>
      </c>
      <c r="L4" s="7">
        <f t="shared" si="0"/>
        <v>13.008441406986231</v>
      </c>
      <c r="M4" s="7">
        <f>AVERAGE(ABS($D$4-D17),ABS($D$5-D18),ABS($D$6-D19),ABS($D$7-D20))</f>
        <v>17728.615060165012</v>
      </c>
      <c r="N4" s="7">
        <f>AVERAGE(($D$4-D17)^2, ($D$5-D18)^2, ($D$6-D19)^2, ($D$7-D20)^2)</f>
        <v>931165282.37911916</v>
      </c>
      <c r="O4" s="7">
        <f t="shared" si="1"/>
        <v>30515.000940178899</v>
      </c>
      <c r="P4" s="6">
        <f t="shared" ref="P4:P20" si="2">I4</f>
        <v>15000</v>
      </c>
    </row>
    <row r="5" spans="1:16" x14ac:dyDescent="0.35">
      <c r="A5" s="2">
        <v>2</v>
      </c>
      <c r="B5" s="2">
        <v>2</v>
      </c>
      <c r="C5" s="2">
        <v>765.08689200000003</v>
      </c>
      <c r="D5" s="5">
        <v>913870.6</v>
      </c>
      <c r="E5" s="2">
        <v>955.96578699999998</v>
      </c>
      <c r="I5" s="8">
        <v>20000</v>
      </c>
      <c r="J5" s="7">
        <f>AVERAGE(ABS($C$4-C21),ABS($C$5-C22),ABS($C$6-C23),ABS($C$7-C24))</f>
        <v>5.2746757499999717</v>
      </c>
      <c r="K5" s="7">
        <f>AVERAGE(($C$4-C21)^2, ($C$5-C22)^2, ($C$6-C23)^2, ($C$7-C24)^2)</f>
        <v>40.346528153046933</v>
      </c>
      <c r="L5" s="7">
        <f t="shared" si="0"/>
        <v>6.3518916987813112</v>
      </c>
      <c r="M5" s="7">
        <f>AVERAGE(ABS($D$4-D21),ABS($D$5-D22),ABS($D$6-D23),ABS($D$7-D24))</f>
        <v>12657.250454165025</v>
      </c>
      <c r="N5" s="7">
        <f>AVERAGE(($D$4-D21)^2, ($D$5-D22)^2, ($D$6-D23)^2, ($D$7-D24)^2)</f>
        <v>371765238.57113701</v>
      </c>
      <c r="O5" s="7">
        <f t="shared" ref="O5:O15" si="3">SQRT(N5)</f>
        <v>19281.214654972777</v>
      </c>
      <c r="P5" s="6">
        <f t="shared" si="2"/>
        <v>20000</v>
      </c>
    </row>
    <row r="6" spans="1:16" x14ac:dyDescent="0.35">
      <c r="A6" s="2">
        <v>3</v>
      </c>
      <c r="B6" s="2">
        <v>3</v>
      </c>
      <c r="C6" s="2">
        <v>3212.8569819999998</v>
      </c>
      <c r="D6" s="5">
        <v>1137098</v>
      </c>
      <c r="E6" s="2">
        <v>1066.3479319999999</v>
      </c>
      <c r="I6" s="6">
        <v>25000</v>
      </c>
      <c r="J6" s="7">
        <f>AVERAGE(ABS($C$4-C25),ABS($C$5-C26),ABS($C$6-C27),ABS($C$7-C28))</f>
        <v>6.0998937500000068</v>
      </c>
      <c r="K6" s="7">
        <f>AVERAGE(($C$4-C25)^2, ($C$5-C26)^2, ($C$6-C27)^2, ($C$7-C28)^2)</f>
        <v>66.039512314198774</v>
      </c>
      <c r="L6" s="7">
        <f t="shared" si="0"/>
        <v>8.1264698556137382</v>
      </c>
      <c r="M6" s="7">
        <f>AVERAGE(ABS($D$4-D25),ABS($D$5-D26),ABS($D$6-D27),ABS($D$7-D28))</f>
        <v>15359.003641914967</v>
      </c>
      <c r="N6" s="7">
        <f>AVERAGE(($D$4-D25)^2, ($D$5-D26)^2, ($D$6-D27)^2, ($D$7-D28)^2)</f>
        <v>533941181.12376547</v>
      </c>
      <c r="O6" s="7">
        <f t="shared" si="3"/>
        <v>23107.167310680154</v>
      </c>
      <c r="P6" s="6">
        <f t="shared" si="2"/>
        <v>25000</v>
      </c>
    </row>
    <row r="7" spans="1:16" x14ac:dyDescent="0.35">
      <c r="A7" s="2">
        <v>4</v>
      </c>
      <c r="B7" s="2">
        <v>4</v>
      </c>
      <c r="C7" s="2">
        <v>2499.999988</v>
      </c>
      <c r="D7" s="5">
        <v>3.103566E-2</v>
      </c>
      <c r="E7" s="2">
        <v>0.17616899999999999</v>
      </c>
      <c r="I7" s="9">
        <v>30000</v>
      </c>
      <c r="J7" s="7">
        <f>AVERAGE(ABS($C$4-C29),ABS($C$5-C30),ABS($C$6-C31),ABS($C$7-C32))</f>
        <v>4.8232720000000597</v>
      </c>
      <c r="K7" s="7">
        <f>AVERAGE(($C$4-C29)^2, ($C$5-C30)^2, ($C$6-C31)^2, ($C$7-C32)^2)</f>
        <v>31.680623112953231</v>
      </c>
      <c r="L7" s="7">
        <f t="shared" si="0"/>
        <v>5.6285542649025988</v>
      </c>
      <c r="M7" s="7">
        <f>AVERAGE(ABS($D$4-D29),ABS($D$5-D30),ABS($D$6-D31),ABS($D$7-D32))</f>
        <v>2472.2078156650073</v>
      </c>
      <c r="N7" s="7">
        <f>AVERAGE(($D$4-D29)^2, ($D$5-D30)^2, ($D$6-D31)^2, ($D$7-D32)^2)</f>
        <v>8339273.347047206</v>
      </c>
      <c r="O7" s="7">
        <f>SQRT(N7)</f>
        <v>2887.7800032286405</v>
      </c>
      <c r="P7" s="6">
        <f t="shared" si="2"/>
        <v>30000</v>
      </c>
    </row>
    <row r="8" spans="1:16" x14ac:dyDescent="0.35">
      <c r="I8" s="6">
        <v>35000</v>
      </c>
      <c r="J8" s="7">
        <f>AVERAGE(ABS($C$4-C33),ABS($C$5-C34),ABS($C$6-C35),ABS($C$7-C36))</f>
        <v>6.0166342500000667</v>
      </c>
      <c r="K8" s="7">
        <f>AVERAGE(($C$4-C33)^2, ($C$5-C34)^2, ($C$6-C35)^2, ($C$7-C36)^2)</f>
        <v>49.386731767436373</v>
      </c>
      <c r="L8" s="7">
        <f t="shared" si="0"/>
        <v>7.0275694068032069</v>
      </c>
      <c r="M8" s="7">
        <f>AVERAGE(ABS($D$4-D33),ABS($D$5-D34),ABS($D$6-D35),ABS($D$7-D36))</f>
        <v>5522.5787154150139</v>
      </c>
      <c r="N8" s="7">
        <f>AVERAGE(($D$4-D33)^2, ($D$5-D34)^2, ($D$6-D35)^2, ($D$7-D36)^2)</f>
        <v>57617633.842208877</v>
      </c>
      <c r="O8" s="7">
        <f t="shared" si="3"/>
        <v>7590.6280268637111</v>
      </c>
      <c r="P8" s="6">
        <f t="shared" si="2"/>
        <v>35000</v>
      </c>
    </row>
    <row r="9" spans="1:16" x14ac:dyDescent="0.35">
      <c r="I9" s="6">
        <v>40000</v>
      </c>
      <c r="J9" s="7">
        <f>AVERAGE(ABS($C$4-C37),ABS($C$5-C38),ABS($C$6-C39),ABS($C$7-C40))</f>
        <v>5.7754685000000734</v>
      </c>
      <c r="K9" s="7">
        <f>AVERAGE(($C$4-C37)^2, ($C$5-C38)^2, ($C$6-C39)^2, ($C$7-C40)^2)</f>
        <v>46.25321293230602</v>
      </c>
      <c r="L9" s="7">
        <f t="shared" si="0"/>
        <v>6.8009714697465116</v>
      </c>
      <c r="M9" s="7">
        <f>AVERAGE(ABS($D$4-D37),ABS($D$5-D38),ABS($D$6-D39),ABS($D$7-D40))</f>
        <v>6185.00063816497</v>
      </c>
      <c r="N9" s="7">
        <f>AVERAGE(($D$4-D37)^2, ($D$5-D38)^2, ($D$6-D39)^2, ($D$7-D40)^2)</f>
        <v>96330192.44863984</v>
      </c>
      <c r="O9" s="7">
        <f t="shared" si="3"/>
        <v>9814.7945698644071</v>
      </c>
      <c r="P9" s="6">
        <f t="shared" si="2"/>
        <v>40000</v>
      </c>
    </row>
    <row r="10" spans="1:16" x14ac:dyDescent="0.35">
      <c r="I10" s="6">
        <v>45000</v>
      </c>
      <c r="J10" s="7">
        <f>AVERAGE(ABS($C$4-C41),ABS($C$5-C42),ABS($C$6-C43),ABS($C$7-C44))</f>
        <v>6.0473432499998978</v>
      </c>
      <c r="K10" s="7">
        <f>AVERAGE(($C$4-C41)^2, ($C$5-C42)^2, ($C$6-C43)^2, ($C$7-C44)^2)</f>
        <v>51.053884829651118</v>
      </c>
      <c r="L10" s="7">
        <f t="shared" si="0"/>
        <v>7.1452001252345001</v>
      </c>
      <c r="M10" s="7">
        <f>AVERAGE(ABS($D$4-D41),ABS($D$5-D42),ABS($D$6-D43),ABS($D$7-D44))</f>
        <v>6829.9256564150392</v>
      </c>
      <c r="N10" s="7">
        <f>AVERAGE(($D$4-D41)^2, ($D$5-D42)^2, ($D$6-D43)^2, ($D$7-D44)^2)</f>
        <v>77721238.579375237</v>
      </c>
      <c r="O10" s="7">
        <f t="shared" si="3"/>
        <v>8815.9649828805032</v>
      </c>
      <c r="P10" s="6">
        <f t="shared" si="2"/>
        <v>45000</v>
      </c>
    </row>
    <row r="11" spans="1:16" x14ac:dyDescent="0.35">
      <c r="A11" s="53" t="s">
        <v>19</v>
      </c>
      <c r="B11" s="54"/>
      <c r="C11" s="54"/>
      <c r="D11" s="54"/>
      <c r="E11" s="54"/>
      <c r="F11" s="55"/>
      <c r="I11" s="6">
        <v>50000</v>
      </c>
      <c r="J11" s="7">
        <f>AVERAGE(ABS($C$4-C45),ABS($C$5-C46),ABS($C$6-C47),ABS($C$7-C48))</f>
        <v>1.6937647499999287</v>
      </c>
      <c r="K11" s="7">
        <f>AVERAGE(($C$4-C45)^2, ($C$5-C46)^2, ($C$6-C47)^2, ($C$7-C48)^2)</f>
        <v>5.2047779225051292</v>
      </c>
      <c r="L11" s="7">
        <f t="shared" si="0"/>
        <v>2.2813982384724349</v>
      </c>
      <c r="M11" s="7">
        <f>AVERAGE(ABS($D$4-D45),ABS($D$5-D46),ABS($D$6-D47),ABS($D$7-D48))</f>
        <v>6825.6634171650048</v>
      </c>
      <c r="N11" s="7">
        <f>AVERAGE(($D$4-D45)^2, ($D$5-D46)^2, ($D$6-D47)^2, ($D$7-D48)^2)</f>
        <v>104084243.78146471</v>
      </c>
      <c r="O11" s="7">
        <f t="shared" si="3"/>
        <v>10202.168582289978</v>
      </c>
      <c r="P11" s="6">
        <f t="shared" si="2"/>
        <v>50000</v>
      </c>
    </row>
    <row r="12" spans="1:16" x14ac:dyDescent="0.3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26</v>
      </c>
      <c r="I12" s="9">
        <v>55000</v>
      </c>
      <c r="J12" s="7">
        <f>AVERAGE(ABS($C$4-C49),ABS($C$5-C50),ABS($C$6-C51),ABS($C$7-C52))</f>
        <v>3.3903897500000255</v>
      </c>
      <c r="K12" s="7">
        <f>AVERAGE(($C$4-C49)^2, ($C$5-C50)^2, ($C$6-C51)^2, ($C$7-C52)^2)</f>
        <v>15.47326866218755</v>
      </c>
      <c r="L12" s="7">
        <f t="shared" si="0"/>
        <v>3.933607588739318</v>
      </c>
      <c r="M12" s="7">
        <f>AVERAGE(ABS($D$4-D49),ABS($D$5-D50),ABS($D$6-D51),ABS($D$7-D52))</f>
        <v>2083.1086031650316</v>
      </c>
      <c r="N12" s="7">
        <f>AVERAGE(($D$4-D49)^2, ($D$5-D50)^2, ($D$6-D51)^2, ($D$7-D52)^2)</f>
        <v>11430092.088537367</v>
      </c>
      <c r="O12" s="7">
        <f t="shared" si="3"/>
        <v>3380.8419200751409</v>
      </c>
      <c r="P12" s="6">
        <f t="shared" si="2"/>
        <v>55000</v>
      </c>
    </row>
    <row r="13" spans="1:16" x14ac:dyDescent="0.35">
      <c r="A13" s="10">
        <v>10000</v>
      </c>
      <c r="B13" s="11">
        <v>1</v>
      </c>
      <c r="C13" s="12">
        <v>934.77882199999999</v>
      </c>
      <c r="D13" s="12">
        <v>1807109.584734</v>
      </c>
      <c r="E13" s="12">
        <v>1344.287761</v>
      </c>
      <c r="F13" s="13">
        <v>2284</v>
      </c>
      <c r="I13" s="6">
        <v>60000</v>
      </c>
      <c r="J13" s="7">
        <f>AVERAGE(ABS($C$4-C53),ABS($C$5-C54),ABS($C$6-C55),ABS($C$7-C56))</f>
        <v>1.3737617500001136</v>
      </c>
      <c r="K13" s="7">
        <f>AVERAGE(($C$4-C53)^2, ($C$5-C54)^2, ($C$6-C55)^2, ($C$7-C56)^2)</f>
        <v>3.5316249821036934</v>
      </c>
      <c r="L13" s="7">
        <f t="shared" ref="L13:L15" si="4">SQRT(K13)</f>
        <v>1.8792618184020271</v>
      </c>
      <c r="M13" s="7">
        <f>AVERAGE(ABS($D$4-D53),ABS($D$5-D54),ABS($D$6-D55),ABS($D$7-D56))</f>
        <v>6000.8546634150089</v>
      </c>
      <c r="N13" s="7">
        <f>AVERAGE(($D$4-D53)^2, ($D$5-D54)^2, ($D$6-D55)^2, ($D$7-D56)^2)</f>
        <v>72115770.020373449</v>
      </c>
      <c r="O13" s="7">
        <f t="shared" si="3"/>
        <v>8492.1004480854699</v>
      </c>
      <c r="P13" s="6">
        <f t="shared" si="2"/>
        <v>60000</v>
      </c>
    </row>
    <row r="14" spans="1:16" x14ac:dyDescent="0.35">
      <c r="A14" s="14">
        <v>10000</v>
      </c>
      <c r="B14" s="2">
        <v>2</v>
      </c>
      <c r="C14" s="15">
        <v>772.90529600000002</v>
      </c>
      <c r="D14" s="15">
        <v>915547.77148600004</v>
      </c>
      <c r="E14" s="15">
        <v>956.84260500000005</v>
      </c>
      <c r="F14" s="16"/>
      <c r="I14" s="6">
        <v>65000</v>
      </c>
      <c r="J14" s="7">
        <f>AVERAGE(ABS($C$4-C57),ABS($C$5-C58),ABS($C$6-C59),ABS($C$7-C60))</f>
        <v>4.2084759999999335</v>
      </c>
      <c r="K14" s="7">
        <f>AVERAGE(($C$4-C57)^2, ($C$5-C58)^2, ($C$6-C59)^2, ($C$7-C60)^2)</f>
        <v>30.731899779611538</v>
      </c>
      <c r="L14" s="7">
        <f t="shared" si="4"/>
        <v>5.5436359710583032</v>
      </c>
      <c r="M14" s="7">
        <f>AVERAGE(ABS($D$4-D57),ABS($D$5-D58),ABS($D$6-D59),ABS($D$7-D60))</f>
        <v>8497.3779574149939</v>
      </c>
      <c r="N14" s="7">
        <f>AVERAGE(($D$4-D57)^2, ($D$5-D58)^2, ($D$6-D59)^2, ($D$7-D60)^2)</f>
        <v>164160745.21718511</v>
      </c>
      <c r="O14" s="7">
        <f t="shared" si="3"/>
        <v>12812.522984064657</v>
      </c>
      <c r="P14" s="6">
        <f t="shared" si="2"/>
        <v>65000</v>
      </c>
    </row>
    <row r="15" spans="1:16" x14ac:dyDescent="0.35">
      <c r="A15" s="14">
        <v>10000</v>
      </c>
      <c r="B15" s="2">
        <v>3</v>
      </c>
      <c r="C15" s="15">
        <v>3212.1015379999999</v>
      </c>
      <c r="D15" s="15">
        <v>1124674.5124359999</v>
      </c>
      <c r="E15" s="15">
        <v>1060.5067240000001</v>
      </c>
      <c r="F15" s="16"/>
      <c r="I15" s="6">
        <v>70000</v>
      </c>
      <c r="J15" s="7">
        <f>AVERAGE(ABS($C$4-C61),ABS($C$5-C62),ABS($C$6-C63),ABS($C$7-C64))</f>
        <v>1.5309302499998694</v>
      </c>
      <c r="K15" s="7">
        <f>AVERAGE(($C$4-C61)^2, ($C$5-C62)^2, ($C$6-C63)^2, ($C$7-C64)^2)</f>
        <v>3.1700814093177105</v>
      </c>
      <c r="L15" s="7">
        <f t="shared" si="4"/>
        <v>1.7804722433438018</v>
      </c>
      <c r="M15" s="7">
        <f>AVERAGE(ABS($D$4-D61),ABS($D$5-D62),ABS($D$6-D63),ABS($D$7-D64))</f>
        <v>4609.8840801649903</v>
      </c>
      <c r="N15" s="7">
        <f>AVERAGE(($D$4-D61)^2, ($D$5-D62)^2, ($D$6-D63)^2, ($D$7-D64)^2)</f>
        <v>46715016.716809109</v>
      </c>
      <c r="O15" s="7">
        <f t="shared" si="3"/>
        <v>6834.8384557946292</v>
      </c>
      <c r="P15" s="6">
        <f t="shared" si="2"/>
        <v>70000</v>
      </c>
    </row>
    <row r="16" spans="1:16" x14ac:dyDescent="0.35">
      <c r="A16" s="17">
        <v>10000</v>
      </c>
      <c r="B16" s="18">
        <v>4</v>
      </c>
      <c r="C16" s="19">
        <v>2500</v>
      </c>
      <c r="D16" s="19">
        <v>0</v>
      </c>
      <c r="E16" s="19">
        <v>0</v>
      </c>
      <c r="F16" s="20"/>
      <c r="I16" s="6"/>
      <c r="P16" s="6">
        <f t="shared" si="2"/>
        <v>0</v>
      </c>
    </row>
    <row r="17" spans="1:19" x14ac:dyDescent="0.35">
      <c r="A17" s="6">
        <v>15000</v>
      </c>
      <c r="B17" s="2">
        <v>1</v>
      </c>
      <c r="C17" s="7">
        <v>900.411112</v>
      </c>
      <c r="D17" s="7">
        <v>1683616.772566</v>
      </c>
      <c r="E17" s="7">
        <v>1297.54259</v>
      </c>
      <c r="F17" s="2">
        <v>3884</v>
      </c>
      <c r="I17" s="6"/>
      <c r="P17" s="6">
        <f t="shared" si="2"/>
        <v>0</v>
      </c>
    </row>
    <row r="18" spans="1:19" x14ac:dyDescent="0.35">
      <c r="A18" s="6">
        <v>15000</v>
      </c>
      <c r="B18" s="2">
        <v>2</v>
      </c>
      <c r="C18" s="7">
        <v>755.06105200000002</v>
      </c>
      <c r="D18" s="7">
        <v>912827.85478199995</v>
      </c>
      <c r="E18" s="7">
        <v>955.42025000000001</v>
      </c>
      <c r="I18" s="6"/>
      <c r="K18" s="2" t="s">
        <v>34</v>
      </c>
      <c r="P18" s="6">
        <f t="shared" si="2"/>
        <v>0</v>
      </c>
    </row>
    <row r="19" spans="1:19" x14ac:dyDescent="0.35">
      <c r="A19" s="6">
        <v>15000</v>
      </c>
      <c r="B19" s="2">
        <v>3</v>
      </c>
      <c r="C19" s="7">
        <v>3227.822682</v>
      </c>
      <c r="D19" s="7">
        <v>1146710.456553</v>
      </c>
      <c r="E19" s="7">
        <v>1070.8456739999999</v>
      </c>
      <c r="I19" s="6"/>
      <c r="K19" s="8">
        <v>10000</v>
      </c>
      <c r="L19" s="6">
        <f>VLOOKUP(K19,$A$13:$F$64,6,FALSE)</f>
        <v>2284</v>
      </c>
      <c r="P19" s="6">
        <f t="shared" si="2"/>
        <v>0</v>
      </c>
    </row>
    <row r="20" spans="1:19" x14ac:dyDescent="0.35">
      <c r="A20" s="6">
        <v>15000</v>
      </c>
      <c r="B20" s="2">
        <v>4</v>
      </c>
      <c r="C20" s="7">
        <v>2500</v>
      </c>
      <c r="D20" s="7">
        <v>0</v>
      </c>
      <c r="E20" s="7">
        <v>0</v>
      </c>
      <c r="I20" s="6"/>
      <c r="K20" s="8">
        <v>15000</v>
      </c>
      <c r="L20" s="6">
        <f t="shared" ref="L20:L31" si="5">VLOOKUP(K20,$A$16:$F$132,6,FALSE)</f>
        <v>3884</v>
      </c>
      <c r="P20" s="6">
        <f t="shared" si="2"/>
        <v>0</v>
      </c>
    </row>
    <row r="21" spans="1:19" x14ac:dyDescent="0.35">
      <c r="A21" s="10">
        <v>20000</v>
      </c>
      <c r="B21" s="11">
        <v>1</v>
      </c>
      <c r="C21" s="21">
        <v>928.398101</v>
      </c>
      <c r="D21" s="21">
        <v>1781009.5545650001</v>
      </c>
      <c r="E21" s="21">
        <v>1334.544699</v>
      </c>
      <c r="F21" s="13">
        <v>6970</v>
      </c>
      <c r="K21" s="8">
        <v>20000</v>
      </c>
      <c r="L21" s="6">
        <f t="shared" si="5"/>
        <v>6970</v>
      </c>
    </row>
    <row r="22" spans="1:19" x14ac:dyDescent="0.35">
      <c r="A22" s="14">
        <v>20000</v>
      </c>
      <c r="B22" s="2">
        <v>2</v>
      </c>
      <c r="C22" s="22">
        <v>769.31717200000003</v>
      </c>
      <c r="D22" s="22">
        <v>917694.53056600003</v>
      </c>
      <c r="E22" s="22">
        <v>957.96374200000002</v>
      </c>
      <c r="F22" s="16"/>
      <c r="K22" s="8">
        <v>25000</v>
      </c>
      <c r="L22" s="6">
        <f t="shared" si="5"/>
        <v>8343</v>
      </c>
    </row>
    <row r="23" spans="1:19" x14ac:dyDescent="0.35">
      <c r="A23" s="14">
        <v>20000</v>
      </c>
      <c r="B23" s="2">
        <v>3</v>
      </c>
      <c r="C23" s="22">
        <v>3205.2035449999998</v>
      </c>
      <c r="D23" s="22">
        <v>1127426.5143500001</v>
      </c>
      <c r="E23" s="22">
        <v>1061.8034250000001</v>
      </c>
      <c r="F23" s="16"/>
      <c r="K23" s="8">
        <v>30000</v>
      </c>
      <c r="L23" s="6">
        <f t="shared" si="5"/>
        <v>9428</v>
      </c>
    </row>
    <row r="24" spans="1:19" x14ac:dyDescent="0.35">
      <c r="A24" s="17">
        <v>20000</v>
      </c>
      <c r="B24" s="18">
        <v>4</v>
      </c>
      <c r="C24" s="23">
        <v>2500</v>
      </c>
      <c r="D24" s="23">
        <v>0</v>
      </c>
      <c r="E24" s="23">
        <v>0</v>
      </c>
      <c r="F24" s="20"/>
      <c r="K24" s="8">
        <v>35000</v>
      </c>
      <c r="L24" s="6">
        <f t="shared" si="5"/>
        <v>10111</v>
      </c>
    </row>
    <row r="25" spans="1:19" x14ac:dyDescent="0.35">
      <c r="A25" s="6">
        <v>25000</v>
      </c>
      <c r="B25" s="2">
        <v>1</v>
      </c>
      <c r="C25" s="7">
        <v>933.32591600000001</v>
      </c>
      <c r="D25" s="7">
        <v>1788524.0118209999</v>
      </c>
      <c r="E25" s="7">
        <v>1337.3570999999999</v>
      </c>
      <c r="F25" s="2">
        <v>8343</v>
      </c>
      <c r="K25" s="8">
        <v>40000</v>
      </c>
      <c r="L25" s="6">
        <f t="shared" si="5"/>
        <v>13979</v>
      </c>
    </row>
    <row r="26" spans="1:19" x14ac:dyDescent="0.35">
      <c r="A26" s="6">
        <v>25000</v>
      </c>
      <c r="B26" s="2">
        <v>2</v>
      </c>
      <c r="C26" s="7">
        <v>772.61724300000003</v>
      </c>
      <c r="D26" s="7">
        <v>923101.77395900001</v>
      </c>
      <c r="E26" s="7">
        <v>960.78185599999995</v>
      </c>
      <c r="K26" s="8">
        <v>45000</v>
      </c>
      <c r="L26" s="6">
        <f t="shared" si="5"/>
        <v>15291</v>
      </c>
    </row>
    <row r="27" spans="1:19" x14ac:dyDescent="0.35">
      <c r="A27" s="6">
        <v>25000</v>
      </c>
      <c r="B27" s="2">
        <v>3</v>
      </c>
      <c r="C27" s="7">
        <v>3215.5834049999999</v>
      </c>
      <c r="D27" s="7">
        <v>1144654.7977519999</v>
      </c>
      <c r="E27" s="7">
        <v>1069.885413</v>
      </c>
      <c r="K27" s="8">
        <v>50000</v>
      </c>
      <c r="L27" s="6">
        <f t="shared" si="5"/>
        <v>17538</v>
      </c>
    </row>
    <row r="28" spans="1:19" x14ac:dyDescent="0.35">
      <c r="A28" s="6">
        <v>25000</v>
      </c>
      <c r="B28" s="2">
        <v>4</v>
      </c>
      <c r="C28" s="7">
        <v>2500</v>
      </c>
      <c r="D28" s="7">
        <v>0</v>
      </c>
      <c r="E28" s="7">
        <v>0</v>
      </c>
      <c r="K28" s="8">
        <v>55000</v>
      </c>
      <c r="L28" s="6">
        <f t="shared" si="5"/>
        <v>20935</v>
      </c>
    </row>
    <row r="29" spans="1:19" x14ac:dyDescent="0.35">
      <c r="A29" s="10">
        <v>30000</v>
      </c>
      <c r="B29" s="11">
        <v>1</v>
      </c>
      <c r="C29" s="12">
        <v>912.16790800000001</v>
      </c>
      <c r="D29" s="12">
        <v>1747583.968591</v>
      </c>
      <c r="E29" s="12">
        <v>1321.962166</v>
      </c>
      <c r="F29" s="13">
        <v>9428</v>
      </c>
      <c r="K29" s="8">
        <v>60000</v>
      </c>
      <c r="L29" s="6">
        <f t="shared" si="5"/>
        <v>20938</v>
      </c>
    </row>
    <row r="30" spans="1:19" x14ac:dyDescent="0.35">
      <c r="A30" s="14">
        <v>30000</v>
      </c>
      <c r="B30" s="2">
        <v>2</v>
      </c>
      <c r="C30" s="15">
        <v>757.91444799999999</v>
      </c>
      <c r="D30" s="15">
        <v>910276.83417499997</v>
      </c>
      <c r="E30" s="15">
        <v>954.08429100000001</v>
      </c>
      <c r="F30" s="16"/>
      <c r="K30" s="8">
        <v>65000</v>
      </c>
      <c r="L30" s="6">
        <f t="shared" si="5"/>
        <v>24465</v>
      </c>
    </row>
    <row r="31" spans="1:19" x14ac:dyDescent="0.35">
      <c r="A31" s="14">
        <v>30000</v>
      </c>
      <c r="B31" s="2">
        <v>3</v>
      </c>
      <c r="C31" s="15">
        <v>3217.962395</v>
      </c>
      <c r="D31" s="15">
        <v>1139685.0658110001</v>
      </c>
      <c r="E31" s="15">
        <v>1067.560334</v>
      </c>
      <c r="F31" s="16"/>
      <c r="K31" s="6">
        <v>70000</v>
      </c>
      <c r="L31" s="6">
        <f t="shared" si="5"/>
        <v>25274</v>
      </c>
    </row>
    <row r="32" spans="1:19" x14ac:dyDescent="0.35">
      <c r="A32" s="17">
        <v>30000</v>
      </c>
      <c r="B32" s="18">
        <v>4</v>
      </c>
      <c r="C32" s="19">
        <v>2500</v>
      </c>
      <c r="D32" s="19">
        <v>0</v>
      </c>
      <c r="E32" s="19">
        <v>0</v>
      </c>
      <c r="F32" s="20"/>
      <c r="I32"/>
      <c r="J32"/>
      <c r="K32"/>
      <c r="L32"/>
      <c r="M32"/>
      <c r="N32"/>
      <c r="O32"/>
      <c r="P32"/>
      <c r="Q32"/>
      <c r="R32"/>
      <c r="S32"/>
    </row>
    <row r="33" spans="1:19" x14ac:dyDescent="0.35">
      <c r="A33" s="6">
        <v>35000</v>
      </c>
      <c r="B33" s="2">
        <v>1</v>
      </c>
      <c r="C33" s="7">
        <v>911.38613199999998</v>
      </c>
      <c r="D33" s="7">
        <v>1757530.3691090001</v>
      </c>
      <c r="E33" s="7">
        <v>1325.7188120000001</v>
      </c>
      <c r="F33" s="2">
        <v>10111</v>
      </c>
      <c r="I33"/>
      <c r="J33"/>
      <c r="K33"/>
      <c r="L33"/>
      <c r="M33"/>
      <c r="N33"/>
      <c r="O33"/>
      <c r="P33"/>
      <c r="Q33"/>
      <c r="R33"/>
      <c r="S33"/>
    </row>
    <row r="34" spans="1:19" x14ac:dyDescent="0.35">
      <c r="A34" s="6">
        <v>35000</v>
      </c>
      <c r="B34" s="2">
        <v>2</v>
      </c>
      <c r="C34" s="7">
        <v>755.46804599999996</v>
      </c>
      <c r="D34" s="7">
        <v>907597.598719</v>
      </c>
      <c r="E34" s="7">
        <v>952.679169</v>
      </c>
      <c r="I34"/>
      <c r="J34"/>
      <c r="K34"/>
      <c r="L34"/>
      <c r="M34"/>
      <c r="N34"/>
      <c r="O34"/>
      <c r="P34"/>
      <c r="Q34"/>
      <c r="R34"/>
      <c r="S34"/>
    </row>
    <row r="35" spans="1:19" x14ac:dyDescent="0.35">
      <c r="A35" s="6">
        <v>35000</v>
      </c>
      <c r="B35" s="2">
        <v>3</v>
      </c>
      <c r="C35" s="7">
        <v>3219.507666</v>
      </c>
      <c r="D35" s="7">
        <v>1134935.086564</v>
      </c>
      <c r="E35" s="7">
        <v>1065.333322</v>
      </c>
      <c r="I35"/>
      <c r="J35"/>
      <c r="K35"/>
      <c r="L35"/>
      <c r="M35"/>
      <c r="N35"/>
      <c r="O35"/>
      <c r="P35"/>
      <c r="Q35"/>
      <c r="R35"/>
      <c r="S35"/>
    </row>
    <row r="36" spans="1:19" x14ac:dyDescent="0.35">
      <c r="A36" s="6">
        <v>35000</v>
      </c>
      <c r="B36" s="2">
        <v>4</v>
      </c>
      <c r="C36" s="7">
        <v>2500</v>
      </c>
      <c r="D36" s="7">
        <v>0</v>
      </c>
      <c r="E36" s="7">
        <v>0</v>
      </c>
      <c r="I36"/>
      <c r="J36"/>
      <c r="K36"/>
      <c r="L36"/>
      <c r="M36"/>
      <c r="N36"/>
      <c r="O36"/>
      <c r="P36"/>
      <c r="Q36"/>
      <c r="R36"/>
      <c r="S36"/>
    </row>
    <row r="37" spans="1:19" x14ac:dyDescent="0.35">
      <c r="A37" s="10">
        <v>40000</v>
      </c>
      <c r="B37" s="11">
        <v>1</v>
      </c>
      <c r="C37" s="12">
        <v>909.30487100000005</v>
      </c>
      <c r="D37" s="12">
        <v>1724679.8735760001</v>
      </c>
      <c r="E37" s="12">
        <v>1313.2706780000001</v>
      </c>
      <c r="F37" s="13">
        <v>13979</v>
      </c>
      <c r="I37"/>
      <c r="J37"/>
      <c r="K37"/>
      <c r="L37"/>
      <c r="M37"/>
      <c r="N37"/>
      <c r="O37"/>
      <c r="P37"/>
      <c r="Q37"/>
      <c r="R37"/>
      <c r="S37"/>
    </row>
    <row r="38" spans="1:19" x14ac:dyDescent="0.35">
      <c r="A38" s="14">
        <v>40000</v>
      </c>
      <c r="B38" s="2">
        <v>2</v>
      </c>
      <c r="C38" s="15">
        <v>758.49780799999996</v>
      </c>
      <c r="D38" s="15">
        <v>910243.57778100006</v>
      </c>
      <c r="E38" s="15">
        <v>954.06686200000001</v>
      </c>
      <c r="F38" s="16"/>
      <c r="I38"/>
      <c r="J38"/>
      <c r="K38"/>
      <c r="L38"/>
      <c r="M38"/>
      <c r="N38"/>
      <c r="O38"/>
      <c r="P38"/>
      <c r="Q38"/>
      <c r="R38"/>
      <c r="S38"/>
    </row>
    <row r="39" spans="1:19" x14ac:dyDescent="0.35">
      <c r="A39" s="14">
        <v>40000</v>
      </c>
      <c r="B39" s="2">
        <v>3</v>
      </c>
      <c r="C39" s="15">
        <v>3219.4915040000001</v>
      </c>
      <c r="D39" s="15">
        <v>1135181.1771259999</v>
      </c>
      <c r="E39" s="15">
        <v>1065.448815</v>
      </c>
      <c r="F39" s="16"/>
      <c r="I39"/>
      <c r="J39"/>
      <c r="K39"/>
      <c r="L39"/>
      <c r="M39"/>
      <c r="N39"/>
      <c r="O39"/>
      <c r="P39"/>
      <c r="Q39"/>
      <c r="R39"/>
      <c r="S39"/>
    </row>
    <row r="40" spans="1:19" x14ac:dyDescent="0.35">
      <c r="A40" s="17">
        <v>40000</v>
      </c>
      <c r="B40" s="18">
        <v>4</v>
      </c>
      <c r="C40" s="19">
        <v>2500</v>
      </c>
      <c r="D40" s="19">
        <v>0</v>
      </c>
      <c r="E40" s="19">
        <v>0</v>
      </c>
      <c r="F40" s="20"/>
      <c r="I40"/>
      <c r="J40"/>
      <c r="K40"/>
      <c r="L40"/>
      <c r="M40"/>
      <c r="N40"/>
      <c r="O40"/>
      <c r="P40"/>
      <c r="Q40"/>
      <c r="R40"/>
      <c r="S40"/>
    </row>
    <row r="41" spans="1:19" x14ac:dyDescent="0.35">
      <c r="A41" s="14">
        <v>45000</v>
      </c>
      <c r="B41" s="2">
        <v>1</v>
      </c>
      <c r="C41" s="15">
        <v>928.64309700000001</v>
      </c>
      <c r="D41" s="15">
        <v>1749241.5735520001</v>
      </c>
      <c r="E41" s="15">
        <v>1322.588966</v>
      </c>
      <c r="F41" s="2">
        <v>15291</v>
      </c>
      <c r="I41"/>
      <c r="J41"/>
      <c r="K41"/>
      <c r="L41"/>
      <c r="M41"/>
      <c r="N41"/>
      <c r="O41"/>
      <c r="P41"/>
      <c r="Q41"/>
      <c r="R41"/>
      <c r="S41"/>
    </row>
    <row r="42" spans="1:19" x14ac:dyDescent="0.35">
      <c r="A42" s="14">
        <v>45000</v>
      </c>
      <c r="B42" s="2">
        <v>2</v>
      </c>
      <c r="C42" s="15">
        <v>774.21893399999999</v>
      </c>
      <c r="D42" s="15">
        <v>920314.19755000004</v>
      </c>
      <c r="E42" s="15">
        <v>959.33007699999996</v>
      </c>
      <c r="I42"/>
      <c r="J42"/>
      <c r="K42"/>
      <c r="L42"/>
      <c r="M42"/>
      <c r="N42"/>
      <c r="O42"/>
      <c r="P42"/>
      <c r="Q42"/>
      <c r="R42"/>
      <c r="S42"/>
    </row>
    <row r="43" spans="1:19" x14ac:dyDescent="0.35">
      <c r="A43" s="14">
        <v>45000</v>
      </c>
      <c r="B43" s="2">
        <v>3</v>
      </c>
      <c r="C43" s="15">
        <v>3207.2596330000001</v>
      </c>
      <c r="D43" s="15">
        <v>1121587.499512</v>
      </c>
      <c r="E43" s="15">
        <v>1059.0502819999999</v>
      </c>
      <c r="I43"/>
      <c r="J43"/>
      <c r="K43"/>
      <c r="L43"/>
      <c r="M43"/>
      <c r="N43"/>
      <c r="O43"/>
      <c r="P43"/>
      <c r="Q43"/>
      <c r="R43"/>
      <c r="S43"/>
    </row>
    <row r="44" spans="1:19" x14ac:dyDescent="0.35">
      <c r="A44" s="14">
        <v>45000</v>
      </c>
      <c r="B44" s="2">
        <v>4</v>
      </c>
      <c r="C44" s="15">
        <v>2500</v>
      </c>
      <c r="D44" s="15">
        <v>0</v>
      </c>
      <c r="E44" s="15">
        <v>0</v>
      </c>
      <c r="I44"/>
      <c r="J44"/>
      <c r="K44"/>
      <c r="L44"/>
      <c r="M44"/>
      <c r="N44"/>
      <c r="O44"/>
      <c r="P44"/>
      <c r="Q44"/>
      <c r="R44"/>
      <c r="S44"/>
    </row>
    <row r="45" spans="1:19" x14ac:dyDescent="0.35">
      <c r="A45" s="10">
        <v>50000</v>
      </c>
      <c r="B45" s="11">
        <v>1</v>
      </c>
      <c r="C45" s="12">
        <v>915.02467100000001</v>
      </c>
      <c r="D45" s="12">
        <v>1724196.7073329999</v>
      </c>
      <c r="E45" s="12">
        <v>1313.08671</v>
      </c>
      <c r="F45" s="13">
        <v>17538</v>
      </c>
      <c r="I45"/>
      <c r="J45"/>
      <c r="K45"/>
      <c r="L45"/>
      <c r="M45"/>
      <c r="N45"/>
      <c r="O45"/>
      <c r="P45"/>
      <c r="Q45"/>
      <c r="R45"/>
      <c r="S45"/>
    </row>
    <row r="46" spans="1:19" x14ac:dyDescent="0.35">
      <c r="A46" s="14">
        <v>50000</v>
      </c>
      <c r="B46" s="2">
        <v>2</v>
      </c>
      <c r="C46" s="15">
        <v>763.55157099999997</v>
      </c>
      <c r="D46" s="15">
        <v>910009.76507600001</v>
      </c>
      <c r="E46" s="15">
        <v>953.94431999999995</v>
      </c>
      <c r="F46" s="16"/>
      <c r="I46"/>
      <c r="J46"/>
      <c r="K46"/>
      <c r="L46"/>
      <c r="M46"/>
      <c r="N46"/>
      <c r="O46"/>
      <c r="P46"/>
      <c r="Q46"/>
      <c r="R46"/>
      <c r="S46"/>
    </row>
    <row r="47" spans="1:19" x14ac:dyDescent="0.35">
      <c r="A47" s="14">
        <v>50000</v>
      </c>
      <c r="B47" s="2">
        <v>3</v>
      </c>
      <c r="C47" s="15">
        <v>3211.7757120000001</v>
      </c>
      <c r="D47" s="15">
        <v>1140860.495042</v>
      </c>
      <c r="E47" s="15">
        <v>1068.110713</v>
      </c>
      <c r="F47" s="16"/>
      <c r="I47"/>
      <c r="J47"/>
      <c r="K47"/>
      <c r="L47"/>
      <c r="M47"/>
      <c r="N47"/>
      <c r="O47"/>
      <c r="P47"/>
      <c r="Q47"/>
      <c r="R47"/>
      <c r="S47"/>
    </row>
    <row r="48" spans="1:19" x14ac:dyDescent="0.35">
      <c r="A48" s="17">
        <v>50000</v>
      </c>
      <c r="B48" s="18">
        <v>4</v>
      </c>
      <c r="C48" s="19">
        <v>2500</v>
      </c>
      <c r="D48" s="19">
        <v>0</v>
      </c>
      <c r="E48" s="19">
        <v>0</v>
      </c>
      <c r="F48" s="20"/>
      <c r="I48"/>
      <c r="J48"/>
      <c r="K48"/>
      <c r="L48"/>
      <c r="M48"/>
      <c r="N48"/>
      <c r="O48"/>
      <c r="P48"/>
      <c r="Q48"/>
      <c r="R48"/>
      <c r="S48"/>
    </row>
    <row r="49" spans="1:19" x14ac:dyDescent="0.35">
      <c r="A49" s="22">
        <v>55000</v>
      </c>
      <c r="B49" s="2">
        <v>1</v>
      </c>
      <c r="C49" s="15">
        <v>914.31516199999999</v>
      </c>
      <c r="D49" s="15">
        <v>1737228.2112189999</v>
      </c>
      <c r="E49" s="15">
        <v>1318.0395329999999</v>
      </c>
      <c r="F49" s="2">
        <v>20935</v>
      </c>
      <c r="I49"/>
      <c r="J49"/>
      <c r="K49"/>
      <c r="L49"/>
      <c r="M49"/>
      <c r="N49"/>
      <c r="O49"/>
      <c r="P49"/>
      <c r="Q49"/>
      <c r="R49"/>
      <c r="S49"/>
    </row>
    <row r="50" spans="1:19" x14ac:dyDescent="0.35">
      <c r="A50" s="22">
        <v>55000</v>
      </c>
      <c r="B50" s="2">
        <v>2</v>
      </c>
      <c r="C50" s="15">
        <v>761.191104</v>
      </c>
      <c r="D50" s="15">
        <v>912795.58096199995</v>
      </c>
      <c r="E50" s="15">
        <v>955.40336000000002</v>
      </c>
      <c r="I50"/>
      <c r="J50"/>
      <c r="K50"/>
      <c r="L50"/>
      <c r="M50"/>
      <c r="N50"/>
      <c r="O50"/>
      <c r="P50"/>
      <c r="Q50"/>
      <c r="R50"/>
      <c r="S50"/>
    </row>
    <row r="51" spans="1:19" x14ac:dyDescent="0.35">
      <c r="A51" s="22">
        <v>55000</v>
      </c>
      <c r="B51" s="2">
        <v>3</v>
      </c>
      <c r="C51" s="15">
        <v>3217.6547759999999</v>
      </c>
      <c r="D51" s="15">
        <v>1136488.404442</v>
      </c>
      <c r="E51" s="15">
        <v>1066.0621020000001</v>
      </c>
      <c r="I51"/>
      <c r="J51"/>
      <c r="K51"/>
      <c r="L51"/>
      <c r="M51"/>
      <c r="N51"/>
      <c r="O51"/>
      <c r="P51"/>
      <c r="Q51"/>
      <c r="R51"/>
      <c r="S51"/>
    </row>
    <row r="52" spans="1:19" x14ac:dyDescent="0.35">
      <c r="A52" s="22">
        <v>55000</v>
      </c>
      <c r="B52" s="2">
        <v>4</v>
      </c>
      <c r="C52" s="15">
        <v>2500</v>
      </c>
      <c r="D52" s="15">
        <v>0</v>
      </c>
      <c r="E52" s="15">
        <v>0</v>
      </c>
      <c r="I52"/>
      <c r="J52"/>
      <c r="K52"/>
      <c r="L52"/>
      <c r="M52"/>
      <c r="N52"/>
      <c r="O52"/>
      <c r="P52"/>
      <c r="Q52"/>
      <c r="R52"/>
      <c r="S52"/>
    </row>
    <row r="53" spans="1:19" x14ac:dyDescent="0.35">
      <c r="A53" s="10">
        <v>60000</v>
      </c>
      <c r="B53" s="11">
        <v>1</v>
      </c>
      <c r="C53" s="12">
        <v>918.82197099999996</v>
      </c>
      <c r="D53" s="12">
        <v>1759703.3270990001</v>
      </c>
      <c r="E53" s="12">
        <v>1326.5380990000001</v>
      </c>
      <c r="F53" s="13">
        <v>20938</v>
      </c>
      <c r="I53"/>
      <c r="J53"/>
      <c r="K53"/>
      <c r="L53"/>
      <c r="M53"/>
      <c r="N53"/>
      <c r="O53"/>
      <c r="P53"/>
      <c r="Q53"/>
      <c r="R53"/>
      <c r="S53"/>
    </row>
    <row r="54" spans="1:19" x14ac:dyDescent="0.35">
      <c r="A54" s="14">
        <v>60000</v>
      </c>
      <c r="B54" s="2">
        <v>2</v>
      </c>
      <c r="C54" s="15">
        <v>761.88053500000001</v>
      </c>
      <c r="D54" s="15">
        <v>908276.77855699998</v>
      </c>
      <c r="E54" s="15">
        <v>953.03556000000003</v>
      </c>
      <c r="F54" s="16"/>
      <c r="J54"/>
      <c r="K54"/>
      <c r="L54"/>
      <c r="M54"/>
      <c r="N54"/>
      <c r="O54"/>
      <c r="P54"/>
      <c r="Q54"/>
      <c r="R54"/>
    </row>
    <row r="55" spans="1:19" x14ac:dyDescent="0.35">
      <c r="A55" s="14">
        <v>60000</v>
      </c>
      <c r="B55" s="2">
        <v>3</v>
      </c>
      <c r="C55" s="15">
        <v>3214.7845040000002</v>
      </c>
      <c r="D55" s="15">
        <v>1139680.2390759999</v>
      </c>
      <c r="E55" s="15">
        <v>1067.5580729999999</v>
      </c>
      <c r="F55" s="16"/>
    </row>
    <row r="56" spans="1:19" x14ac:dyDescent="0.35">
      <c r="A56" s="17">
        <v>60000</v>
      </c>
      <c r="B56" s="18">
        <v>4</v>
      </c>
      <c r="C56" s="19">
        <v>2500</v>
      </c>
      <c r="D56" s="19">
        <v>0</v>
      </c>
      <c r="E56" s="19">
        <v>0</v>
      </c>
      <c r="F56" s="20"/>
    </row>
    <row r="57" spans="1:19" x14ac:dyDescent="0.35">
      <c r="A57" s="22">
        <v>65000</v>
      </c>
      <c r="B57" s="2">
        <v>1</v>
      </c>
      <c r="C57" s="15">
        <v>909.95436099999995</v>
      </c>
      <c r="D57" s="15">
        <v>1719256.723521</v>
      </c>
      <c r="E57" s="15">
        <v>1311.204303</v>
      </c>
      <c r="F57" s="2">
        <v>24465</v>
      </c>
    </row>
    <row r="58" spans="1:19" x14ac:dyDescent="0.35">
      <c r="A58" s="22">
        <v>65000</v>
      </c>
      <c r="B58" s="2">
        <v>2</v>
      </c>
      <c r="C58" s="15">
        <v>759.18212700000004</v>
      </c>
      <c r="D58" s="15">
        <v>907364.25622400001</v>
      </c>
      <c r="E58" s="15">
        <v>952.55669399999999</v>
      </c>
    </row>
    <row r="59" spans="1:19" x14ac:dyDescent="0.35">
      <c r="A59" s="22">
        <v>65000</v>
      </c>
      <c r="B59" s="2">
        <v>3</v>
      </c>
      <c r="C59" s="15">
        <v>3211.1566210000001</v>
      </c>
      <c r="D59" s="15">
        <v>1134234.139461</v>
      </c>
      <c r="E59" s="15">
        <v>1065.004291</v>
      </c>
    </row>
    <row r="60" spans="1:19" x14ac:dyDescent="0.35">
      <c r="A60" s="22">
        <v>65000</v>
      </c>
      <c r="B60" s="2">
        <v>4</v>
      </c>
      <c r="C60" s="15">
        <v>2500</v>
      </c>
      <c r="D60" s="15">
        <v>0</v>
      </c>
      <c r="E60" s="15">
        <v>0</v>
      </c>
    </row>
    <row r="61" spans="1:19" x14ac:dyDescent="0.35">
      <c r="A61" s="10">
        <v>70000</v>
      </c>
      <c r="B61" s="11">
        <v>1</v>
      </c>
      <c r="C61" s="12">
        <v>921.37749899999994</v>
      </c>
      <c r="D61" s="12">
        <v>1748060.165356</v>
      </c>
      <c r="E61" s="12">
        <v>1322.1422640000001</v>
      </c>
      <c r="F61" s="13">
        <v>25274</v>
      </c>
    </row>
    <row r="62" spans="1:19" x14ac:dyDescent="0.35">
      <c r="A62" s="14">
        <v>70000</v>
      </c>
      <c r="B62" s="2">
        <v>2</v>
      </c>
      <c r="C62" s="15">
        <v>766.782105</v>
      </c>
      <c r="D62" s="15">
        <v>912562.95876800001</v>
      </c>
      <c r="E62" s="15">
        <v>955.281612</v>
      </c>
      <c r="F62" s="16"/>
    </row>
    <row r="63" spans="1:19" x14ac:dyDescent="0.35">
      <c r="A63" s="14">
        <v>70000</v>
      </c>
      <c r="B63" s="2">
        <v>3</v>
      </c>
      <c r="C63" s="15">
        <v>3210.6228580000002</v>
      </c>
      <c r="D63" s="15">
        <v>1124150.301303</v>
      </c>
      <c r="E63" s="15">
        <v>1060.259544</v>
      </c>
      <c r="F63" s="16"/>
    </row>
    <row r="64" spans="1:19" x14ac:dyDescent="0.35">
      <c r="A64" s="17">
        <v>70000</v>
      </c>
      <c r="B64" s="18">
        <v>4</v>
      </c>
      <c r="C64" s="19">
        <v>2500</v>
      </c>
      <c r="D64" s="19">
        <v>0</v>
      </c>
      <c r="E64" s="19">
        <v>0</v>
      </c>
      <c r="F64" s="20"/>
    </row>
  </sheetData>
  <mergeCells count="2">
    <mergeCell ref="A1:E1"/>
    <mergeCell ref="A11:F11"/>
  </mergeCells>
  <phoneticPr fontId="3" type="noConversion"/>
  <conditionalFormatting sqref="J3:J15">
    <cfRule type="colorScale" priority="7">
      <colorScale>
        <cfvo type="min"/>
        <cfvo type="max"/>
        <color theme="9" tint="0.59999389629810485"/>
        <color rgb="FFFF0000"/>
      </colorScale>
    </cfRule>
  </conditionalFormatting>
  <conditionalFormatting sqref="J13:O14">
    <cfRule type="colorScale" priority="8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6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5">
      <colorScale>
        <cfvo type="min"/>
        <cfvo type="max"/>
        <color theme="9" tint="0.59999389629810485"/>
        <color rgb="FFFF0000"/>
      </colorScale>
    </cfRule>
  </conditionalFormatting>
  <conditionalFormatting sqref="L19:L31">
    <cfRule type="colorScale" priority="1">
      <colorScale>
        <cfvo type="min"/>
        <cfvo type="max"/>
        <color rgb="FFFF7128"/>
        <color rgb="FFFFEF9C"/>
      </colorScale>
    </cfRule>
  </conditionalFormatting>
  <conditionalFormatting sqref="M3:M15">
    <cfRule type="colorScale" priority="4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3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2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5C1F-E5C7-4DAE-8A8E-39383D461F22}">
  <dimension ref="A1:F11"/>
  <sheetViews>
    <sheetView workbookViewId="0">
      <selection activeCell="G14" sqref="G14"/>
    </sheetView>
  </sheetViews>
  <sheetFormatPr defaultRowHeight="14.5" x14ac:dyDescent="0.35"/>
  <cols>
    <col min="4" max="4" width="11.54296875" bestFit="1" customWidth="1"/>
    <col min="5" max="5" width="17.1796875" bestFit="1" customWidth="1"/>
  </cols>
  <sheetData>
    <row r="1" spans="1:6" x14ac:dyDescent="0.3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>
        <v>0</v>
      </c>
      <c r="B2" t="s">
        <v>10</v>
      </c>
      <c r="C2" t="s">
        <v>11</v>
      </c>
      <c r="D2">
        <v>5000</v>
      </c>
      <c r="E2">
        <v>60</v>
      </c>
      <c r="F2">
        <v>5</v>
      </c>
    </row>
    <row r="3" spans="1:6" x14ac:dyDescent="0.35">
      <c r="A3">
        <v>1</v>
      </c>
      <c r="B3" t="s">
        <v>10</v>
      </c>
      <c r="C3" t="s">
        <v>12</v>
      </c>
      <c r="D3">
        <v>5500</v>
      </c>
      <c r="E3">
        <v>60</v>
      </c>
      <c r="F3">
        <v>5</v>
      </c>
    </row>
    <row r="4" spans="1:6" x14ac:dyDescent="0.35">
      <c r="A4">
        <v>2</v>
      </c>
      <c r="B4" t="s">
        <v>13</v>
      </c>
      <c r="C4" t="s">
        <v>11</v>
      </c>
      <c r="D4">
        <v>5500</v>
      </c>
      <c r="E4">
        <v>60</v>
      </c>
      <c r="F4">
        <v>5</v>
      </c>
    </row>
    <row r="5" spans="1:6" x14ac:dyDescent="0.35">
      <c r="A5">
        <v>3</v>
      </c>
      <c r="B5" t="s">
        <v>13</v>
      </c>
      <c r="C5" t="s">
        <v>12</v>
      </c>
      <c r="D5">
        <v>5000</v>
      </c>
      <c r="E5">
        <v>60</v>
      </c>
      <c r="F5">
        <v>5</v>
      </c>
    </row>
    <row r="6" spans="1:6" x14ac:dyDescent="0.35">
      <c r="B6" t="s">
        <v>14</v>
      </c>
      <c r="C6" t="s">
        <v>15</v>
      </c>
      <c r="D6" t="s">
        <v>16</v>
      </c>
      <c r="E6" t="s">
        <v>17</v>
      </c>
    </row>
    <row r="7" spans="1:6" x14ac:dyDescent="0.35">
      <c r="A7">
        <v>0</v>
      </c>
      <c r="B7">
        <v>0</v>
      </c>
      <c r="C7">
        <v>0</v>
      </c>
      <c r="D7" s="1">
        <v>0</v>
      </c>
      <c r="E7">
        <v>0</v>
      </c>
    </row>
    <row r="8" spans="1:6" x14ac:dyDescent="0.35">
      <c r="A8">
        <v>1</v>
      </c>
      <c r="B8">
        <v>1</v>
      </c>
      <c r="C8">
        <v>919.18312700000001</v>
      </c>
      <c r="D8" s="1">
        <v>1743876</v>
      </c>
      <c r="E8">
        <v>1320.558986</v>
      </c>
    </row>
    <row r="9" spans="1:6" x14ac:dyDescent="0.35">
      <c r="A9">
        <v>2</v>
      </c>
      <c r="B9">
        <v>2</v>
      </c>
      <c r="C9">
        <v>765.08689200000003</v>
      </c>
      <c r="D9" s="1">
        <v>913870.6</v>
      </c>
      <c r="E9">
        <v>955.96578699999998</v>
      </c>
    </row>
    <row r="10" spans="1:6" x14ac:dyDescent="0.35">
      <c r="A10">
        <v>3</v>
      </c>
      <c r="B10">
        <v>3</v>
      </c>
      <c r="C10">
        <v>3212.8569819999998</v>
      </c>
      <c r="D10" s="1">
        <v>1137098</v>
      </c>
      <c r="E10">
        <v>1066.3479319999999</v>
      </c>
    </row>
    <row r="11" spans="1:6" x14ac:dyDescent="0.35">
      <c r="A11">
        <v>4</v>
      </c>
      <c r="B11">
        <v>4</v>
      </c>
      <c r="C11">
        <v>2499.999988</v>
      </c>
      <c r="D11" s="1">
        <v>3.103566E-2</v>
      </c>
      <c r="E11">
        <v>0.17616899999999999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9EA4-1B1E-4F05-B93A-A4002D945EFC}">
  <dimension ref="A1:R132"/>
  <sheetViews>
    <sheetView topLeftCell="D1" zoomScale="54" workbookViewId="0">
      <selection activeCell="J31" sqref="J31"/>
    </sheetView>
  </sheetViews>
  <sheetFormatPr defaultRowHeight="14.5" x14ac:dyDescent="0.35"/>
  <cols>
    <col min="1" max="1" width="11.54296875" style="2" bestFit="1" customWidth="1"/>
    <col min="2" max="2" width="12.08984375" style="2" bestFit="1" customWidth="1"/>
    <col min="3" max="3" width="12" style="2" bestFit="1" customWidth="1"/>
    <col min="4" max="4" width="14.26953125" style="2" bestFit="1" customWidth="1"/>
    <col min="5" max="5" width="17.90625" style="2" bestFit="1" customWidth="1"/>
    <col min="6" max="6" width="21.90625" style="2" bestFit="1" customWidth="1"/>
    <col min="7" max="8" width="8.7265625" style="2"/>
    <col min="9" max="9" width="22.453125" style="2" bestFit="1" customWidth="1"/>
    <col min="10" max="10" width="12.1796875" style="2" bestFit="1" customWidth="1"/>
    <col min="11" max="11" width="14" style="2" bestFit="1" customWidth="1"/>
    <col min="12" max="12" width="12.1796875" style="2" bestFit="1" customWidth="1"/>
    <col min="13" max="13" width="12.81640625" style="2" bestFit="1" customWidth="1"/>
    <col min="14" max="14" width="21.08984375" style="2" bestFit="1" customWidth="1"/>
    <col min="15" max="15" width="12.7265625" style="2" bestFit="1" customWidth="1"/>
    <col min="16" max="16" width="8.7265625" style="2" hidden="1" customWidth="1"/>
    <col min="17" max="18" width="8.7265625" style="2"/>
    <col min="19" max="19" width="22.90625" bestFit="1" customWidth="1"/>
    <col min="20" max="20" width="12.6328125" bestFit="1" customWidth="1"/>
    <col min="24" max="24" width="12.6328125" bestFit="1" customWidth="1"/>
  </cols>
  <sheetData>
    <row r="1" spans="1:16" s="2" customFormat="1" x14ac:dyDescent="0.35">
      <c r="A1" s="52" t="s">
        <v>18</v>
      </c>
      <c r="B1" s="52"/>
      <c r="C1" s="52"/>
      <c r="D1" s="52"/>
      <c r="E1" s="52"/>
    </row>
    <row r="2" spans="1:16" x14ac:dyDescent="0.35">
      <c r="B2" s="2" t="s">
        <v>14</v>
      </c>
      <c r="C2" s="2" t="s">
        <v>15</v>
      </c>
      <c r="D2" s="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1:16" x14ac:dyDescent="0.35">
      <c r="A3" s="2">
        <v>0</v>
      </c>
      <c r="B3">
        <v>0</v>
      </c>
      <c r="C3" s="43">
        <v>0</v>
      </c>
      <c r="D3" s="43">
        <v>0</v>
      </c>
      <c r="E3" s="43">
        <v>0</v>
      </c>
      <c r="I3" s="8">
        <v>10000</v>
      </c>
      <c r="J3" s="7">
        <f>AVERAGE(ABS($C$4-C16),ABS($C$5-C17),ABS($C$6-C18),ABS($C$7-C19),ABS($C$8-C20),ABS($C$9-C21), ABS($C$10-C22),ABS($C$11-C23),ABS($C$12-C24))</f>
        <v>28.37109688888884</v>
      </c>
      <c r="K3" s="7">
        <f>AVERAGE(($C$4-C16)^2, ($C$5-C17)^2, ($C$6-C18)^2, ($C$7-C19)^2,($C$8-C20)^2,($C$9-C21)^2,($C$10-C22)^2,($C$11-C23)^2,($C$12-C24)^2)</f>
        <v>884.51450456255623</v>
      </c>
      <c r="L3" s="7">
        <f t="shared" ref="L3:L7" si="0">SQRT(K3)</f>
        <v>29.740788566589089</v>
      </c>
      <c r="M3" s="7">
        <f>AVERAGE(ABS($D$4-D16),ABS($D$5-D17),ABS($D$6-D18),ABS($D$7-D19),ABS($D$8-D20),ABS($D$9-D21), ABS($D$10-D22),ABS($D$11-D23),ABS($D$12-D24))</f>
        <v>58809.317237777839</v>
      </c>
      <c r="N3" s="7">
        <f>AVERAGE(($D$4-D16)^2, ($D$5-D17)^2, ($D$6-D18)^2, ($D$7-D19)^2,($D$8-D20)^2,($D$9-D21)^2,($D$10-D22)^2,($D$11-D23)^2,($D$12-D24)^2)</f>
        <v>8376344286.7277184</v>
      </c>
      <c r="O3" s="7">
        <f t="shared" ref="O3:O6" si="1">SQRT(N3)</f>
        <v>91522.370416897087</v>
      </c>
      <c r="P3" s="6">
        <f>I3</f>
        <v>10000</v>
      </c>
    </row>
    <row r="4" spans="1:16" x14ac:dyDescent="0.35">
      <c r="A4" s="2">
        <v>1</v>
      </c>
      <c r="B4">
        <v>1</v>
      </c>
      <c r="C4" s="43">
        <v>3079.9488820000001</v>
      </c>
      <c r="D4" s="43">
        <v>10578820</v>
      </c>
      <c r="E4" s="43">
        <v>3252.509963</v>
      </c>
      <c r="I4" s="8">
        <v>15000</v>
      </c>
      <c r="J4" s="7">
        <f>AVERAGE(ABS($C$4-C25),ABS($C$5-C26),ABS($C$6-C27),ABS($C$7-C28),ABS($C$8-C29),ABS($C$9-C30), ABS($C$10-C31),ABS($C$11-C32),ABS($C$12-C33))</f>
        <v>21.371001222222226</v>
      </c>
      <c r="K4" s="7">
        <f>AVERAGE(($C$4-C25)^2, ($C$5-C26)^2, ($C$6-C27)^2, ($C$7-C28)^2,($C$8-C29)^2,($C$9-C30)^2,($C$10-C31)^2,($C$11-C32)^2,($C$12-C33)^2)</f>
        <v>502.64469865889777</v>
      </c>
      <c r="L4" s="7">
        <f t="shared" si="0"/>
        <v>22.419739040829572</v>
      </c>
      <c r="M4" s="7">
        <f>AVERAGE(ABS($D$4-D25),ABS($D$5-D26),ABS($D$6-D27),ABS($D$7-D28),ABS($D$8-D29),ABS($D$9-D30), ABS($D$10-D31),ABS($D$11-D32),ABS($D$12-D33))</f>
        <v>37486.552089555553</v>
      </c>
      <c r="N4" s="7">
        <f>AVERAGE(($D$4-D25)^2, ($D$5-D26)^2, ($D$6-D27)^2, ($D$7-D28)^2,($D$8-D29)^2,($D$9-D30)^2,($D$10-D31)^2,($D$11-D32)^2,($D$12-D33)^2)</f>
        <v>2441128788.2266197</v>
      </c>
      <c r="O4" s="7">
        <f t="shared" si="1"/>
        <v>49407.780644617298</v>
      </c>
      <c r="P4" s="6">
        <f t="shared" ref="P4:P27" si="2">I4</f>
        <v>15000</v>
      </c>
    </row>
    <row r="5" spans="1:16" x14ac:dyDescent="0.35">
      <c r="A5" s="2">
        <v>2</v>
      </c>
      <c r="B5">
        <v>2</v>
      </c>
      <c r="C5" s="43">
        <v>2589.0103300000001</v>
      </c>
      <c r="D5" s="43">
        <v>5804110</v>
      </c>
      <c r="E5" s="43">
        <v>2409.1720749999999</v>
      </c>
      <c r="I5" s="8">
        <v>20000</v>
      </c>
      <c r="J5" s="7">
        <f>AVERAGE(ABS($C$4-C34),ABS($C$5-C35),ABS($C$6-C36),ABS($C$7-C37),ABS($C$8-C38),ABS($C$9-C39),ABS($C$10-C40),ABS($C$11-C41),ABS($C$12-C42))</f>
        <v>11.173401222222159</v>
      </c>
      <c r="K5" s="7">
        <f>AVERAGE(($C$4-C34)^2, ($C$5-C35)^2, ($C$6-C36)^2, ($C$7-C37)^2,($C$8-C38)^2,($C$9-C39)^2,($C$10-C40)^2,($C$11-C41)^2,($C$12-C42)^2)</f>
        <v>172.42077382658005</v>
      </c>
      <c r="L5" s="7">
        <f t="shared" si="0"/>
        <v>13.130909101299119</v>
      </c>
      <c r="M5" s="7">
        <f>AVERAGE(ABS($D$4-D34),ABS($D$5-D35),ABS($D$6-D36),ABS($D$7-D37),ABS($D$8-D38),ABS($D$9-D39),ABS($D$10-D40),ABS($D$11-D41),ABS($D$12-D42))</f>
        <v>20206.164804888864</v>
      </c>
      <c r="N5" s="7">
        <f>AVERAGE(($D$4-D34)^2, ($D$5-D35)^2, ($D$6-D36)^2, ($D$7-D37)^2,($D$8-D38)^2,($D$9-D39)^2,($D$10-D40)^2,($D$11-D41)^2,($D$12-D42)^2)</f>
        <v>1127450728.4498024</v>
      </c>
      <c r="O5" s="7">
        <f t="shared" si="1"/>
        <v>33577.533090592027</v>
      </c>
      <c r="P5" s="6">
        <f t="shared" si="2"/>
        <v>20000</v>
      </c>
    </row>
    <row r="6" spans="1:16" x14ac:dyDescent="0.35">
      <c r="A6" s="2">
        <v>3</v>
      </c>
      <c r="B6">
        <v>3</v>
      </c>
      <c r="C6" s="43">
        <v>3729.5815219999999</v>
      </c>
      <c r="D6" s="43">
        <v>3012089</v>
      </c>
      <c r="E6" s="43">
        <v>1735.5371970000001</v>
      </c>
      <c r="I6" s="8">
        <v>25000</v>
      </c>
      <c r="J6" s="7">
        <f>AVERAGE(ABS($C$4-C43),ABS($C$5-C44),ABS($C$6-C45),ABS($C$7-C46),ABS($C$8-C47),ABS($C$9-C48),ABS($C$10-C49),ABS($C$11-C50),ABS($C$12-C51))</f>
        <v>3.3914888888889942</v>
      </c>
      <c r="K6" s="7">
        <f>AVERAGE(($C$4-C43)^2, ($C$5-C44)^2, ($C$6-C45)^2, ($C$7-C46)^2,($C$8-C47)^2,($C$9-C48)^2,($C$10-C49)^2,($C$11-C50)^2,($C$12-C51)^2)</f>
        <v>20.723022475219242</v>
      </c>
      <c r="L6" s="7">
        <f t="shared" si="0"/>
        <v>4.5522546584323731</v>
      </c>
      <c r="M6" s="7">
        <f>AVERAGE(ABS($D$4-D43),ABS($D$5-D44),ABS($D$6-D45),ABS($D$7-D46),ABS($D$8-D47),ABS($D$9-D48),ABS($D$10-D49),ABS($D$11-D50),ABS($D$12-D51))</f>
        <v>8437.0454593332634</v>
      </c>
      <c r="N6" s="7">
        <f>AVERAGE(($D$4-D43)^2, ($D$5-D44)^2, ($D$6-D45)^2, ($D$7-D46)^2,($D$8-D47)^2,($D$9-D48)^2,($D$10-D49)^2,($D$11-D50)^2,($D$12-D51)^2)</f>
        <v>133442937.64094336</v>
      </c>
      <c r="O6" s="7">
        <f t="shared" si="1"/>
        <v>11551.750414588403</v>
      </c>
      <c r="P6" s="6">
        <f t="shared" si="2"/>
        <v>25000</v>
      </c>
    </row>
    <row r="7" spans="1:16" x14ac:dyDescent="0.35">
      <c r="A7" s="2">
        <v>4</v>
      </c>
      <c r="B7">
        <v>4</v>
      </c>
      <c r="C7" s="43">
        <v>3402.7270549999998</v>
      </c>
      <c r="D7" s="43">
        <v>1645894</v>
      </c>
      <c r="E7" s="43">
        <v>1282.924162</v>
      </c>
      <c r="I7" s="8">
        <v>30000</v>
      </c>
      <c r="J7" s="7">
        <f>AVERAGE(ABS($C$4-C52),ABS($C$5-C53),ABS($C$6-C54),ABS($C$7-C55),ABS($C$8-C56),ABS($C$9-C57),ABS($C$10-C58),ABS($C$11-C59),ABS($C$12-C60))</f>
        <v>10.739881333333162</v>
      </c>
      <c r="K7" s="7">
        <f>AVERAGE(($C$4-C52)^2, ($C$5-C53)^2, ($C$6-C54)^2, ($C$7-C55)^2,($C$8-C56)^2,($C$9-C57)^2,($C$10-C58)^2,($C$11-C59)^2,($C$12-C60)^2)</f>
        <v>177.41652258719873</v>
      </c>
      <c r="L7" s="7">
        <f t="shared" si="0"/>
        <v>13.319779374569187</v>
      </c>
      <c r="M7" s="7">
        <f>AVERAGE(ABS($D$4-D52),ABS($D$5-D53),ABS($D$6-D54),ABS($D$7-D55),ABS($D$8-D56),ABS($D$9-D57),ABS($D$10-D58),ABS($D$11-D59),ABS($D$12-D60))</f>
        <v>18949.039899333431</v>
      </c>
      <c r="N7" s="7">
        <f>AVERAGE(($D$4-D52)^2, ($D$5-D53)^2, ($D$6-D54)^2, ($D$7-D55)^2,($D$8-D56)^2,($D$9-D57)^2,($D$10-D58)^2,($D$11-D59)^2,($D$12-D60)^2)</f>
        <v>616562148.85771608</v>
      </c>
      <c r="O7" s="7">
        <f t="shared" ref="O7:O15" si="3">SQRT(N7)</f>
        <v>24830.669520931489</v>
      </c>
      <c r="P7" s="6">
        <f t="shared" si="2"/>
        <v>30000</v>
      </c>
    </row>
    <row r="8" spans="1:16" x14ac:dyDescent="0.35">
      <c r="A8" s="2">
        <v>5</v>
      </c>
      <c r="B8">
        <v>5</v>
      </c>
      <c r="C8" s="43">
        <v>3251.2381350000001</v>
      </c>
      <c r="D8" s="43">
        <v>1215558</v>
      </c>
      <c r="E8" s="43">
        <v>1102.5234109999999</v>
      </c>
      <c r="I8" s="8">
        <v>35000</v>
      </c>
      <c r="J8" s="7">
        <f>AVERAGE(ABS($C$4-C61),ABS($C$5-C62),ABS($C$6-C63),ABS($C$7-C64),ABS($C$8-C65),ABS($C$9-C66),ABS($C$10-C67),ABS($C$11-C68),ABS($C$12-C69))</f>
        <v>7.9261505555553713</v>
      </c>
      <c r="K8" s="7">
        <f>AVERAGE(($C$4-C61)^2, ($C$5-C62)^2, ($C$6-C63)^2, ($C$7-C64)^2,($C$8-C65)^2,($C$9-C66)^2,($C$10-C67)^2,($C$11-C68)^2,($C$12-C69)^2)</f>
        <v>70.327367245555891</v>
      </c>
      <c r="L8" s="7">
        <f t="shared" ref="L8:L15" si="4">SQRT(K8)</f>
        <v>8.3861413800123774</v>
      </c>
      <c r="M8" s="7">
        <f>AVERAGE(ABS($D$4-D61),ABS($D$5-D62),ABS($D$6-D63),ABS($D$7-D64),ABS($D$8-D65),ABS($D$9-D66),ABS($D$10-D67),ABS($D$11-D68),ABS($D$12-D69))</f>
        <v>33370.464146000049</v>
      </c>
      <c r="N8" s="7">
        <f>AVERAGE(($D$4-D61)^2, ($D$5-D62)^2, ($D$6-D63)^2, ($D$7-D64)^2,($D$8-D65)^2,($D$9-D66)^2,($D$10-D67)^2,($D$11-D68)^2,($D$12-D69)^2)</f>
        <v>2501155583.5043745</v>
      </c>
      <c r="O8" s="7">
        <f t="shared" si="3"/>
        <v>50011.554499979051</v>
      </c>
      <c r="P8" s="6">
        <f t="shared" si="2"/>
        <v>35000</v>
      </c>
    </row>
    <row r="9" spans="1:16" x14ac:dyDescent="0.35">
      <c r="A9" s="2">
        <v>6</v>
      </c>
      <c r="B9">
        <v>6</v>
      </c>
      <c r="C9" s="43">
        <v>4477.8493330000001</v>
      </c>
      <c r="D9" s="43">
        <v>8230023</v>
      </c>
      <c r="E9" s="43">
        <v>2868.8015869999999</v>
      </c>
      <c r="I9" s="8">
        <v>40000</v>
      </c>
      <c r="J9" s="7">
        <f>AVERAGE(ABS($C$4-C70),ABS($C$5-C71),ABS($C$6-C72),ABS($C$7-C73),ABS($C$8-C74),ABS($C$9-C75),ABS($C$10-C76),ABS($C$11-C77),ABS($C$12-C78))</f>
        <v>3.5251184444445141</v>
      </c>
      <c r="K9" s="7">
        <f>AVERAGE(($C$4-C70)^2, ($C$5-C71)^2, ($C$6-C72)^2, ($C$7-C73)^2,($C$8-C74)^2,($C$9-C75)^2,($C$10-C76)^2,($C$11-C77)^2,($C$12-C78)^2)</f>
        <v>15.554014002609494</v>
      </c>
      <c r="L9" s="7">
        <f t="shared" si="4"/>
        <v>3.943857756386441</v>
      </c>
      <c r="M9" s="7">
        <f>AVERAGE(ABS($D$4-D70),ABS($D$5-D71),ABS($D$6-D72),ABS($D$7-D73),ABS($D$8-D74),ABS($D$9-D75),ABS($D$10-D76),ABS($D$11-D77),ABS($D$12-D78))</f>
        <v>18757.316034444324</v>
      </c>
      <c r="N9" s="7">
        <f>AVERAGE(($D$4-D70)^2, ($D$5-D71)^2, ($D$6-D72)^2, ($D$7-D73)^2,($D$8-D74)^2,($D$9-D75)^2,($D$10-D76)^2,($D$11-D77)^2,($D$12-D78)^2)</f>
        <v>540381050.68917608</v>
      </c>
      <c r="O9" s="7">
        <f t="shared" si="3"/>
        <v>23246.097536773264</v>
      </c>
      <c r="P9" s="6">
        <f t="shared" si="2"/>
        <v>40000</v>
      </c>
    </row>
    <row r="10" spans="1:16" x14ac:dyDescent="0.35">
      <c r="A10" s="2">
        <v>7</v>
      </c>
      <c r="B10">
        <v>7</v>
      </c>
      <c r="C10" s="43">
        <v>3986.910781</v>
      </c>
      <c r="D10" s="43">
        <v>4091321</v>
      </c>
      <c r="E10" s="43">
        <v>2022.701468</v>
      </c>
      <c r="I10" s="8">
        <v>45000</v>
      </c>
      <c r="J10" s="7">
        <f>AVERAGE(ABS($C$4-C79),ABS($C$5-C80),ABS($C$6-C81),ABS($C$7-C82),ABS($C$8-C83),ABS($C$9-C84),ABS($C$10-C85),ABS($C$11-C86),ABS($C$12-C87))</f>
        <v>21.001518666666673</v>
      </c>
      <c r="K10" s="7">
        <f>AVERAGE(($C$4-C79)^2, ($C$5-C80)^2, ($C$6-C81)^2, ($C$7-C82)^2,($C$8-C83)^2,($C$9-C84)^2,($C$10-C85)^2,($C$11-C86)^2,($C$12-C87)^2)</f>
        <v>497.81583578546946</v>
      </c>
      <c r="L10" s="7">
        <f t="shared" si="4"/>
        <v>22.311786924974644</v>
      </c>
      <c r="M10" s="7">
        <f>AVERAGE(ABS($D$4-D79),ABS($D$5-D80),ABS($D$6-D81),ABS($D$7-D82),ABS($D$8-D83),ABS($D$9-D84),ABS($D$10-D85),ABS($D$11-D86),ABS($D$12-D87))</f>
        <v>32393.628889444335</v>
      </c>
      <c r="N10" s="7">
        <f>AVERAGE(($D$4-D79)^2, ($D$5-D80)^2, ($D$6-D81)^2, ($D$7-D82)^2,($D$8-D83)^2,($D$9-D84)^2,($D$10-D85)^2,($D$11-D86)^2,($D$12-D87)^2)</f>
        <v>2005461006.3984532</v>
      </c>
      <c r="O10" s="7">
        <f t="shared" si="3"/>
        <v>44782.373836125</v>
      </c>
      <c r="P10" s="6">
        <f t="shared" si="2"/>
        <v>45000</v>
      </c>
    </row>
    <row r="11" spans="1:16" x14ac:dyDescent="0.35">
      <c r="A11" s="2">
        <v>8</v>
      </c>
      <c r="B11">
        <v>8</v>
      </c>
      <c r="C11" s="43">
        <v>5127.4819710000002</v>
      </c>
      <c r="D11" s="43">
        <v>4814613</v>
      </c>
      <c r="E11" s="43">
        <v>2194.222569</v>
      </c>
      <c r="I11" s="8">
        <v>50000</v>
      </c>
      <c r="J11" s="7">
        <f>AVERAGE(ABS($C$4-C88),ABS($C$5-C89),ABS($C$6-C90),ABS($C$7-C91),ABS($C$8-C92),ABS($C$9-C93),ABS($C$10-C94),ABS($C$11-C95),ABS($C$12-C96))</f>
        <v>11.552367666666619</v>
      </c>
      <c r="K11" s="7">
        <f>AVERAGE(($C$4-C88)^2, ($C$5-C89)^2, ($C$6-C90)^2, ($C$7-C91)^2,($C$8-C92)^2,($C$9-C93)^2,($C$10-C94)^2,($C$11-C95)^2,($C$12-C96)^2)</f>
        <v>191.40784690224686</v>
      </c>
      <c r="L11" s="7">
        <f t="shared" si="4"/>
        <v>13.835022475668294</v>
      </c>
      <c r="M11" s="7">
        <f>AVERAGE(ABS($D$4-D88),ABS($D$5-D89),ABS($D$6-D90),ABS($D$7-D91),ABS($D$8-D92),ABS($D$9-D93),ABS($D$10-D94),ABS($D$11-D95),ABS($D$12-D96))</f>
        <v>23282.674273111057</v>
      </c>
      <c r="N11" s="7">
        <f>AVERAGE(($D$4-D88)^2, ($D$5-D89)^2, ($D$6-D90)^2, ($D$7-D91)^2,($D$8-D92)^2,($D$9-D93)^2,($D$10-D94)^2,($D$11-D95)^2,($D$12-D96)^2)</f>
        <v>1103288902.6666319</v>
      </c>
      <c r="O11" s="7">
        <f t="shared" si="3"/>
        <v>33215.792970613118</v>
      </c>
      <c r="P11" s="6">
        <f t="shared" si="2"/>
        <v>50000</v>
      </c>
    </row>
    <row r="12" spans="1:16" x14ac:dyDescent="0.35">
      <c r="A12" s="2">
        <v>9</v>
      </c>
      <c r="B12">
        <v>9</v>
      </c>
      <c r="C12" s="43">
        <v>4800.6275050000004</v>
      </c>
      <c r="D12" s="43">
        <v>4108687</v>
      </c>
      <c r="E12" s="43">
        <v>2026.989632</v>
      </c>
      <c r="I12" s="8">
        <v>55000</v>
      </c>
      <c r="J12" s="7">
        <f>AVERAGE(ABS($C$4-C97),ABS($C$5-C98),ABS($C$6-C99),ABS($C$7-C100),ABS($C$8-C101),ABS($C$9-C102),ABS($C$10-C103),ABS($C$11-C104),ABS($C$12-C105))</f>
        <v>14.059312444444409</v>
      </c>
      <c r="K12" s="7">
        <f>AVERAGE(($C$4-C97)^2, ($C$5-C98)^2, ($C$6-C99)^2, ($C$7-C100)^2,($C$8-C101)^2,($C$9-C102)^2,($C$10-C103)^2,($C$11-C104)^2,($C$12-C105)^2)</f>
        <v>246.1240734762471</v>
      </c>
      <c r="L12" s="7">
        <f t="shared" si="4"/>
        <v>15.688341960712327</v>
      </c>
      <c r="M12" s="7">
        <f>AVERAGE(ABS($D$4-D97),ABS($D$5-D98),ABS($D$6-D99),ABS($D$7-D100),ABS($D$8-D101),ABS($D$9-D102),ABS($D$10-D103),ABS($D$11-D104),ABS($D$12-D105))</f>
        <v>33524.55856888881</v>
      </c>
      <c r="N12" s="7">
        <f>AVERAGE(($D$4-D97)^2, ($D$5-D98)^2, ($D$6-D99)^2, ($D$7-D100)^2,($D$8-D101)^2,($D$9-D102)^2,($D$10-D103)^2,($D$11-D104)^2,($D$12-D105)^2)</f>
        <v>2665675967.0067959</v>
      </c>
      <c r="O12" s="7">
        <f t="shared" si="3"/>
        <v>51630.18465013268</v>
      </c>
      <c r="P12" s="6">
        <f t="shared" si="2"/>
        <v>55000</v>
      </c>
    </row>
    <row r="13" spans="1:16" x14ac:dyDescent="0.35">
      <c r="I13" s="8">
        <v>60000</v>
      </c>
      <c r="J13" s="7">
        <f>AVERAGE(ABS($C$4-C106),ABS($C$5-C107),ABS($C$6-C108),ABS($C$7-C109),ABS($C$8-C110),ABS($C$9-C111),ABS($C$10-C112),ABS($C$11-C113),ABS($C$12-C114))</f>
        <v>10.655182444444563</v>
      </c>
      <c r="K13" s="7">
        <f>AVERAGE(($C$4-C106)^2, ($C$5-C107)^2, ($C$6-C108)^2, ($C$7-C109)^2,($C$8-C110)^2,($C$9-C111)^2,($C$10-C112)^2,($C$11-C113)^2,($C$12-C114)^2)</f>
        <v>179.58755860466221</v>
      </c>
      <c r="L13" s="7">
        <f t="shared" si="4"/>
        <v>13.40102826669141</v>
      </c>
      <c r="M13" s="7">
        <f>AVERAGE(ABS($D$4-D106),ABS($D$5-D107),ABS($D$6-D108),ABS($D$7-D109),ABS($D$8-D110),ABS($D$9-D111),ABS($D$10-D112),ABS($D$11-D113),ABS($D$12-D114))</f>
        <v>39336.040740777767</v>
      </c>
      <c r="N13" s="7">
        <f>AVERAGE(($D$4-D106)^2, ($D$5-D107)^2, ($D$6-D108)^2, ($D$7-D109)^2,($D$8-D110)^2,($D$9-D111)^2,($D$10-D112)^2,($D$11-D113)^2,($D$12-D114)^2)</f>
        <v>2309836993.2854748</v>
      </c>
      <c r="O13" s="7">
        <f t="shared" si="3"/>
        <v>48060.763552876218</v>
      </c>
      <c r="P13" s="6">
        <f t="shared" si="2"/>
        <v>60000</v>
      </c>
    </row>
    <row r="14" spans="1:16" x14ac:dyDescent="0.35">
      <c r="A14" s="53" t="s">
        <v>19</v>
      </c>
      <c r="B14" s="54"/>
      <c r="C14" s="54"/>
      <c r="D14" s="54"/>
      <c r="E14" s="54"/>
      <c r="F14" s="55"/>
      <c r="I14" s="8">
        <v>65000</v>
      </c>
      <c r="J14" s="7">
        <f>AVERAGE(ABS($C$4-C115),ABS($C$5-C116),ABS($C$6-C117),ABS($C$7-C118),ABS($C$8-C119),ABS($C$9-C120),ABS($C$10-C121),ABS($C$11-C122),ABS($C$12-C123))</f>
        <v>8.4648671111110865</v>
      </c>
      <c r="K14" s="7">
        <f>AVERAGE(($C$4-C115)^2, ($C$5-C116)^2, ($C$6-C117)^2, ($C$7-C118)^2,($C$8-C119)^2,($C$9-C120)^2,($C$10-C121)^2,($C$11-C122)^2,($C$12-C123)^2)</f>
        <v>77.227647717929301</v>
      </c>
      <c r="L14" s="7">
        <f t="shared" si="4"/>
        <v>8.7879262467279098</v>
      </c>
      <c r="M14" s="7">
        <f>AVERAGE(ABS($D$4-D115),ABS($D$5-D116),ABS($D$6-D117),ABS($D$7-D118),ABS($D$8-D119),ABS($D$9-D120),ABS($D$10-D121),ABS($D$11-D122),ABS($D$12-D123))</f>
        <v>7816.7157254445674</v>
      </c>
      <c r="N14" s="7">
        <f>AVERAGE(($D$4-D115)^2, ($D$5-D116)^2, ($D$6-D117)^2, ($D$7-D118)^2,($D$8-D119)^2,($D$9-D120)^2,($D$10-D121)^2,($D$11-D122)^2,($D$12-D123)^2)</f>
        <v>86516418.678357303</v>
      </c>
      <c r="O14" s="7">
        <f t="shared" si="3"/>
        <v>9301.4202506045986</v>
      </c>
      <c r="P14" s="6">
        <f t="shared" si="2"/>
        <v>65000</v>
      </c>
    </row>
    <row r="15" spans="1:16" x14ac:dyDescent="0.3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26</v>
      </c>
      <c r="I15" s="6">
        <v>70000</v>
      </c>
      <c r="J15" s="7">
        <f>AVERAGE(ABS($C$4-C124),ABS($C$5-C125),ABS($C$6-C126),ABS($C$7-C127),ABS($C$8-C128),ABS($C$9-C129),ABS($C$10-C130),ABS($C$11-C131),ABS($C$12-C132))</f>
        <v>9.203892888888781</v>
      </c>
      <c r="K15" s="7">
        <f>AVERAGE(($C$4-C124)^2, ($C$5-C125)^2, ($C$6-C126)^2, ($C$7-C127)^2,($C$8-C128)^2,($C$9-C129)^2,($C$10-C130)^2,($C$11-C131)^2,($C$12-C132)^2)</f>
        <v>110.39476139983289</v>
      </c>
      <c r="L15" s="7">
        <f t="shared" si="4"/>
        <v>10.506891138668607</v>
      </c>
      <c r="M15" s="7">
        <f>AVERAGE(ABS($D$4-D124),ABS($D$5-D125),ABS($D$6-D126),ABS($D$7-D127),ABS($D$8-D128),ABS($D$9-D129),ABS($D$10-D130),ABS($D$11-D131),ABS($D$12-D132))</f>
        <v>28404.535184999877</v>
      </c>
      <c r="N15" s="7">
        <f>AVERAGE(($D$4-D124)^2, ($D$5-D125)^2, ($D$6-D126)^2, ($D$7-D127)^2,($D$8-D128)^2,($D$9-D129)^2,($D$10-D130)^2,($D$11-D131)^2,($D$12-D132)^2)</f>
        <v>1686284641.824671</v>
      </c>
      <c r="O15" s="7">
        <f t="shared" si="3"/>
        <v>41064.396279802662</v>
      </c>
      <c r="P15" s="6">
        <f t="shared" si="2"/>
        <v>70000</v>
      </c>
    </row>
    <row r="16" spans="1:16" x14ac:dyDescent="0.35">
      <c r="A16" s="10">
        <v>10000</v>
      </c>
      <c r="B16" s="11">
        <v>1</v>
      </c>
      <c r="C16" s="12">
        <v>3049.0503269999999</v>
      </c>
      <c r="D16" s="12">
        <v>10356653.577031</v>
      </c>
      <c r="E16" s="12">
        <v>3218.1755039999998</v>
      </c>
      <c r="F16" s="13">
        <v>5706</v>
      </c>
      <c r="P16" s="6">
        <f t="shared" si="2"/>
        <v>0</v>
      </c>
    </row>
    <row r="17" spans="1:16" x14ac:dyDescent="0.35">
      <c r="A17" s="14">
        <v>10000</v>
      </c>
      <c r="B17" s="2">
        <v>2</v>
      </c>
      <c r="C17" s="15">
        <v>2570.2896620000001</v>
      </c>
      <c r="D17" s="15">
        <v>5708028.8933659997</v>
      </c>
      <c r="E17" s="15">
        <v>2389.1481520000002</v>
      </c>
      <c r="F17" s="16"/>
      <c r="P17" s="6">
        <f t="shared" si="2"/>
        <v>0</v>
      </c>
    </row>
    <row r="18" spans="1:16" x14ac:dyDescent="0.35">
      <c r="A18" s="14">
        <v>10000</v>
      </c>
      <c r="B18" s="2">
        <v>3</v>
      </c>
      <c r="C18" s="15">
        <v>3701.639048</v>
      </c>
      <c r="D18" s="15">
        <v>2974224.9815380001</v>
      </c>
      <c r="E18" s="15">
        <v>1724.5941499999999</v>
      </c>
      <c r="F18" s="16"/>
      <c r="K18" s="2" t="s">
        <v>34</v>
      </c>
      <c r="P18" s="6">
        <f t="shared" si="2"/>
        <v>0</v>
      </c>
    </row>
    <row r="19" spans="1:16" x14ac:dyDescent="0.35">
      <c r="A19" s="14">
        <v>10000</v>
      </c>
      <c r="B19" s="2">
        <v>4</v>
      </c>
      <c r="C19" s="15">
        <v>3384.5157680000002</v>
      </c>
      <c r="D19" s="15">
        <v>1639397.0015120001</v>
      </c>
      <c r="E19" s="15">
        <v>1280.389394</v>
      </c>
      <c r="F19" s="16"/>
      <c r="I19" s="6"/>
      <c r="K19" s="8">
        <v>10000</v>
      </c>
      <c r="L19" s="6">
        <f>VLOOKUP(K19,$A$16:$F$132,6,FALSE)</f>
        <v>5706</v>
      </c>
      <c r="P19" s="6">
        <f t="shared" si="2"/>
        <v>0</v>
      </c>
    </row>
    <row r="20" spans="1:16" x14ac:dyDescent="0.35">
      <c r="A20" s="14">
        <v>10000</v>
      </c>
      <c r="B20" s="2">
        <v>5</v>
      </c>
      <c r="C20" s="15">
        <v>3235.4788760000001</v>
      </c>
      <c r="D20" s="15">
        <v>1215301.838708</v>
      </c>
      <c r="E20" s="15">
        <v>1102.407293</v>
      </c>
      <c r="F20" s="16"/>
      <c r="I20" s="6"/>
      <c r="K20" s="8">
        <v>15000</v>
      </c>
      <c r="L20" s="6">
        <f t="shared" ref="L20:L31" si="5">VLOOKUP(K20,$A$16:$F$132,6,FALSE)</f>
        <v>8582</v>
      </c>
      <c r="P20" s="6"/>
    </row>
    <row r="21" spans="1:16" x14ac:dyDescent="0.35">
      <c r="A21" s="14">
        <v>10000</v>
      </c>
      <c r="B21" s="2">
        <v>6</v>
      </c>
      <c r="C21" s="15">
        <v>4434.9421160000002</v>
      </c>
      <c r="D21" s="15">
        <v>8110956.9532749997</v>
      </c>
      <c r="E21" s="15">
        <v>2847.9741840000002</v>
      </c>
      <c r="F21" s="16"/>
      <c r="I21" s="6"/>
      <c r="K21" s="8">
        <v>20000</v>
      </c>
      <c r="L21" s="6">
        <f t="shared" si="5"/>
        <v>20300</v>
      </c>
      <c r="P21" s="6"/>
    </row>
    <row r="22" spans="1:16" x14ac:dyDescent="0.35">
      <c r="A22" s="14">
        <v>10000</v>
      </c>
      <c r="B22" s="2">
        <v>7</v>
      </c>
      <c r="C22" s="15">
        <v>3956.1814509999999</v>
      </c>
      <c r="D22" s="15">
        <v>4059705.6096029999</v>
      </c>
      <c r="E22" s="15">
        <v>2014.8711149999999</v>
      </c>
      <c r="F22" s="16"/>
      <c r="I22" s="6"/>
      <c r="K22" s="8">
        <v>25000</v>
      </c>
      <c r="L22" s="6">
        <f t="shared" si="5"/>
        <v>19609</v>
      </c>
      <c r="P22" s="6"/>
    </row>
    <row r="23" spans="1:16" x14ac:dyDescent="0.35">
      <c r="A23" s="14">
        <v>10000</v>
      </c>
      <c r="B23" s="2">
        <v>8</v>
      </c>
      <c r="C23" s="15">
        <v>5087.5308370000002</v>
      </c>
      <c r="D23" s="15">
        <v>4810026.3224090002</v>
      </c>
      <c r="E23" s="15">
        <v>2193.1772209999999</v>
      </c>
      <c r="F23" s="16"/>
      <c r="I23" s="6"/>
      <c r="K23" s="8">
        <v>30000</v>
      </c>
      <c r="L23" s="6">
        <f t="shared" si="5"/>
        <v>32812</v>
      </c>
      <c r="P23" s="6"/>
    </row>
    <row r="24" spans="1:16" x14ac:dyDescent="0.35">
      <c r="A24" s="17">
        <v>10000</v>
      </c>
      <c r="B24" s="18">
        <v>9</v>
      </c>
      <c r="C24" s="19">
        <v>4770.4075570000005</v>
      </c>
      <c r="D24" s="19">
        <v>4097535.9674180001</v>
      </c>
      <c r="E24" s="19">
        <v>2024.237132</v>
      </c>
      <c r="F24" s="20"/>
      <c r="I24" s="6"/>
      <c r="K24" s="8">
        <v>35000</v>
      </c>
      <c r="L24" s="6">
        <f t="shared" si="5"/>
        <v>24192</v>
      </c>
      <c r="P24" s="6"/>
    </row>
    <row r="25" spans="1:16" x14ac:dyDescent="0.35">
      <c r="A25" s="6">
        <v>15000</v>
      </c>
      <c r="B25" s="2">
        <v>1</v>
      </c>
      <c r="C25" s="7">
        <v>3049.1101739999999</v>
      </c>
      <c r="D25" s="7">
        <v>10472240.012588</v>
      </c>
      <c r="E25" s="7">
        <v>3236.0840549999998</v>
      </c>
      <c r="F25" s="2">
        <v>8582</v>
      </c>
      <c r="I25" s="6"/>
      <c r="K25" s="8">
        <v>40000</v>
      </c>
      <c r="L25" s="6">
        <f t="shared" si="5"/>
        <v>34977</v>
      </c>
      <c r="P25" s="6">
        <f t="shared" si="2"/>
        <v>0</v>
      </c>
    </row>
    <row r="26" spans="1:16" x14ac:dyDescent="0.35">
      <c r="A26" s="6">
        <v>15000</v>
      </c>
      <c r="B26" s="2">
        <v>2</v>
      </c>
      <c r="C26" s="7">
        <v>2567.1164480000002</v>
      </c>
      <c r="D26" s="7">
        <v>5759736.1639900003</v>
      </c>
      <c r="E26" s="7">
        <v>2399.9450339999999</v>
      </c>
      <c r="I26" s="6"/>
      <c r="K26" s="8">
        <v>45000</v>
      </c>
      <c r="L26" s="6">
        <f t="shared" si="5"/>
        <v>42096</v>
      </c>
      <c r="P26" s="6">
        <f t="shared" si="2"/>
        <v>0</v>
      </c>
    </row>
    <row r="27" spans="1:16" x14ac:dyDescent="0.35">
      <c r="A27" s="6">
        <v>15000</v>
      </c>
      <c r="B27" s="2">
        <v>3</v>
      </c>
      <c r="C27" s="7">
        <v>3710.2449280000001</v>
      </c>
      <c r="D27" s="7">
        <v>2985074.8147470001</v>
      </c>
      <c r="E27" s="7">
        <v>1727.7369060000001</v>
      </c>
      <c r="I27" s="6"/>
      <c r="K27" s="8">
        <v>50000</v>
      </c>
      <c r="L27" s="6">
        <f t="shared" si="5"/>
        <v>43831</v>
      </c>
      <c r="P27" s="6">
        <f t="shared" si="2"/>
        <v>0</v>
      </c>
    </row>
    <row r="28" spans="1:16" x14ac:dyDescent="0.35">
      <c r="A28" s="6">
        <v>15000</v>
      </c>
      <c r="B28" s="2">
        <v>4</v>
      </c>
      <c r="C28" s="7">
        <v>3389.0880080000002</v>
      </c>
      <c r="D28" s="7">
        <v>1632999.419431</v>
      </c>
      <c r="E28" s="7">
        <v>1277.888657</v>
      </c>
      <c r="I28" s="6"/>
      <c r="K28" s="8">
        <v>55000</v>
      </c>
      <c r="L28" s="6">
        <f t="shared" si="5"/>
        <v>153110</v>
      </c>
      <c r="P28" s="6"/>
    </row>
    <row r="29" spans="1:16" x14ac:dyDescent="0.35">
      <c r="A29" s="6">
        <v>15000</v>
      </c>
      <c r="B29" s="2">
        <v>5</v>
      </c>
      <c r="C29" s="7">
        <v>3239.1059740000001</v>
      </c>
      <c r="D29" s="7">
        <v>1208470.435972</v>
      </c>
      <c r="E29" s="7">
        <v>1099.3045239999999</v>
      </c>
      <c r="I29" s="6"/>
      <c r="K29" s="8">
        <v>60000</v>
      </c>
      <c r="L29" s="6">
        <f t="shared" si="5"/>
        <v>74655</v>
      </c>
      <c r="P29" s="6"/>
    </row>
    <row r="30" spans="1:16" x14ac:dyDescent="0.35">
      <c r="A30" s="6">
        <v>15000</v>
      </c>
      <c r="B30" s="2">
        <v>6</v>
      </c>
      <c r="C30" s="7">
        <v>4444.8130270000001</v>
      </c>
      <c r="D30" s="7">
        <v>8150757.8341779998</v>
      </c>
      <c r="E30" s="7">
        <v>2854.953211</v>
      </c>
      <c r="I30" s="6"/>
      <c r="K30" s="8">
        <v>65000</v>
      </c>
      <c r="L30" s="6">
        <f t="shared" si="5"/>
        <v>124032</v>
      </c>
      <c r="P30" s="6"/>
    </row>
    <row r="31" spans="1:16" x14ac:dyDescent="0.35">
      <c r="A31" s="6">
        <v>15000</v>
      </c>
      <c r="B31" s="2">
        <v>7</v>
      </c>
      <c r="C31" s="7">
        <v>3962.8193019999999</v>
      </c>
      <c r="D31" s="7">
        <v>4059551.4531720001</v>
      </c>
      <c r="E31" s="7">
        <v>2014.83286</v>
      </c>
      <c r="I31" s="6"/>
      <c r="K31" s="6">
        <v>70000</v>
      </c>
      <c r="L31" s="6">
        <f t="shared" si="5"/>
        <v>137495</v>
      </c>
      <c r="P31" s="6"/>
    </row>
    <row r="32" spans="1:16" x14ac:dyDescent="0.35">
      <c r="A32" s="6">
        <v>15000</v>
      </c>
      <c r="B32" s="2">
        <v>8</v>
      </c>
      <c r="C32" s="7">
        <v>5105.9477809999998</v>
      </c>
      <c r="D32" s="7">
        <v>4800711.6853759997</v>
      </c>
      <c r="E32" s="7">
        <v>2191.052643</v>
      </c>
      <c r="I32" s="6"/>
      <c r="P32" s="6"/>
    </row>
    <row r="33" spans="1:18" x14ac:dyDescent="0.35">
      <c r="A33" s="6">
        <v>15000</v>
      </c>
      <c r="B33" s="2">
        <v>9</v>
      </c>
      <c r="C33" s="7">
        <v>4784.7908610000004</v>
      </c>
      <c r="D33" s="7">
        <v>4094194.2117400002</v>
      </c>
      <c r="E33" s="7">
        <v>2023.4115280000001</v>
      </c>
      <c r="H33"/>
      <c r="I33"/>
      <c r="J33"/>
      <c r="K33"/>
      <c r="L33"/>
      <c r="M33"/>
      <c r="N33"/>
      <c r="O33"/>
      <c r="P33"/>
      <c r="Q33"/>
      <c r="R33"/>
    </row>
    <row r="34" spans="1:18" x14ac:dyDescent="0.35">
      <c r="A34" s="10">
        <v>20000</v>
      </c>
      <c r="B34" s="11">
        <v>1</v>
      </c>
      <c r="C34" s="12">
        <v>3076.2222879999999</v>
      </c>
      <c r="D34" s="12">
        <v>10667607.274947001</v>
      </c>
      <c r="E34" s="12">
        <v>3266.1303210000001</v>
      </c>
      <c r="F34" s="13">
        <v>20300</v>
      </c>
      <c r="H34"/>
      <c r="I34"/>
      <c r="J34"/>
      <c r="K34"/>
      <c r="L34"/>
      <c r="M34"/>
      <c r="N34"/>
      <c r="O34"/>
      <c r="P34"/>
      <c r="Q34"/>
      <c r="R34"/>
    </row>
    <row r="35" spans="1:18" x14ac:dyDescent="0.35">
      <c r="A35" s="14">
        <v>20000</v>
      </c>
      <c r="B35" s="2">
        <v>2</v>
      </c>
      <c r="C35" s="15">
        <v>2583.7063280000002</v>
      </c>
      <c r="D35" s="15">
        <v>5847004.8829929996</v>
      </c>
      <c r="E35" s="15">
        <v>2418.0580810000001</v>
      </c>
      <c r="F35" s="16"/>
      <c r="H35"/>
      <c r="I35"/>
      <c r="J35"/>
      <c r="K35"/>
      <c r="L35"/>
      <c r="M35"/>
      <c r="N35"/>
      <c r="O35"/>
      <c r="P35"/>
      <c r="Q35"/>
      <c r="R35"/>
    </row>
    <row r="36" spans="1:18" x14ac:dyDescent="0.35">
      <c r="A36" s="14">
        <v>20000</v>
      </c>
      <c r="B36" s="2">
        <v>3</v>
      </c>
      <c r="C36" s="15">
        <v>3739.6070580000001</v>
      </c>
      <c r="D36" s="15">
        <v>3015152.2028939999</v>
      </c>
      <c r="E36" s="15">
        <v>1736.419363</v>
      </c>
      <c r="F36" s="16"/>
      <c r="H36"/>
      <c r="I36"/>
      <c r="J36"/>
      <c r="K36"/>
      <c r="L36"/>
      <c r="M36"/>
      <c r="N36"/>
      <c r="O36"/>
      <c r="P36"/>
      <c r="Q36"/>
      <c r="R36"/>
    </row>
    <row r="37" spans="1:18" x14ac:dyDescent="0.35">
      <c r="A37" s="14">
        <v>20000</v>
      </c>
      <c r="B37" s="2">
        <v>4</v>
      </c>
      <c r="C37" s="15">
        <v>3411.4610699999998</v>
      </c>
      <c r="D37" s="15">
        <v>1642418.842317</v>
      </c>
      <c r="E37" s="15">
        <v>1281.5688990000001</v>
      </c>
      <c r="F37" s="16"/>
      <c r="H37"/>
      <c r="I37"/>
      <c r="J37"/>
      <c r="K37"/>
      <c r="L37"/>
      <c r="M37"/>
      <c r="N37"/>
      <c r="O37"/>
      <c r="P37"/>
      <c r="Q37"/>
      <c r="R37"/>
    </row>
    <row r="38" spans="1:18" x14ac:dyDescent="0.35">
      <c r="A38" s="14">
        <v>20000</v>
      </c>
      <c r="B38" s="2">
        <v>5</v>
      </c>
      <c r="C38" s="15">
        <v>3257.8568220000002</v>
      </c>
      <c r="D38" s="15">
        <v>1209859.1781329999</v>
      </c>
      <c r="E38" s="15">
        <v>1099.935988</v>
      </c>
      <c r="F38" s="16"/>
      <c r="H38"/>
      <c r="I38"/>
      <c r="J38"/>
      <c r="K38"/>
      <c r="L38"/>
      <c r="M38"/>
      <c r="N38"/>
      <c r="O38"/>
      <c r="P38"/>
      <c r="Q38"/>
      <c r="R38"/>
    </row>
    <row r="39" spans="1:18" x14ac:dyDescent="0.35">
      <c r="A39" s="14">
        <v>20000</v>
      </c>
      <c r="B39" s="2">
        <v>6</v>
      </c>
      <c r="C39" s="15">
        <v>4488.2284440000003</v>
      </c>
      <c r="D39" s="15">
        <v>8238828.028895</v>
      </c>
      <c r="E39" s="15">
        <v>2870.3358739999999</v>
      </c>
      <c r="F39" s="16"/>
      <c r="H39"/>
      <c r="I39"/>
      <c r="J39"/>
      <c r="K39"/>
      <c r="L39"/>
      <c r="M39"/>
      <c r="N39"/>
      <c r="O39"/>
      <c r="P39"/>
      <c r="Q39"/>
      <c r="R39"/>
    </row>
    <row r="40" spans="1:18" x14ac:dyDescent="0.35">
      <c r="A40" s="14">
        <v>20000</v>
      </c>
      <c r="B40" s="2">
        <v>7</v>
      </c>
      <c r="C40" s="15">
        <v>3995.7124840000001</v>
      </c>
      <c r="D40" s="15">
        <v>4082110.0733010001</v>
      </c>
      <c r="E40" s="15">
        <v>2020.423241</v>
      </c>
      <c r="F40" s="16"/>
      <c r="H40"/>
      <c r="I40"/>
      <c r="J40"/>
      <c r="K40"/>
      <c r="L40"/>
      <c r="M40"/>
      <c r="N40"/>
      <c r="O40"/>
      <c r="P40"/>
      <c r="Q40"/>
      <c r="R40"/>
    </row>
    <row r="41" spans="1:18" x14ac:dyDescent="0.35">
      <c r="A41" s="14">
        <v>20000</v>
      </c>
      <c r="B41" s="2">
        <v>8</v>
      </c>
      <c r="C41" s="15">
        <v>5151.6132129999996</v>
      </c>
      <c r="D41" s="15">
        <v>4802509.0502460003</v>
      </c>
      <c r="E41" s="15">
        <v>2191.4627650000002</v>
      </c>
      <c r="F41" s="16"/>
      <c r="H41"/>
      <c r="I41"/>
      <c r="J41"/>
      <c r="K41"/>
      <c r="L41"/>
      <c r="M41"/>
      <c r="N41"/>
      <c r="O41"/>
      <c r="P41"/>
      <c r="Q41"/>
      <c r="R41"/>
    </row>
    <row r="42" spans="1:18" x14ac:dyDescent="0.35">
      <c r="A42" s="17">
        <v>20000</v>
      </c>
      <c r="B42" s="18">
        <v>9</v>
      </c>
      <c r="C42" s="19">
        <v>4823.4672259999998</v>
      </c>
      <c r="D42" s="19">
        <v>4116503.2375119999</v>
      </c>
      <c r="E42" s="19">
        <v>2028.9167649999999</v>
      </c>
      <c r="F42" s="20"/>
      <c r="H42"/>
      <c r="I42"/>
      <c r="J42"/>
      <c r="K42"/>
      <c r="L42"/>
      <c r="M42"/>
      <c r="N42"/>
      <c r="O42"/>
      <c r="P42"/>
      <c r="Q42"/>
      <c r="R42"/>
    </row>
    <row r="43" spans="1:18" x14ac:dyDescent="0.35">
      <c r="A43" s="6">
        <v>25000</v>
      </c>
      <c r="B43" s="2">
        <v>1</v>
      </c>
      <c r="C43" s="7">
        <v>3088.9511240000002</v>
      </c>
      <c r="D43" s="7">
        <v>10567907.476219</v>
      </c>
      <c r="E43" s="7">
        <v>3250.8318129999998</v>
      </c>
      <c r="F43" s="2">
        <v>19609</v>
      </c>
      <c r="H43"/>
      <c r="I43"/>
      <c r="J43"/>
      <c r="K43"/>
      <c r="L43"/>
      <c r="M43"/>
      <c r="N43"/>
      <c r="O43"/>
      <c r="P43"/>
      <c r="Q43"/>
      <c r="R43"/>
    </row>
    <row r="44" spans="1:18" x14ac:dyDescent="0.35">
      <c r="A44" s="6">
        <v>25000</v>
      </c>
      <c r="B44" s="2">
        <v>2</v>
      </c>
      <c r="C44" s="7">
        <v>2594.8967670000002</v>
      </c>
      <c r="D44" s="7">
        <v>5805033.8766249996</v>
      </c>
      <c r="E44" s="7">
        <v>2409.3637910000002</v>
      </c>
      <c r="H44"/>
      <c r="I44"/>
      <c r="J44"/>
      <c r="K44"/>
      <c r="L44"/>
      <c r="M44"/>
      <c r="N44"/>
      <c r="O44"/>
      <c r="P44"/>
      <c r="Q44"/>
      <c r="R44"/>
    </row>
    <row r="45" spans="1:18" x14ac:dyDescent="0.35">
      <c r="A45" s="6">
        <v>25000</v>
      </c>
      <c r="B45" s="2">
        <v>3</v>
      </c>
      <c r="C45" s="7">
        <v>3731.2100310000001</v>
      </c>
      <c r="D45" s="7">
        <v>3009602.8143659998</v>
      </c>
      <c r="E45" s="7">
        <v>1734.8206869999999</v>
      </c>
      <c r="H45"/>
      <c r="I45"/>
      <c r="J45"/>
      <c r="K45"/>
      <c r="L45"/>
      <c r="M45"/>
      <c r="N45"/>
      <c r="O45"/>
      <c r="P45"/>
      <c r="Q45"/>
      <c r="R45"/>
    </row>
    <row r="46" spans="1:18" x14ac:dyDescent="0.35">
      <c r="A46" s="6">
        <v>25000</v>
      </c>
      <c r="B46" s="2">
        <v>4</v>
      </c>
      <c r="C46" s="7">
        <v>3402.6427779999999</v>
      </c>
      <c r="D46" s="7">
        <v>1645985.946888</v>
      </c>
      <c r="E46" s="7">
        <v>1282.959838</v>
      </c>
      <c r="H46"/>
      <c r="I46"/>
      <c r="J46"/>
      <c r="K46"/>
      <c r="L46"/>
      <c r="M46"/>
      <c r="N46"/>
      <c r="O46"/>
      <c r="P46"/>
      <c r="Q46"/>
      <c r="R46"/>
    </row>
    <row r="47" spans="1:18" x14ac:dyDescent="0.35">
      <c r="A47" s="6">
        <v>25000</v>
      </c>
      <c r="B47" s="2">
        <v>5</v>
      </c>
      <c r="C47" s="7">
        <v>3251.8156250000002</v>
      </c>
      <c r="D47" s="7">
        <v>1220391.528616</v>
      </c>
      <c r="E47" s="7">
        <v>1104.7133240000001</v>
      </c>
      <c r="H47"/>
      <c r="I47"/>
      <c r="J47"/>
      <c r="K47"/>
      <c r="L47"/>
      <c r="M47"/>
      <c r="N47"/>
      <c r="O47"/>
      <c r="P47"/>
      <c r="Q47"/>
      <c r="R47"/>
    </row>
    <row r="48" spans="1:18" x14ac:dyDescent="0.35">
      <c r="A48" s="6">
        <v>25000</v>
      </c>
      <c r="B48" s="2">
        <v>6</v>
      </c>
      <c r="C48" s="7">
        <v>4484.8039639999997</v>
      </c>
      <c r="D48" s="7">
        <v>8250717.0625440003</v>
      </c>
      <c r="E48" s="7">
        <v>2872.4061449999999</v>
      </c>
      <c r="H48"/>
      <c r="I48"/>
      <c r="J48"/>
      <c r="K48"/>
      <c r="L48"/>
      <c r="M48"/>
      <c r="N48"/>
      <c r="O48"/>
      <c r="P48"/>
      <c r="Q48"/>
      <c r="R48"/>
    </row>
    <row r="49" spans="1:18" x14ac:dyDescent="0.35">
      <c r="A49" s="6">
        <v>25000</v>
      </c>
      <c r="B49" s="2">
        <v>7</v>
      </c>
      <c r="C49" s="7">
        <v>3990.7496059999999</v>
      </c>
      <c r="D49" s="7">
        <v>4111347.1126350001</v>
      </c>
      <c r="E49" s="7">
        <v>2027.6457069999999</v>
      </c>
      <c r="H49"/>
      <c r="I49"/>
      <c r="J49"/>
      <c r="K49"/>
      <c r="L49"/>
      <c r="M49"/>
      <c r="N49"/>
      <c r="O49"/>
      <c r="P49"/>
      <c r="Q49"/>
      <c r="R49"/>
    </row>
    <row r="50" spans="1:18" x14ac:dyDescent="0.35">
      <c r="A50" s="6">
        <v>25000</v>
      </c>
      <c r="B50" s="2">
        <v>8</v>
      </c>
      <c r="C50" s="7">
        <v>5127.0628699999997</v>
      </c>
      <c r="D50" s="7">
        <v>4813513.8855370004</v>
      </c>
      <c r="E50" s="7">
        <v>2193.9721709999999</v>
      </c>
      <c r="H50"/>
      <c r="I50"/>
      <c r="J50"/>
      <c r="K50"/>
      <c r="L50"/>
      <c r="M50"/>
      <c r="N50"/>
      <c r="O50"/>
      <c r="P50"/>
      <c r="Q50"/>
      <c r="R50"/>
    </row>
    <row r="51" spans="1:18" x14ac:dyDescent="0.35">
      <c r="A51" s="6">
        <v>25000</v>
      </c>
      <c r="B51" s="2">
        <v>9</v>
      </c>
      <c r="C51" s="7">
        <v>4798.4956169999996</v>
      </c>
      <c r="D51" s="7">
        <v>4093820.9420520002</v>
      </c>
      <c r="E51" s="7">
        <v>2023.3192879999999</v>
      </c>
      <c r="H51"/>
      <c r="I51"/>
      <c r="J51"/>
      <c r="K51"/>
      <c r="L51"/>
      <c r="M51"/>
      <c r="N51"/>
      <c r="O51"/>
      <c r="P51"/>
      <c r="Q51"/>
      <c r="R51"/>
    </row>
    <row r="52" spans="1:18" x14ac:dyDescent="0.35">
      <c r="A52" s="10">
        <v>30000</v>
      </c>
      <c r="B52" s="11">
        <v>1</v>
      </c>
      <c r="C52" s="44">
        <v>3103.7282030000001</v>
      </c>
      <c r="D52" s="44">
        <v>10620841.400512001</v>
      </c>
      <c r="E52" s="44">
        <v>3258.96324</v>
      </c>
      <c r="F52" s="13">
        <v>32812</v>
      </c>
      <c r="H52"/>
      <c r="I52"/>
      <c r="J52"/>
      <c r="K52"/>
      <c r="L52"/>
      <c r="M52"/>
      <c r="N52"/>
      <c r="O52"/>
      <c r="P52"/>
      <c r="Q52"/>
      <c r="R52"/>
    </row>
    <row r="53" spans="1:18" x14ac:dyDescent="0.35">
      <c r="A53" s="14">
        <v>30000</v>
      </c>
      <c r="B53" s="2">
        <v>2</v>
      </c>
      <c r="C53" s="45">
        <v>2607.1722559999998</v>
      </c>
      <c r="D53" s="45">
        <v>5816010.3583580004</v>
      </c>
      <c r="E53" s="45">
        <v>2411.6405949999998</v>
      </c>
      <c r="F53" s="16"/>
      <c r="H53"/>
      <c r="I53"/>
      <c r="J53"/>
      <c r="K53"/>
      <c r="L53"/>
      <c r="M53"/>
      <c r="N53"/>
      <c r="O53"/>
      <c r="P53"/>
      <c r="Q53"/>
      <c r="R53"/>
    </row>
    <row r="54" spans="1:18" x14ac:dyDescent="0.35">
      <c r="A54" s="14">
        <v>30000</v>
      </c>
      <c r="B54" s="2">
        <v>3</v>
      </c>
      <c r="C54" s="45">
        <v>3736.7359070000002</v>
      </c>
      <c r="D54" s="45">
        <v>3017606.6757379998</v>
      </c>
      <c r="E54" s="45">
        <v>1737.125982</v>
      </c>
      <c r="F54" s="16"/>
      <c r="H54"/>
      <c r="I54"/>
      <c r="J54"/>
      <c r="K54"/>
      <c r="L54"/>
      <c r="M54"/>
      <c r="N54"/>
      <c r="O54"/>
      <c r="P54"/>
      <c r="Q54"/>
      <c r="R54"/>
    </row>
    <row r="55" spans="1:18" x14ac:dyDescent="0.35">
      <c r="A55" s="14">
        <v>30000</v>
      </c>
      <c r="B55" s="2">
        <v>4</v>
      </c>
      <c r="C55" s="45">
        <v>3406.9890820000001</v>
      </c>
      <c r="D55" s="45">
        <v>1642623.835681</v>
      </c>
      <c r="E55" s="45">
        <v>1281.648874</v>
      </c>
      <c r="F55" s="16"/>
      <c r="H55"/>
      <c r="I55"/>
      <c r="J55"/>
      <c r="K55"/>
      <c r="L55"/>
      <c r="M55"/>
      <c r="N55"/>
      <c r="O55"/>
      <c r="P55"/>
      <c r="Q55"/>
      <c r="R55"/>
    </row>
    <row r="56" spans="1:18" x14ac:dyDescent="0.35">
      <c r="A56" s="14">
        <v>30000</v>
      </c>
      <c r="B56" s="2">
        <v>5</v>
      </c>
      <c r="C56" s="45">
        <v>3258.0686099999998</v>
      </c>
      <c r="D56" s="45">
        <v>1220073.0567960001</v>
      </c>
      <c r="E56" s="45">
        <v>1104.569172</v>
      </c>
      <c r="F56" s="16"/>
      <c r="H56"/>
      <c r="I56"/>
      <c r="J56"/>
      <c r="K56"/>
      <c r="L56"/>
      <c r="M56"/>
      <c r="N56"/>
      <c r="O56"/>
      <c r="P56"/>
      <c r="Q56"/>
      <c r="R56"/>
    </row>
    <row r="57" spans="1:18" x14ac:dyDescent="0.35">
      <c r="A57" s="14">
        <v>30000</v>
      </c>
      <c r="B57" s="2">
        <v>6</v>
      </c>
      <c r="C57" s="45">
        <v>4497.4069380000001</v>
      </c>
      <c r="D57" s="45">
        <v>8281288.6309599997</v>
      </c>
      <c r="E57" s="45">
        <v>2877.72282</v>
      </c>
      <c r="F57" s="16"/>
      <c r="H57"/>
      <c r="I57"/>
      <c r="J57"/>
      <c r="K57"/>
      <c r="L57"/>
      <c r="M57"/>
      <c r="N57"/>
      <c r="O57"/>
      <c r="P57"/>
      <c r="Q57"/>
      <c r="R57"/>
    </row>
    <row r="58" spans="1:18" x14ac:dyDescent="0.35">
      <c r="A58" s="14">
        <v>30000</v>
      </c>
      <c r="B58" s="2">
        <v>7</v>
      </c>
      <c r="C58" s="45">
        <v>4000.8509909999998</v>
      </c>
      <c r="D58" s="45">
        <v>4113658.854764</v>
      </c>
      <c r="E58" s="45">
        <v>2028.2156829999999</v>
      </c>
      <c r="F58" s="16"/>
    </row>
    <row r="59" spans="1:18" x14ac:dyDescent="0.35">
      <c r="A59" s="14">
        <v>30000</v>
      </c>
      <c r="B59" s="2">
        <v>8</v>
      </c>
      <c r="C59" s="45">
        <v>5130.4146419999997</v>
      </c>
      <c r="D59" s="45">
        <v>4802158.0496589998</v>
      </c>
      <c r="E59" s="45">
        <v>2191.3826800000002</v>
      </c>
      <c r="F59" s="16"/>
    </row>
    <row r="60" spans="1:18" x14ac:dyDescent="0.35">
      <c r="A60" s="17">
        <v>30000</v>
      </c>
      <c r="B60" s="18">
        <v>9</v>
      </c>
      <c r="C60" s="46">
        <v>4800.6678169999996</v>
      </c>
      <c r="D60" s="46">
        <v>4091428.732694</v>
      </c>
      <c r="E60" s="46">
        <v>2022.728042</v>
      </c>
      <c r="F60" s="20"/>
    </row>
    <row r="61" spans="1:18" x14ac:dyDescent="0.35">
      <c r="A61" s="6">
        <v>35000</v>
      </c>
      <c r="B61" s="2">
        <v>1</v>
      </c>
      <c r="C61" s="7">
        <v>3090.9859799999999</v>
      </c>
      <c r="D61" s="7">
        <v>10457267.273239</v>
      </c>
      <c r="E61" s="7">
        <v>3233.769824</v>
      </c>
      <c r="F61" s="2">
        <v>24192</v>
      </c>
    </row>
    <row r="62" spans="1:18" x14ac:dyDescent="0.35">
      <c r="A62" s="6">
        <v>35000</v>
      </c>
      <c r="B62" s="2">
        <v>2</v>
      </c>
      <c r="C62" s="7">
        <v>2601.4466689999999</v>
      </c>
      <c r="D62" s="7">
        <v>5759135.8922290001</v>
      </c>
      <c r="E62" s="7">
        <v>2399.8199709999999</v>
      </c>
    </row>
    <row r="63" spans="1:18" x14ac:dyDescent="0.35">
      <c r="A63" s="6">
        <v>35000</v>
      </c>
      <c r="B63" s="2">
        <v>3</v>
      </c>
      <c r="C63" s="7">
        <v>3736.054048</v>
      </c>
      <c r="D63" s="7">
        <v>2984768.2116990001</v>
      </c>
      <c r="E63" s="7">
        <v>1727.6481739999999</v>
      </c>
    </row>
    <row r="64" spans="1:18" x14ac:dyDescent="0.35">
      <c r="A64" s="6">
        <v>35000</v>
      </c>
      <c r="B64" s="2">
        <v>4</v>
      </c>
      <c r="C64" s="7">
        <v>3412.082371</v>
      </c>
      <c r="D64" s="7">
        <v>1646488.9047389999</v>
      </c>
      <c r="E64" s="7">
        <v>1283.1558379999999</v>
      </c>
    </row>
    <row r="65" spans="1:6" x14ac:dyDescent="0.35">
      <c r="A65" s="6">
        <v>35000</v>
      </c>
      <c r="B65" s="2">
        <v>5</v>
      </c>
      <c r="C65" s="7">
        <v>3258.9306769999998</v>
      </c>
      <c r="D65" s="7">
        <v>1212270.281865</v>
      </c>
      <c r="E65" s="7">
        <v>1101.031463</v>
      </c>
    </row>
    <row r="66" spans="1:6" x14ac:dyDescent="0.35">
      <c r="A66" s="6">
        <v>35000</v>
      </c>
      <c r="B66" s="2">
        <v>6</v>
      </c>
      <c r="C66" s="7">
        <v>4485.1464939999996</v>
      </c>
      <c r="D66" s="7">
        <v>8162966.5732859997</v>
      </c>
      <c r="E66" s="7">
        <v>2857.0905779999998</v>
      </c>
    </row>
    <row r="67" spans="1:6" x14ac:dyDescent="0.35">
      <c r="A67" s="6">
        <v>35000</v>
      </c>
      <c r="B67" s="2">
        <v>7</v>
      </c>
      <c r="C67" s="7">
        <v>3995.6071830000001</v>
      </c>
      <c r="D67" s="7">
        <v>4074595.3629069999</v>
      </c>
      <c r="E67" s="7">
        <v>2018.5626970000001</v>
      </c>
    </row>
    <row r="68" spans="1:6" x14ac:dyDescent="0.35">
      <c r="A68" s="6">
        <v>35000</v>
      </c>
      <c r="B68" s="2">
        <v>8</v>
      </c>
      <c r="C68" s="7">
        <v>5130.2145620000001</v>
      </c>
      <c r="D68" s="7">
        <v>4824927.6400410002</v>
      </c>
      <c r="E68" s="7">
        <v>2196.5717930000001</v>
      </c>
    </row>
    <row r="69" spans="1:6" x14ac:dyDescent="0.35">
      <c r="A69" s="6">
        <v>35000</v>
      </c>
      <c r="B69" s="2">
        <v>9</v>
      </c>
      <c r="C69" s="7">
        <v>4806.2428849999997</v>
      </c>
      <c r="D69" s="7">
        <v>4117194.2277589999</v>
      </c>
      <c r="E69" s="7">
        <v>2029.087043</v>
      </c>
    </row>
    <row r="70" spans="1:6" x14ac:dyDescent="0.35">
      <c r="A70" s="10">
        <v>40000</v>
      </c>
      <c r="B70" s="11">
        <v>1</v>
      </c>
      <c r="C70" s="12">
        <v>3083.3257020000001</v>
      </c>
      <c r="D70" s="12">
        <v>10626573.966976</v>
      </c>
      <c r="E70" s="12">
        <v>3259.8426290000002</v>
      </c>
      <c r="F70" s="13">
        <v>34977</v>
      </c>
    </row>
    <row r="71" spans="1:6" x14ac:dyDescent="0.35">
      <c r="A71" s="14">
        <v>40000</v>
      </c>
      <c r="B71" s="2">
        <v>2</v>
      </c>
      <c r="C71" s="15">
        <v>2591.1803190000001</v>
      </c>
      <c r="D71" s="15">
        <v>5809453.6606799997</v>
      </c>
      <c r="E71" s="15">
        <v>2410.2808260000002</v>
      </c>
      <c r="F71" s="16"/>
    </row>
    <row r="72" spans="1:6" x14ac:dyDescent="0.35">
      <c r="A72" s="14">
        <v>40000</v>
      </c>
      <c r="B72" s="2">
        <v>3</v>
      </c>
      <c r="C72" s="15">
        <v>3731.6563769999998</v>
      </c>
      <c r="D72" s="15">
        <v>3028572.9856690001</v>
      </c>
      <c r="E72" s="15">
        <v>1740.279571</v>
      </c>
      <c r="F72" s="16"/>
    </row>
    <row r="73" spans="1:6" x14ac:dyDescent="0.35">
      <c r="A73" s="14">
        <v>40000</v>
      </c>
      <c r="B73" s="2">
        <v>4</v>
      </c>
      <c r="C73" s="15">
        <v>3400.5389540000001</v>
      </c>
      <c r="D73" s="15">
        <v>1641997.0114510001</v>
      </c>
      <c r="E73" s="15">
        <v>1281.4043119999999</v>
      </c>
      <c r="F73" s="16"/>
    </row>
    <row r="74" spans="1:6" x14ac:dyDescent="0.35">
      <c r="A74" s="14">
        <v>40000</v>
      </c>
      <c r="B74" s="2">
        <v>5</v>
      </c>
      <c r="C74" s="15">
        <v>3247.700112</v>
      </c>
      <c r="D74" s="15">
        <v>1205950.7866420001</v>
      </c>
      <c r="E74" s="15">
        <v>1098.1579059999999</v>
      </c>
      <c r="F74" s="16"/>
    </row>
    <row r="75" spans="1:6" x14ac:dyDescent="0.35">
      <c r="A75" s="14">
        <v>40000</v>
      </c>
      <c r="B75" s="2">
        <v>6</v>
      </c>
      <c r="C75" s="15">
        <v>4475.2731919999997</v>
      </c>
      <c r="D75" s="15">
        <v>8257131.5978629999</v>
      </c>
      <c r="E75" s="15">
        <v>2873.5225070000001</v>
      </c>
      <c r="F75" s="16"/>
    </row>
    <row r="76" spans="1:6" x14ac:dyDescent="0.35">
      <c r="A76" s="14">
        <v>40000</v>
      </c>
      <c r="B76" s="2">
        <v>7</v>
      </c>
      <c r="C76" s="15">
        <v>3983.1278090000001</v>
      </c>
      <c r="D76" s="15">
        <v>4084377.5577540002</v>
      </c>
      <c r="E76" s="15">
        <v>2020.9843040000001</v>
      </c>
      <c r="F76" s="16"/>
    </row>
    <row r="77" spans="1:6" x14ac:dyDescent="0.35">
      <c r="A77" s="14">
        <v>40000</v>
      </c>
      <c r="B77" s="2">
        <v>8</v>
      </c>
      <c r="C77" s="15">
        <v>5123.6038669999998</v>
      </c>
      <c r="D77" s="15">
        <v>4845782.6507639997</v>
      </c>
      <c r="E77" s="15">
        <v>2201.313846</v>
      </c>
      <c r="F77" s="16"/>
    </row>
    <row r="78" spans="1:6" x14ac:dyDescent="0.35">
      <c r="A78" s="17">
        <v>40000</v>
      </c>
      <c r="B78" s="18">
        <v>9</v>
      </c>
      <c r="C78" s="19">
        <v>4792.4864440000001</v>
      </c>
      <c r="D78" s="19">
        <v>4129195.3382049999</v>
      </c>
      <c r="E78" s="19">
        <v>2032.04216</v>
      </c>
      <c r="F78" s="20"/>
    </row>
    <row r="79" spans="1:6" x14ac:dyDescent="0.35">
      <c r="A79" s="14">
        <v>45000</v>
      </c>
      <c r="B79" s="2">
        <v>1</v>
      </c>
      <c r="C79" s="15">
        <v>3046.359841</v>
      </c>
      <c r="D79" s="15">
        <v>10478797.971595</v>
      </c>
      <c r="E79" s="15">
        <v>3237.0971519999998</v>
      </c>
      <c r="F79" s="2">
        <v>42096</v>
      </c>
    </row>
    <row r="80" spans="1:6" x14ac:dyDescent="0.35">
      <c r="A80" s="14">
        <v>45000</v>
      </c>
      <c r="B80" s="2">
        <v>2</v>
      </c>
      <c r="C80" s="15">
        <v>2564.0246090000001</v>
      </c>
      <c r="D80" s="15">
        <v>5769902.6218290003</v>
      </c>
      <c r="E80" s="15">
        <v>2402.0621599999999</v>
      </c>
    </row>
    <row r="81" spans="1:6" x14ac:dyDescent="0.35">
      <c r="A81" s="14">
        <v>45000</v>
      </c>
      <c r="B81" s="2">
        <v>3</v>
      </c>
      <c r="C81" s="15">
        <v>3708.9790680000001</v>
      </c>
      <c r="D81" s="15">
        <v>2991593.1003060001</v>
      </c>
      <c r="E81" s="15">
        <v>1729.6222419999999</v>
      </c>
    </row>
    <row r="82" spans="1:6" x14ac:dyDescent="0.35">
      <c r="A82" s="14">
        <v>45000</v>
      </c>
      <c r="B82" s="2">
        <v>4</v>
      </c>
      <c r="C82" s="15">
        <v>3388.9423670000001</v>
      </c>
      <c r="D82" s="15">
        <v>1643303.005936</v>
      </c>
      <c r="E82" s="15">
        <v>1281.913806</v>
      </c>
    </row>
    <row r="83" spans="1:6" x14ac:dyDescent="0.35">
      <c r="A83" s="14">
        <v>45000</v>
      </c>
      <c r="B83" s="2">
        <v>5</v>
      </c>
      <c r="C83" s="15">
        <v>3239.0509320000001</v>
      </c>
      <c r="D83" s="15">
        <v>1218371.2541809999</v>
      </c>
      <c r="E83" s="15">
        <v>1103.7985570000001</v>
      </c>
    </row>
    <row r="84" spans="1:6" x14ac:dyDescent="0.35">
      <c r="A84" s="14">
        <v>45000</v>
      </c>
      <c r="B84" s="2">
        <v>6</v>
      </c>
      <c r="C84" s="15">
        <v>4446.534627</v>
      </c>
      <c r="D84" s="15">
        <v>8157393.4044300001</v>
      </c>
      <c r="E84" s="15">
        <v>2856.1150889999999</v>
      </c>
    </row>
    <row r="85" spans="1:6" x14ac:dyDescent="0.35">
      <c r="A85" s="14">
        <v>45000</v>
      </c>
      <c r="B85" s="2">
        <v>7</v>
      </c>
      <c r="C85" s="15">
        <v>3964.1993950000001</v>
      </c>
      <c r="D85" s="15">
        <v>4072777.0074160001</v>
      </c>
      <c r="E85" s="15">
        <v>2018.112239</v>
      </c>
    </row>
    <row r="86" spans="1:6" x14ac:dyDescent="0.35">
      <c r="A86" s="14">
        <v>45000</v>
      </c>
      <c r="B86" s="2">
        <v>8</v>
      </c>
      <c r="C86" s="15">
        <v>5109.1538540000001</v>
      </c>
      <c r="D86" s="15">
        <v>4792111.9155379999</v>
      </c>
      <c r="E86" s="15">
        <v>2189.089289</v>
      </c>
    </row>
    <row r="87" spans="1:6" x14ac:dyDescent="0.35">
      <c r="A87" s="14">
        <v>45000</v>
      </c>
      <c r="B87" s="2">
        <v>9</v>
      </c>
      <c r="C87" s="15">
        <v>4789.1171530000001</v>
      </c>
      <c r="D87" s="15">
        <v>4090948.5671259998</v>
      </c>
      <c r="E87" s="15">
        <v>2022.609346</v>
      </c>
    </row>
    <row r="88" spans="1:6" x14ac:dyDescent="0.35">
      <c r="A88" s="10">
        <v>50000</v>
      </c>
      <c r="B88" s="11">
        <v>1</v>
      </c>
      <c r="C88" s="12">
        <v>3082.3130780000001</v>
      </c>
      <c r="D88" s="12">
        <v>10595575.62748</v>
      </c>
      <c r="E88" s="12">
        <v>3255.0845810000001</v>
      </c>
      <c r="F88" s="13">
        <v>43831</v>
      </c>
    </row>
    <row r="89" spans="1:6" x14ac:dyDescent="0.35">
      <c r="A89" s="14">
        <v>50000</v>
      </c>
      <c r="B89" s="2">
        <v>2</v>
      </c>
      <c r="C89" s="15">
        <v>2590.526754</v>
      </c>
      <c r="D89" s="15">
        <v>5802484.6445840001</v>
      </c>
      <c r="E89" s="15">
        <v>2408.834707</v>
      </c>
      <c r="F89" s="16"/>
    </row>
    <row r="90" spans="1:6" x14ac:dyDescent="0.35">
      <c r="A90" s="14">
        <v>50000</v>
      </c>
      <c r="B90" s="2">
        <v>3</v>
      </c>
      <c r="C90" s="15">
        <v>3717.6914339999998</v>
      </c>
      <c r="D90" s="15">
        <v>3011654.3723909999</v>
      </c>
      <c r="E90" s="15">
        <v>1735.4118739999999</v>
      </c>
      <c r="F90" s="16"/>
    </row>
    <row r="91" spans="1:6" x14ac:dyDescent="0.35">
      <c r="A91" s="14">
        <v>50000</v>
      </c>
      <c r="B91" s="2">
        <v>4</v>
      </c>
      <c r="C91" s="15">
        <v>3388.0634460000001</v>
      </c>
      <c r="D91" s="15">
        <v>1626268.531652</v>
      </c>
      <c r="E91" s="15">
        <v>1275.25234</v>
      </c>
      <c r="F91" s="16"/>
    </row>
    <row r="92" spans="1:6" x14ac:dyDescent="0.35">
      <c r="A92" s="14">
        <v>50000</v>
      </c>
      <c r="B92" s="2">
        <v>5</v>
      </c>
      <c r="C92" s="15">
        <v>3242.2635030000001</v>
      </c>
      <c r="D92" s="15">
        <v>1214857.4796750001</v>
      </c>
      <c r="E92" s="15">
        <v>1102.2057339999999</v>
      </c>
      <c r="F92" s="16"/>
    </row>
    <row r="93" spans="1:6" x14ac:dyDescent="0.35">
      <c r="A93" s="14">
        <v>50000</v>
      </c>
      <c r="B93" s="2">
        <v>6</v>
      </c>
      <c r="C93" s="15">
        <v>4469.741207</v>
      </c>
      <c r="D93" s="15">
        <v>8265414.6750229998</v>
      </c>
      <c r="E93" s="15">
        <v>2874.9634219999998</v>
      </c>
      <c r="F93" s="16"/>
    </row>
    <row r="94" spans="1:6" x14ac:dyDescent="0.35">
      <c r="A94" s="14">
        <v>50000</v>
      </c>
      <c r="B94" s="2">
        <v>7</v>
      </c>
      <c r="C94" s="15">
        <v>3977.9548840000002</v>
      </c>
      <c r="D94" s="15">
        <v>4102939.2310500001</v>
      </c>
      <c r="E94" s="15">
        <v>2025.571334</v>
      </c>
      <c r="F94" s="16"/>
    </row>
    <row r="95" spans="1:6" x14ac:dyDescent="0.35">
      <c r="A95" s="14">
        <v>50000</v>
      </c>
      <c r="B95" s="2">
        <v>8</v>
      </c>
      <c r="C95" s="15">
        <v>5105.1195630000002</v>
      </c>
      <c r="D95" s="15">
        <v>4764317.4283020003</v>
      </c>
      <c r="E95" s="15">
        <v>2182.731644</v>
      </c>
      <c r="F95" s="16"/>
    </row>
    <row r="96" spans="1:6" x14ac:dyDescent="0.35">
      <c r="A96" s="17">
        <v>50000</v>
      </c>
      <c r="B96" s="18">
        <v>9</v>
      </c>
      <c r="C96" s="19">
        <v>4775.4915760000004</v>
      </c>
      <c r="D96" s="19">
        <v>4035590.0084910002</v>
      </c>
      <c r="E96" s="19">
        <v>2008.877798</v>
      </c>
      <c r="F96" s="20"/>
    </row>
    <row r="97" spans="1:6" x14ac:dyDescent="0.35">
      <c r="A97" s="22">
        <v>55000</v>
      </c>
      <c r="B97" s="2">
        <v>1</v>
      </c>
      <c r="C97" s="15">
        <v>3105.1673000000001</v>
      </c>
      <c r="D97" s="15">
        <v>10697986.741622999</v>
      </c>
      <c r="E97" s="15">
        <v>3270.777697</v>
      </c>
      <c r="F97" s="2">
        <v>153110</v>
      </c>
    </row>
    <row r="98" spans="1:6" x14ac:dyDescent="0.35">
      <c r="A98" s="22">
        <v>55000</v>
      </c>
      <c r="B98" s="2">
        <v>2</v>
      </c>
      <c r="C98" s="15">
        <v>2606.2532510000001</v>
      </c>
      <c r="D98" s="15">
        <v>5847282.1960380003</v>
      </c>
      <c r="E98" s="15">
        <v>2418.1154219999999</v>
      </c>
    </row>
    <row r="99" spans="1:6" x14ac:dyDescent="0.35">
      <c r="A99" s="22">
        <v>55000</v>
      </c>
      <c r="B99" s="2">
        <v>3</v>
      </c>
      <c r="C99" s="15">
        <v>3743.1811870000001</v>
      </c>
      <c r="D99" s="15">
        <v>3034664.3906140001</v>
      </c>
      <c r="E99" s="15">
        <v>1742.0288149999999</v>
      </c>
    </row>
    <row r="100" spans="1:6" x14ac:dyDescent="0.35">
      <c r="A100" s="22">
        <v>55000</v>
      </c>
      <c r="B100" s="2">
        <v>4</v>
      </c>
      <c r="C100" s="15">
        <v>3409.0851870000001</v>
      </c>
      <c r="D100" s="15">
        <v>1643264.8327830001</v>
      </c>
      <c r="E100" s="15">
        <v>1281.898917</v>
      </c>
    </row>
    <row r="101" spans="1:6" x14ac:dyDescent="0.35">
      <c r="A101" s="22">
        <v>55000</v>
      </c>
      <c r="B101" s="2">
        <v>5</v>
      </c>
      <c r="C101" s="15">
        <v>3257.7562680000001</v>
      </c>
      <c r="D101" s="15">
        <v>1215135.2022299999</v>
      </c>
      <c r="E101" s="15">
        <v>1102.3317119999999</v>
      </c>
    </row>
    <row r="102" spans="1:6" x14ac:dyDescent="0.35">
      <c r="A102" s="22">
        <v>55000</v>
      </c>
      <c r="B102" s="2">
        <v>6</v>
      </c>
      <c r="C102" s="15">
        <v>4501.862102</v>
      </c>
      <c r="D102" s="15">
        <v>8312645.7247679997</v>
      </c>
      <c r="E102" s="15">
        <v>2883.1659199999999</v>
      </c>
    </row>
    <row r="103" spans="1:6" x14ac:dyDescent="0.35">
      <c r="A103" s="22">
        <v>55000</v>
      </c>
      <c r="B103" s="2">
        <v>7</v>
      </c>
      <c r="C103" s="15">
        <v>4002.9480530000001</v>
      </c>
      <c r="D103" s="15">
        <v>4114279.6333460002</v>
      </c>
      <c r="E103" s="15">
        <v>2028.368712</v>
      </c>
    </row>
    <row r="104" spans="1:6" x14ac:dyDescent="0.35">
      <c r="A104" s="22">
        <v>55000</v>
      </c>
      <c r="B104" s="2">
        <v>8</v>
      </c>
      <c r="C104" s="15">
        <v>5139.8759890000001</v>
      </c>
      <c r="D104" s="15">
        <v>4815324.9423289998</v>
      </c>
      <c r="E104" s="15">
        <v>2194.3848670000002</v>
      </c>
    </row>
    <row r="105" spans="1:6" x14ac:dyDescent="0.35">
      <c r="A105" s="22">
        <v>55000</v>
      </c>
      <c r="B105" s="2">
        <v>9</v>
      </c>
      <c r="C105" s="15">
        <v>4805.7799889999997</v>
      </c>
      <c r="D105" s="15">
        <v>4101225.5665850001</v>
      </c>
      <c r="E105" s="15">
        <v>2025.148283</v>
      </c>
    </row>
    <row r="106" spans="1:6" x14ac:dyDescent="0.35">
      <c r="A106" s="10">
        <v>60000</v>
      </c>
      <c r="B106" s="11">
        <v>1</v>
      </c>
      <c r="C106" s="12">
        <v>3054.344998</v>
      </c>
      <c r="D106" s="12">
        <v>10504632.617658</v>
      </c>
      <c r="E106" s="12">
        <v>3241.0850989999999</v>
      </c>
      <c r="F106" s="13">
        <v>74655</v>
      </c>
    </row>
    <row r="107" spans="1:6" x14ac:dyDescent="0.35">
      <c r="A107" s="14">
        <v>60000</v>
      </c>
      <c r="B107" s="2">
        <v>2</v>
      </c>
      <c r="C107" s="15">
        <v>2569.4005459999998</v>
      </c>
      <c r="D107" s="15">
        <v>5783868.5075089997</v>
      </c>
      <c r="E107" s="15">
        <v>2404.9674650000002</v>
      </c>
      <c r="F107" s="16"/>
    </row>
    <row r="108" spans="1:6" x14ac:dyDescent="0.35">
      <c r="A108" s="14">
        <v>60000</v>
      </c>
      <c r="B108" s="2">
        <v>3</v>
      </c>
      <c r="C108" s="15">
        <v>3724.9947729999999</v>
      </c>
      <c r="D108" s="15">
        <v>3020278.8119180002</v>
      </c>
      <c r="E108" s="15">
        <v>1737.894937</v>
      </c>
      <c r="F108" s="16"/>
    </row>
    <row r="109" spans="1:6" x14ac:dyDescent="0.35">
      <c r="A109" s="14">
        <v>60000</v>
      </c>
      <c r="B109" s="2">
        <v>4</v>
      </c>
      <c r="C109" s="15">
        <v>3403.272328</v>
      </c>
      <c r="D109" s="15">
        <v>1676836.539932</v>
      </c>
      <c r="E109" s="15">
        <v>1294.9272329999999</v>
      </c>
      <c r="F109" s="16"/>
    </row>
    <row r="110" spans="1:6" x14ac:dyDescent="0.35">
      <c r="A110" s="14">
        <v>60000</v>
      </c>
      <c r="B110" s="2">
        <v>5</v>
      </c>
      <c r="C110" s="15">
        <v>3246.8593780000001</v>
      </c>
      <c r="D110" s="15">
        <v>1218043.375334</v>
      </c>
      <c r="E110" s="15">
        <v>1103.650024</v>
      </c>
      <c r="F110" s="16"/>
    </row>
    <row r="111" spans="1:6" x14ac:dyDescent="0.35">
      <c r="A111" s="14">
        <v>60000</v>
      </c>
      <c r="B111" s="2">
        <v>6</v>
      </c>
      <c r="C111" s="15">
        <v>4460.0660289999996</v>
      </c>
      <c r="D111" s="15">
        <v>8165874.1362770004</v>
      </c>
      <c r="E111" s="15">
        <v>2857.5993659999999</v>
      </c>
      <c r="F111" s="16"/>
    </row>
    <row r="112" spans="1:6" x14ac:dyDescent="0.35">
      <c r="A112" s="14">
        <v>60000</v>
      </c>
      <c r="B112" s="2">
        <v>7</v>
      </c>
      <c r="C112" s="15">
        <v>3975.1215769999999</v>
      </c>
      <c r="D112" s="15">
        <v>4074365.8344459999</v>
      </c>
      <c r="E112" s="15">
        <v>2018.505842</v>
      </c>
      <c r="F112" s="16"/>
    </row>
    <row r="113" spans="1:6" x14ac:dyDescent="0.35">
      <c r="A113" s="14">
        <v>60000</v>
      </c>
      <c r="B113" s="2">
        <v>8</v>
      </c>
      <c r="C113" s="15">
        <v>5130.7158040000004</v>
      </c>
      <c r="D113" s="15">
        <v>4876942.811853</v>
      </c>
      <c r="E113" s="15">
        <v>2208.3801330000001</v>
      </c>
      <c r="F113" s="16"/>
    </row>
    <row r="114" spans="1:6" x14ac:dyDescent="0.35">
      <c r="A114" s="17">
        <v>60000</v>
      </c>
      <c r="B114" s="18">
        <v>9</v>
      </c>
      <c r="C114" s="19">
        <v>4808.9933590000001</v>
      </c>
      <c r="D114" s="19">
        <v>4183230.9235200002</v>
      </c>
      <c r="E114" s="19">
        <v>2045.2948260000001</v>
      </c>
      <c r="F114" s="20"/>
    </row>
    <row r="115" spans="1:6" x14ac:dyDescent="0.35">
      <c r="A115" s="22">
        <v>65000</v>
      </c>
      <c r="B115" s="2">
        <v>1</v>
      </c>
      <c r="C115" s="15">
        <v>3092.271131</v>
      </c>
      <c r="D115" s="15">
        <v>10583677.071209</v>
      </c>
      <c r="E115" s="15">
        <v>3253.2563799999998</v>
      </c>
      <c r="F115" s="2">
        <v>124032</v>
      </c>
    </row>
    <row r="116" spans="1:6" x14ac:dyDescent="0.35">
      <c r="A116" s="22">
        <v>65000</v>
      </c>
      <c r="B116" s="2">
        <v>2</v>
      </c>
      <c r="C116" s="15">
        <v>2600.4205299999999</v>
      </c>
      <c r="D116" s="15">
        <v>5802700.5626919996</v>
      </c>
      <c r="E116" s="15">
        <v>2408.8795239999999</v>
      </c>
    </row>
    <row r="117" spans="1:6" x14ac:dyDescent="0.35">
      <c r="A117" s="22">
        <v>65000</v>
      </c>
      <c r="B117" s="2">
        <v>3</v>
      </c>
      <c r="C117" s="15">
        <v>3738.079424</v>
      </c>
      <c r="D117" s="15">
        <v>3019915.7583770002</v>
      </c>
      <c r="E117" s="15">
        <v>1737.7904820000001</v>
      </c>
    </row>
    <row r="118" spans="1:6" x14ac:dyDescent="0.35">
      <c r="A118" s="22">
        <v>65000</v>
      </c>
      <c r="B118" s="2">
        <v>4</v>
      </c>
      <c r="C118" s="15">
        <v>3410.1671540000002</v>
      </c>
      <c r="D118" s="15">
        <v>1652507.8783160001</v>
      </c>
      <c r="E118" s="15">
        <v>1285.4990780000001</v>
      </c>
    </row>
    <row r="119" spans="1:6" x14ac:dyDescent="0.35">
      <c r="A119" s="22">
        <v>65000</v>
      </c>
      <c r="B119" s="2">
        <v>5</v>
      </c>
      <c r="C119" s="15">
        <v>3257.0874800000001</v>
      </c>
      <c r="D119" s="15">
        <v>1212376.3847320001</v>
      </c>
      <c r="E119" s="15">
        <v>1101.079645</v>
      </c>
    </row>
    <row r="120" spans="1:6" x14ac:dyDescent="0.35">
      <c r="A120" s="22">
        <v>65000</v>
      </c>
      <c r="B120" s="2">
        <v>6</v>
      </c>
      <c r="C120" s="15">
        <v>4487.9199710000003</v>
      </c>
      <c r="D120" s="15">
        <v>8224392.69386</v>
      </c>
      <c r="E120" s="15">
        <v>2867.8201989999998</v>
      </c>
    </row>
    <row r="121" spans="1:6" x14ac:dyDescent="0.35">
      <c r="A121" s="22">
        <v>65000</v>
      </c>
      <c r="B121" s="2">
        <v>7</v>
      </c>
      <c r="C121" s="15">
        <v>3996.0693700000002</v>
      </c>
      <c r="D121" s="15">
        <v>4083153.94955</v>
      </c>
      <c r="E121" s="15">
        <v>2020.681556</v>
      </c>
    </row>
    <row r="122" spans="1:6" x14ac:dyDescent="0.35">
      <c r="A122" s="22">
        <v>65000</v>
      </c>
      <c r="B122" s="2">
        <v>8</v>
      </c>
      <c r="C122" s="15">
        <v>5133.7282640000003</v>
      </c>
      <c r="D122" s="15">
        <v>4829203.6401180001</v>
      </c>
      <c r="E122" s="15">
        <v>2197.5449119999998</v>
      </c>
    </row>
    <row r="123" spans="1:6" x14ac:dyDescent="0.35">
      <c r="A123" s="22">
        <v>65000</v>
      </c>
      <c r="B123" s="2">
        <v>9</v>
      </c>
      <c r="C123" s="15">
        <v>4805.8159939999996</v>
      </c>
      <c r="D123" s="15">
        <v>4126760.6843429999</v>
      </c>
      <c r="E123" s="15">
        <v>2031.4430050000001</v>
      </c>
    </row>
    <row r="124" spans="1:6" x14ac:dyDescent="0.35">
      <c r="A124" s="10">
        <v>70000</v>
      </c>
      <c r="B124" s="11">
        <v>1</v>
      </c>
      <c r="C124" s="12">
        <v>3097.1440349999998</v>
      </c>
      <c r="D124" s="12">
        <v>10668748.183801999</v>
      </c>
      <c r="E124" s="12">
        <v>3266.3049740000001</v>
      </c>
      <c r="F124" s="13">
        <v>137495</v>
      </c>
    </row>
    <row r="125" spans="1:6" x14ac:dyDescent="0.35">
      <c r="A125" s="14">
        <v>70000</v>
      </c>
      <c r="B125" s="2">
        <v>2</v>
      </c>
      <c r="C125" s="15">
        <v>2599.9271319999998</v>
      </c>
      <c r="D125" s="15">
        <v>5841291.7183889998</v>
      </c>
      <c r="E125" s="15">
        <v>2416.8764379999998</v>
      </c>
      <c r="F125" s="16"/>
    </row>
    <row r="126" spans="1:6" x14ac:dyDescent="0.35">
      <c r="A126" s="14">
        <v>70000</v>
      </c>
      <c r="B126" s="2">
        <v>3</v>
      </c>
      <c r="C126" s="15">
        <v>3738.2225899999999</v>
      </c>
      <c r="D126" s="15">
        <v>3033850.8820759999</v>
      </c>
      <c r="E126" s="15">
        <v>1741.795304</v>
      </c>
      <c r="F126" s="16"/>
    </row>
    <row r="127" spans="1:6" x14ac:dyDescent="0.35">
      <c r="A127" s="14">
        <v>70000</v>
      </c>
      <c r="B127" s="2">
        <v>4</v>
      </c>
      <c r="C127" s="15">
        <v>3406.06774</v>
      </c>
      <c r="D127" s="15">
        <v>1650468.8906400001</v>
      </c>
      <c r="E127" s="15">
        <v>1284.7057600000001</v>
      </c>
      <c r="F127" s="16"/>
    </row>
    <row r="128" spans="1:6" x14ac:dyDescent="0.35">
      <c r="A128" s="14">
        <v>70000</v>
      </c>
      <c r="B128" s="2">
        <v>5</v>
      </c>
      <c r="C128" s="15">
        <v>3254.994005</v>
      </c>
      <c r="D128" s="15">
        <v>1217659.3743970001</v>
      </c>
      <c r="E128" s="15">
        <v>1103.476042</v>
      </c>
      <c r="F128" s="16"/>
    </row>
    <row r="129" spans="1:6" x14ac:dyDescent="0.35">
      <c r="A129" s="14">
        <v>70000</v>
      </c>
      <c r="B129" s="2">
        <v>6</v>
      </c>
      <c r="C129" s="15">
        <v>4494.7674230000002</v>
      </c>
      <c r="D129" s="15">
        <v>8297778.7228739997</v>
      </c>
      <c r="E129" s="15">
        <v>2880.5865239999998</v>
      </c>
      <c r="F129" s="16"/>
    </row>
    <row r="130" spans="1:6" x14ac:dyDescent="0.35">
      <c r="A130" s="14">
        <v>70000</v>
      </c>
      <c r="B130" s="2">
        <v>7</v>
      </c>
      <c r="C130" s="15">
        <v>3997.5505199999998</v>
      </c>
      <c r="D130" s="15">
        <v>4115018.6822040002</v>
      </c>
      <c r="E130" s="15">
        <v>2028.550882</v>
      </c>
      <c r="F130" s="16"/>
    </row>
    <row r="131" spans="1:6" x14ac:dyDescent="0.35">
      <c r="A131" s="14">
        <v>70000</v>
      </c>
      <c r="B131" s="2">
        <v>8</v>
      </c>
      <c r="C131" s="15">
        <v>5135.8459780000003</v>
      </c>
      <c r="D131" s="15">
        <v>4815904.3955229996</v>
      </c>
      <c r="E131" s="15">
        <v>2194.516893</v>
      </c>
      <c r="F131" s="16"/>
    </row>
    <row r="132" spans="1:6" x14ac:dyDescent="0.35">
      <c r="A132" s="17">
        <v>70000</v>
      </c>
      <c r="B132" s="18">
        <v>9</v>
      </c>
      <c r="C132" s="19">
        <v>4803.6911270000001</v>
      </c>
      <c r="D132" s="19">
        <v>4101339.0332399998</v>
      </c>
      <c r="E132" s="19">
        <v>2025.176297</v>
      </c>
      <c r="F132" s="20"/>
    </row>
  </sheetData>
  <mergeCells count="2">
    <mergeCell ref="A1:E1"/>
    <mergeCell ref="A14:F14"/>
  </mergeCells>
  <conditionalFormatting sqref="J3:J15">
    <cfRule type="colorScale" priority="9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12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15">
      <colorScale>
        <cfvo type="min"/>
        <cfvo type="max"/>
        <color theme="9" tint="0.59999389629810485"/>
        <color rgb="FFFF0000"/>
      </colorScale>
    </cfRule>
  </conditionalFormatting>
  <conditionalFormatting sqref="L19:L31">
    <cfRule type="colorScale" priority="1">
      <colorScale>
        <cfvo type="min"/>
        <cfvo type="max"/>
        <color rgb="FFFF7128"/>
        <color rgb="FFFFEF9C"/>
      </colorScale>
    </cfRule>
  </conditionalFormatting>
  <conditionalFormatting sqref="M3:M15">
    <cfRule type="colorScale" priority="18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21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24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7E19-B77E-4B84-936C-D35F28BB68BB}">
  <dimension ref="A1:F21"/>
  <sheetViews>
    <sheetView topLeftCell="A5" workbookViewId="0">
      <selection activeCell="A12" sqref="A12:D21"/>
    </sheetView>
  </sheetViews>
  <sheetFormatPr defaultRowHeight="14.5" x14ac:dyDescent="0.35"/>
  <cols>
    <col min="2" max="2" width="11.81640625" bestFit="1" customWidth="1"/>
    <col min="3" max="3" width="15.08984375" customWidth="1"/>
    <col min="4" max="4" width="17.1796875" bestFit="1" customWidth="1"/>
  </cols>
  <sheetData>
    <row r="1" spans="1:6" x14ac:dyDescent="0.35">
      <c r="B1" t="s">
        <v>30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>
        <v>0</v>
      </c>
      <c r="B2" t="s">
        <v>10</v>
      </c>
      <c r="C2" t="s">
        <v>11</v>
      </c>
      <c r="D2">
        <v>4800</v>
      </c>
      <c r="E2">
        <v>60</v>
      </c>
      <c r="F2">
        <v>10</v>
      </c>
    </row>
    <row r="3" spans="1:6" x14ac:dyDescent="0.35">
      <c r="A3">
        <v>1</v>
      </c>
      <c r="B3" t="s">
        <v>10</v>
      </c>
      <c r="C3" t="s">
        <v>12</v>
      </c>
      <c r="D3">
        <v>5200</v>
      </c>
      <c r="E3">
        <v>60</v>
      </c>
      <c r="F3">
        <v>5</v>
      </c>
    </row>
    <row r="4" spans="1:6" x14ac:dyDescent="0.35">
      <c r="A4">
        <v>2</v>
      </c>
      <c r="B4" t="s">
        <v>13</v>
      </c>
      <c r="C4" t="s">
        <v>11</v>
      </c>
      <c r="D4">
        <v>5000</v>
      </c>
      <c r="E4">
        <v>60</v>
      </c>
      <c r="F4">
        <v>8</v>
      </c>
    </row>
    <row r="5" spans="1:6" x14ac:dyDescent="0.35">
      <c r="A5">
        <v>3</v>
      </c>
      <c r="B5" t="s">
        <v>10</v>
      </c>
      <c r="C5" t="s">
        <v>12</v>
      </c>
      <c r="D5">
        <v>5400</v>
      </c>
      <c r="E5">
        <v>60</v>
      </c>
      <c r="F5">
        <v>7</v>
      </c>
    </row>
    <row r="6" spans="1:6" x14ac:dyDescent="0.35">
      <c r="A6">
        <v>4</v>
      </c>
      <c r="B6" t="s">
        <v>13</v>
      </c>
      <c r="C6" t="s">
        <v>12</v>
      </c>
      <c r="D6">
        <v>4600</v>
      </c>
      <c r="E6">
        <v>60</v>
      </c>
      <c r="F6">
        <v>6</v>
      </c>
    </row>
    <row r="7" spans="1:6" x14ac:dyDescent="0.35">
      <c r="A7">
        <v>5</v>
      </c>
      <c r="B7" t="s">
        <v>10</v>
      </c>
      <c r="C7" t="s">
        <v>11</v>
      </c>
      <c r="D7">
        <v>5100</v>
      </c>
      <c r="E7">
        <v>60</v>
      </c>
      <c r="F7">
        <v>9</v>
      </c>
    </row>
    <row r="8" spans="1:6" x14ac:dyDescent="0.35">
      <c r="A8">
        <v>6</v>
      </c>
      <c r="B8" t="s">
        <v>10</v>
      </c>
      <c r="C8" t="s">
        <v>12</v>
      </c>
      <c r="D8">
        <v>5200</v>
      </c>
      <c r="E8">
        <v>60</v>
      </c>
      <c r="F8">
        <v>5</v>
      </c>
    </row>
    <row r="9" spans="1:6" x14ac:dyDescent="0.35">
      <c r="A9">
        <v>7</v>
      </c>
      <c r="B9" t="s">
        <v>13</v>
      </c>
      <c r="C9" t="s">
        <v>11</v>
      </c>
      <c r="D9">
        <v>5000</v>
      </c>
      <c r="E9">
        <v>60</v>
      </c>
      <c r="F9">
        <v>8</v>
      </c>
    </row>
    <row r="10" spans="1:6" x14ac:dyDescent="0.35">
      <c r="A10">
        <v>8</v>
      </c>
      <c r="B10" t="s">
        <v>10</v>
      </c>
      <c r="C10" t="s">
        <v>12</v>
      </c>
      <c r="D10">
        <v>5400</v>
      </c>
      <c r="E10">
        <v>60</v>
      </c>
      <c r="F10">
        <v>7</v>
      </c>
    </row>
    <row r="11" spans="1:6" x14ac:dyDescent="0.35">
      <c r="A11" t="s">
        <v>14</v>
      </c>
      <c r="B11" t="s">
        <v>15</v>
      </c>
      <c r="C11" s="43" t="s">
        <v>16</v>
      </c>
      <c r="D11" t="s">
        <v>17</v>
      </c>
    </row>
    <row r="12" spans="1:6" x14ac:dyDescent="0.35">
      <c r="A12">
        <v>0</v>
      </c>
      <c r="B12" s="43">
        <v>0</v>
      </c>
      <c r="C12" s="43">
        <v>0</v>
      </c>
      <c r="D12" s="43">
        <v>0</v>
      </c>
    </row>
    <row r="13" spans="1:6" x14ac:dyDescent="0.35">
      <c r="A13">
        <v>1</v>
      </c>
      <c r="B13" s="43">
        <v>3079.9488820000001</v>
      </c>
      <c r="C13" s="43">
        <v>10578820</v>
      </c>
      <c r="D13" s="43">
        <v>3252.509963</v>
      </c>
    </row>
    <row r="14" spans="1:6" x14ac:dyDescent="0.35">
      <c r="A14">
        <v>2</v>
      </c>
      <c r="B14" s="43">
        <v>2589.0103300000001</v>
      </c>
      <c r="C14" s="43">
        <v>5804110</v>
      </c>
      <c r="D14" s="43">
        <v>2409.1720749999999</v>
      </c>
    </row>
    <row r="15" spans="1:6" x14ac:dyDescent="0.35">
      <c r="A15">
        <v>3</v>
      </c>
      <c r="B15" s="43">
        <v>3729.5815219999999</v>
      </c>
      <c r="C15" s="43">
        <v>3012089</v>
      </c>
      <c r="D15" s="43">
        <v>1735.5371970000001</v>
      </c>
    </row>
    <row r="16" spans="1:6" x14ac:dyDescent="0.35">
      <c r="A16">
        <v>4</v>
      </c>
      <c r="B16" s="43">
        <v>3402.7270549999998</v>
      </c>
      <c r="C16" s="43">
        <v>1645894</v>
      </c>
      <c r="D16" s="43">
        <v>1282.924162</v>
      </c>
    </row>
    <row r="17" spans="1:4" x14ac:dyDescent="0.35">
      <c r="A17">
        <v>5</v>
      </c>
      <c r="B17" s="43">
        <v>3251.2381350000001</v>
      </c>
      <c r="C17" s="43">
        <v>1215558</v>
      </c>
      <c r="D17" s="43">
        <v>1102.5234109999999</v>
      </c>
    </row>
    <row r="18" spans="1:4" x14ac:dyDescent="0.35">
      <c r="A18">
        <v>6</v>
      </c>
      <c r="B18" s="43">
        <v>4477.8493330000001</v>
      </c>
      <c r="C18" s="43">
        <v>8230023</v>
      </c>
      <c r="D18" s="43">
        <v>2868.8015869999999</v>
      </c>
    </row>
    <row r="19" spans="1:4" x14ac:dyDescent="0.35">
      <c r="A19">
        <v>7</v>
      </c>
      <c r="B19" s="43">
        <v>3986.910781</v>
      </c>
      <c r="C19" s="43">
        <v>4091321</v>
      </c>
      <c r="D19" s="43">
        <v>2022.701468</v>
      </c>
    </row>
    <row r="20" spans="1:4" x14ac:dyDescent="0.35">
      <c r="A20">
        <v>8</v>
      </c>
      <c r="B20" s="43">
        <v>5127.4819710000002</v>
      </c>
      <c r="C20" s="43">
        <v>4814613</v>
      </c>
      <c r="D20" s="43">
        <v>2194.222569</v>
      </c>
    </row>
    <row r="21" spans="1:4" x14ac:dyDescent="0.35">
      <c r="A21">
        <v>9</v>
      </c>
      <c r="B21" s="43">
        <v>4800.6275050000004</v>
      </c>
      <c r="C21" s="43">
        <v>4108687</v>
      </c>
      <c r="D21" s="43">
        <v>2026.989632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FAA7-AF33-4595-8B19-D05C042724E7}">
  <dimension ref="A1:P357"/>
  <sheetViews>
    <sheetView zoomScale="82" workbookViewId="0">
      <selection activeCell="J2" sqref="J2:O3"/>
    </sheetView>
  </sheetViews>
  <sheetFormatPr defaultRowHeight="14.5" x14ac:dyDescent="0.35"/>
  <cols>
    <col min="1" max="1" width="11.08984375" bestFit="1" customWidth="1"/>
    <col min="2" max="2" width="11.6328125" bestFit="1" customWidth="1"/>
    <col min="3" max="3" width="12" bestFit="1" customWidth="1"/>
    <col min="4" max="4" width="13.6328125" bestFit="1" customWidth="1"/>
    <col min="5" max="5" width="12" bestFit="1" customWidth="1"/>
    <col min="6" max="6" width="20.6328125" bestFit="1" customWidth="1"/>
    <col min="7" max="7" width="11.08984375" bestFit="1" customWidth="1"/>
    <col min="9" max="9" width="11.08984375" bestFit="1" customWidth="1"/>
    <col min="10" max="10" width="10.54296875" bestFit="1" customWidth="1"/>
    <col min="11" max="11" width="10.7265625" bestFit="1" customWidth="1"/>
    <col min="12" max="12" width="8.7265625" bestFit="1" customWidth="1"/>
    <col min="13" max="13" width="10.7265625" bestFit="1" customWidth="1"/>
    <col min="14" max="14" width="18.36328125" bestFit="1" customWidth="1"/>
    <col min="15" max="15" width="11.81640625" bestFit="1" customWidth="1"/>
    <col min="16" max="16" width="0" hidden="1" customWidth="1"/>
  </cols>
  <sheetData>
    <row r="1" spans="2:16" x14ac:dyDescent="0.35">
      <c r="B1" s="30" t="s">
        <v>18</v>
      </c>
      <c r="C1" s="30"/>
      <c r="D1" s="30"/>
      <c r="E1" s="30"/>
      <c r="F1" s="30"/>
      <c r="G1" s="30"/>
      <c r="H1" s="30"/>
      <c r="I1" s="30"/>
      <c r="J1" s="30"/>
      <c r="K1" s="30"/>
    </row>
    <row r="2" spans="2:16" x14ac:dyDescent="0.35">
      <c r="B2" t="s">
        <v>14</v>
      </c>
      <c r="C2" t="s">
        <v>15</v>
      </c>
      <c r="D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2:16" x14ac:dyDescent="0.35">
      <c r="B3">
        <v>0</v>
      </c>
      <c r="C3">
        <v>0</v>
      </c>
      <c r="D3" s="29">
        <v>0</v>
      </c>
      <c r="E3">
        <v>0</v>
      </c>
      <c r="I3" s="6">
        <v>10000</v>
      </c>
      <c r="J3" s="7">
        <f>AVERAGE(ABS($C$4-C33),ABS($C$5-C34),ABS($C$6-C35),ABS($C$7-C36),ABS($C$8-C37),ABS($C$9-C38),ABS($C$10-C39),ABS($C$11-C40),ABS($C$12-C41),ABS($C$13-C42),ABS($C14-C43),ABS($C$15-C44),ABS($C$16-C45),ABS($C$17-C46),ABS($C$18-C47),ABS($C$19-C48),ABS($C$20-C49),ABS($C$21-C50),ABS($C$22-C51),ABS($C$23-C52),ABS($C$24-C53),ABS($C$25-C54),ABS($C$26-C55),ABS($C$27-C56),ABS($C$28-C57))</f>
        <v>41.820821559999914</v>
      </c>
      <c r="K3" s="7">
        <f>AVERAGE(POWER($C$4-C33,2), POWER($C$5-C34,2), POWER($C$6-C35,2), POWER($C$7-C36,2), POWER($C$8-C37,2), POWER($C$9-C38,2), POWER($C$10-C39,2), POWER($C$11-C40,2), POWER($C$12-C41,2), POWER($C$13-C42,2), POWER($C$14-C43,2), POWER($C$15-C44,2), POWER($C$16-C45,2), POWER($C$17-C46,2), POWER($C$18-C47,2), POWER($C$19-C48,2), POWER($C$20-C49,2), POWER($C$21-C50,2), POWER($C$22-C51,2), POWER($C$23-C52,2), POWER($C$24-C53,2), POWER($C$25-C54,2), POWER($C$26-C55,2), POWER($C$27-C56,2), POWER($C$28-C57,2))</f>
        <v>20487.358075192955</v>
      </c>
      <c r="L3" s="7">
        <f>SQRT(AVERAGE(POWER($C$4-C33,2), POWER($C$5-C34,2), POWER($C$6-C35,2), POWER($C$7-C36,2), POWER($C$8-C37,2), POWER($C$9-C38,2), POWER($C$10-C39,2), POWER($C$11-C40,2), POWER($C$12-C41,2), POWER($C$13-C42,2), POWER($C$14-C43,2), POWER($C$15-C44,2), POWER($C$16-C45,2), POWER($C$17-C46,2), POWER($C$18-C47,2), POWER($C$19-C48,2), POWER($C$20-C49,2), POWER($C$21-C50,2), POWER($C$22-C51,2), POWER($C$23-C52,2), POWER($C$24-C53,2), POWER($C$25-C54,2), POWER($C$26-C55,2), POWER($C$27-C56,2), POWER($C$28-C57,2)))</f>
        <v>143.13405630803928</v>
      </c>
      <c r="M3" s="7">
        <f>AVERAGE(ABS($D$4-D33),ABS($D$5-D34),ABS($D$6-D35),ABS($D$7-D36),ABS($D$8-D37),ABS($D$9-D38),ABS($D$10-D39),ABS($D$11-D40),ABS($D$12-D41),ABS($D$13-D42),ABS($D14-D43),ABS($D$15-D44),ABS($D$16-D45),ABS($D$17-D46),ABS($D$18-D47),ABS($D$19-D48),ABS($D$20-D49),ABS($D$21-D50),ABS($D$22-D51),ABS($D$23-D52),ABS($D$24-D53),ABS($D$25-D54),ABS($D$26-D55),ABS($D$27-D56),ABS($D$28-D57))</f>
        <v>58812.869656079973</v>
      </c>
      <c r="N3" s="7">
        <f>AVERAGE(POWER($D$4-D33, 2), POWER($D$5-D34, 2), POWER($D$6-D35, 2), POWER($D$7-D36, 2), POWER($D$8-D37, 2), POWER($D$9-D38, 2), POWER($D$10-D39, 2), POWER($D$11-D40, 2), POWER($D$12-D41, 2), POWER($D$13-D42, 2), POWER($D$14-D43, 2), POWER($D$15-D44, 2), POWER($D$16-D45, 2), POWER($D$17-D46, 2), POWER($D$18-D47, 2), POWER($D$19-D48, 2), POWER($D$20-D49, 2), POWER($D$21-D50, 2), POWER($D$22-D51, 2), POWER($D$23-D52, 2), POWER($D$24-D53, 2), POWER($D$25-D54, 2), POWER($D$26-D55, 2), POWER($D$27-D56, 2), POWER($D$28-D57, 2))</f>
        <v>6220571577.0376358</v>
      </c>
      <c r="O3" s="7">
        <f>SQRT(AVERAGE(POWER($D$4-D33, 2), POWER($D$5-D34, 2), POWER($D$6-D35, 2), POWER($D$7-D36, 2), POWER($D$8-D37, 2), POWER($D$9-D38, 2), POWER($D$10-D39, 2), POWER($D$11-D40, 2), POWER($D$12-D41, 2), POWER($D$13-D42, 2), POWER($D$14-D43, 2), POWER($D$15-D44, 2), POWER($D$16-D45, 2), POWER($D$17-D46, 2), POWER($D$18-D47, 2), POWER($D$19-D48, 2), POWER($D$20-D49, 2), POWER($D$21-D50, 2), POWER($D$22-D51, 2), POWER($D$23-D52, 2), POWER($D$24-D53, 2), POWER($D$25-D54, 2), POWER($D$26-D55, 2), POWER($D$27-D56, 2), POWER($D$28-D57, 2)))</f>
        <v>78870.600207159805</v>
      </c>
      <c r="P3" s="6">
        <v>10000</v>
      </c>
    </row>
    <row r="4" spans="2:16" x14ac:dyDescent="0.35">
      <c r="B4">
        <v>1</v>
      </c>
      <c r="C4">
        <v>3079.9488820000001</v>
      </c>
      <c r="D4" s="29">
        <v>10578820</v>
      </c>
      <c r="E4">
        <v>3252.509963</v>
      </c>
      <c r="I4" s="6">
        <v>15000</v>
      </c>
      <c r="J4" s="7">
        <f xml:space="preserve"> AVERAGE(ABS($C$4-C58), ABS($C$5-C59), ABS($C$6-C60), ABS($C$7-C61), ABS($C$8-C62), ABS($C$9-C63), ABS($C$10-C64), ABS($C$11-C65), ABS($C$12-C66), ABS($C$13-C67), ABS($C$14-C68), ABS($C$15-C69), ABS($C$16-C70), ABS($C$17-C71), ABS($C$18-C72), ABS($C$19-C73), ABS($C$20-C74), ABS($C$21-C75), ABS($C$22-C76), ABS($C$23-C77), ABS($C$24-C78), ABS($C$25-C79), ABS($C$26-C80), ABS($C$27-C81), ABS($C$28-C82))</f>
        <v>59.448261919999858</v>
      </c>
      <c r="K4" s="7">
        <f xml:space="preserve"> AVERAGE(POWER($C$4-C58,2), POWER($C$5-C59,2), POWER($C$6-C60,2), POWER($C$7-C61,2), POWER($C$8-C62,2), POWER($C$9-C63,2), POWER($C$10-C64,2), POWER($C$11-C65,2), POWER($C$12-C66,2), POWER($C$13-C67,2), POWER($C$14-C68,2), POWER($C$15-C69,2), POWER($C$16-C70,2), POWER($C$17-C71,2), POWER($C$18-C72,2), POWER($C$19-C73,2), POWER($C$20-C74,2), POWER($C$21-C75,2), POWER($C$22-C76,2), POWER($C$23-C77,2), POWER($C$24-C78,2), POWER($C$25-C79,2), POWER($C$26-C80,2), POWER($C$27-C81,2), POWER($C$28-C82,2))</f>
        <v>20913.792892068577</v>
      </c>
      <c r="L4" s="7">
        <f xml:space="preserve"> SQRT(AVERAGE(POWER($C$4-C58,2), POWER($C$5-C59,2), POWER($C$6-C60,2), POWER($C$7-C61,2), POWER($C$8-C62,2), POWER($C$9-C63,2), POWER($C$10-C64,2), POWER($C$11-C65,2), POWER($C$12-C66,2), POWER($C$13-C67,2), POWER($C$14-C68,2), POWER($C$15-C69,2), POWER($C$16-C70,2), POWER($C$17-C71,2), POWER($C$18-C72,2), POWER($C$19-C73,2), POWER($C$20-C74,2), POWER($C$21-C75,2), POWER($C$22-C76,2), POWER($C$23-C77,2), POWER($C$24-C78,2), POWER($C$25-C79,2), POWER($C$26-C80,2), POWER($C$27-C81,2), POWER($C$28-C82,2)))</f>
        <v>144.61601879483675</v>
      </c>
      <c r="M4" s="7">
        <f>AVERAGE(ABS($D$4-D58), ABS($D$5-D59), ABS($D$6-D60), ABS($D$7-D61), ABS($D$8-D62), ABS($D$9-D63), ABS($D$10-D64), ABS($D$11-D65), ABS($D$12-D66), ABS($D$13-D67), ABS($D$14-D68), ABS($D$15-D69), ABS($D$16-D70), ABS($D$17-D71), ABS($D$18-D72), ABS($D$19-D73), ABS($D$20-D74), ABS($D$21-D75), ABS($D$22-D76), ABS($D$23-D77), ABS($D$24-D78), ABS($D$25-D79), ABS($D$26-D80), ABS($D$27-D81), ABS($D$28-D82))</f>
        <v>78647.520611240019</v>
      </c>
      <c r="N4" s="7">
        <f>AVERAGE(POWER($D$4-D58,2), POWER($D$5-D59,2), POWER($D$6-D60,2), POWER($D$7-D61,2), POWER($D$8-D62,2), POWER($D$9-D63,2), POWER($D$10-D64,2), POWER($D$11-D65,2), POWER($D$12-D66,2), POWER($D$13-D67,2), POWER($D$14-D68,2), POWER($D$15-D69,2), POWER($D$16-D70,2), POWER($D$17-D71,2), POWER($D$18-D72,2), POWER($D$19-D73,2), POWER($D$20-D74,2), POWER($D$21-D75,2), POWER($D$22-D76,2), POWER($D$23-D77,2), POWER($D$24-D78,2), POWER($D$25-D79,2), POWER($D$26-D80,2), POWER($D$27-D81,2), POWER($D$28-D82,2))</f>
        <v>10562412270.216911</v>
      </c>
      <c r="O4" s="7">
        <f>SQRT(AVERAGE(POWER($D$4-D58,2), POWER($D$5-D59,2), POWER($D$6-D60,2), POWER($D$7-D61,2), POWER($D$8-D62,2), POWER($D$9-D63,2), POWER($D$10-D64,2), POWER($D$11-D65,2), POWER($D$12-D66,2), POWER($D$13-D67,2), POWER($D$14-D68,2), POWER($D$15-D69,2), POWER($D$16-D70,2), POWER($D$17-D71,2), POWER($D$18-D72,2), POWER($D$19-D73,2), POWER($D$20-D74,2), POWER($D$21-D75,2), POWER($D$22-D76,2), POWER($D$23-D77,2), POWER($D$24-D78,2), POWER($D$25-D79,2), POWER($D$26-D80,2), POWER($D$27-D81,2), POWER($D$28-D82,2)))</f>
        <v>102773.59714545809</v>
      </c>
      <c r="P4" s="6">
        <v>15000</v>
      </c>
    </row>
    <row r="5" spans="2:16" x14ac:dyDescent="0.35">
      <c r="B5">
        <v>2</v>
      </c>
      <c r="C5">
        <v>2589.0103300000001</v>
      </c>
      <c r="D5" s="29">
        <v>5804110</v>
      </c>
      <c r="E5">
        <v>2409.1720749999999</v>
      </c>
      <c r="I5" s="8">
        <v>20000</v>
      </c>
      <c r="J5" s="7">
        <f>AVERAGE(ABS($C$4-C83), ABS($C$5-C84), ABS($C$6-C85), ABS($C$7-C86), ABS($C$8-C87), ABS($C$9-C88), ABS($C$10-C89), ABS($C$11-C90), ABS($C$12-C91), ABS($C$13-C92), ABS($C$14-C93), ABS($C$15-C94), ABS($C$16-C95), ABS($C$17-C96), ABS($C$18-C97), ABS($C$19-C98), ABS($C$20-C99), ABS($C$21-C100), ABS($C$22-C101), ABS($C$23-C102), ABS($C$24-C103), ABS($C$25-C104), ABS($C$26-C105), ABS($C$27-C106), ABS($C$28-C107))</f>
        <v>36.56997596000005</v>
      </c>
      <c r="K5" s="7">
        <f>AVERAGE(POWER($C$4-C83,2), POWER($C$5-C84,2), POWER($C$6-C85,2), POWER($C$7-C86,2), POWER($C$8-C87,2), POWER($C$9-C88,2), POWER($C$10-C89,2), POWER($C$11-C90,2), POWER($C$12-C91,2), POWER($C$13-C92,2), POWER($C$14-C93,2), POWER($C$15-C94,2), POWER($C$16-C95,2), POWER($C$17-C96,2), POWER($C$18-C97,2), POWER($C$19-C98,2), POWER($C$20-C99,2), POWER($C$21-C100,2), POWER($C$22-C101,2), POWER($C$23-C102,2), POWER($C$24-C103,2), POWER($C$25-C104,2), POWER($C$26-C105,2), POWER($C$27-C106,2), POWER($C$28-C107,2))</f>
        <v>20311.801726908565</v>
      </c>
      <c r="L5" s="7">
        <f>SQRT(AVERAGE(POWER($C$4-C83,2), POWER($C$5-C84,2), POWER($C$6-C85,2), POWER($C$7-C86,2), POWER($C$8-C87,2), POWER($C$9-C88,2), POWER($C$10-C89,2), POWER($C$11-C90,2), POWER($C$12-C91,2), POWER($C$13-C92,2), POWER($C$14-C93,2), POWER($C$15-C94,2), POWER($C$16-C95,2), POWER($C$17-C96,2), POWER($C$18-C97,2), POWER($C$19-C98,2), POWER($C$20-C99,2), POWER($C$21-C100,2), POWER($C$22-C101,2), POWER($C$23-C102,2), POWER($C$24-C103,2), POWER($C$25-C104,2), POWER($C$26-C105,2), POWER($C$27-C106,2), POWER($C$28-C107,2)))</f>
        <v>142.51947841228076</v>
      </c>
      <c r="M5" s="7">
        <f>AVERAGE(ABS($D$4-D83), ABS($D$5-D84), ABS($D$6-D85), ABS($D$7-D86), ABS($D$8-D87), ABS($D$9-D88), ABS($D$10-D89), ABS($D$11-D90), ABS($D$12-D91), ABS($D$13-D92), ABS($D$14-D93), ABS($D$15-D94), ABS($D$16-D95), ABS($D$17-D96), ABS($D$18-D97), ABS($D$19-D98), ABS($D$20-D99), ABS($D$21-D100), ABS($D$22-D101), ABS($D$23-D102), ABS($D$24-D103), ABS($D$25-D104), ABS($D$26-D105), ABS($D$27-D106), ABS($D$28-D107))</f>
        <v>50365.295223079876</v>
      </c>
      <c r="N5" s="7">
        <f>AVERAGE(POWER($D$4-D83,2), POWER($D$5-D84,2), POWER($D$6-D85,2), POWER($D$7-D86,2), POWER($D$8-D87,2), POWER($D$9-D88,2), POWER($D$10-D89,2), POWER($D$11-D90,2), POWER($D$12-D91,2), POWER($D$13-D92,2), POWER($D$14-D93,2), POWER($D$15-D94,2), POWER($D$16-D95,2), POWER($D$17-D96,2), POWER($D$18-D97,2), POWER($D$19-D98,2), POWER($D$20-D99,2), POWER($D$21-D100,2), POWER($D$22-D101,2), POWER($D$23-D102,2), POWER($D$24-D103,2), POWER($D$25-D104,2), POWER($D$26-D105,2), POWER($D$27-D106,2), POWER($D$28-D107,2))</f>
        <v>4836697867.0458603</v>
      </c>
      <c r="O5" s="7">
        <f>SQRT(AVERAGE(POWER($D$4-D83,2), POWER($D$5-D84,2), POWER($D$6-D85,2), POWER($D$7-D86,2), POWER($D$8-D87,2), POWER($D$9-D88,2), POWER($D$10-D89,2), POWER($D$11-D90,2), POWER($D$12-D91,2), POWER($D$13-D92,2), POWER($D$14-D93,2), POWER($D$15-D94,2), POWER($D$16-D95,2), POWER($D$17-D96,2), POWER($D$18-D97,2), POWER($D$19-D98,2), POWER($D$20-D99,2), POWER($D$21-D100,2), POWER($D$22-D101,2), POWER($D$23-D102,2), POWER($D$24-D103,2), POWER($D$25-D104,2), POWER($D$26-D105,2), POWER($D$27-D106,2), POWER($D$28-D107,2)))</f>
        <v>69546.372062429393</v>
      </c>
      <c r="P5" s="8">
        <v>20000</v>
      </c>
    </row>
    <row r="6" spans="2:16" x14ac:dyDescent="0.35">
      <c r="B6">
        <v>3</v>
      </c>
      <c r="C6">
        <v>3729.5815219999999</v>
      </c>
      <c r="D6" s="29">
        <v>3012089</v>
      </c>
      <c r="E6">
        <v>1735.5371970000001</v>
      </c>
      <c r="I6" s="6">
        <v>25000</v>
      </c>
      <c r="J6" s="7">
        <f>AVERAGE(ABS($C$4-C108), ABS($C$5-C109), ABS($C$6-C110), ABS($C$7-C111), ABS($C$8-C112), ABS($C$9-C113), ABS($C$10-C114), ABS($C$11-C115), ABS($C$12-C116), ABS($C$13-C117), ABS($C$14-C118), ABS($C$15-C119), ABS($C$16-C120), ABS($C$17-C121), ABS($C$18-C122), ABS($C$19-C123), ABS($C$20-C124), ABS($C$21-C125), ABS($C$22-C126), ABS($C$23-C127), ABS($C$24-C128), ABS($C$25-C129), ABS($C$26-C130), ABS($C$27-C131), ABS($C$28-C132))</f>
        <v>33.550049760000149</v>
      </c>
      <c r="K6" s="7">
        <f>AVERAGE(POWER($C$4-C108,2), POWER($C$5-C109,2), POWER($C$6-C110,2), POWER($C$7-C111,2), POWER($C$8-C112,2), POWER($C$9-C113,2), POWER($C$10-C114,2), POWER($C$11-C115,2), POWER($C$12-C116,2), POWER($C$13-C117,2), POWER($C$14-C118,2), POWER($C$15-C119,2), POWER($C$16-C120,2), POWER($C$17-C121,2), POWER($C$18-C122,2), POWER($C$19-C123,2), POWER($C$20-C124,2), POWER($C$21-C125,2), POWER($C$22-C126,2), POWER($C$23-C127,2), POWER($C$24-C128,2), POWER($C$25-C129,2), POWER($C$26-C130,2), POWER($C$27-C131,2), POWER($C$28-C132,2))</f>
        <v>20072.986361328803</v>
      </c>
      <c r="L6" s="7">
        <f>SQRT(AVERAGE(POWER($C$4-C108,2), POWER($C$5-C109,2), POWER($C$6-C110,2), POWER($C$7-C111,2), POWER($C$8-C112,2), POWER($C$9-C113,2), POWER($C$10-C114,2), POWER($C$11-C115,2), POWER($C$12-C116,2), POWER($C$13-C117,2), POWER($C$14-C118,2), POWER($C$15-C119,2), POWER($C$16-C120,2), POWER($C$17-C121,2), POWER($C$18-C122,2), POWER($C$19-C123,2), POWER($C$20-C124,2), POWER($C$21-C125,2), POWER($C$22-C126,2), POWER($C$23-C127,2), POWER($C$24-C128,2), POWER($C$25-C129,2), POWER($C$26-C130,2), POWER($C$27-C131,2), POWER($C$28-C132,2)))</f>
        <v>141.67916699828808</v>
      </c>
      <c r="M6" s="7">
        <f>AVERAGE(ABS($D$4-D108), ABS($D$5-D109), ABS($D$6-D110), ABS($D$7-D111), ABS($D$8-D112), ABS($D$9-D113), ABS($D$10-D114), ABS($D$11-D115), ABS($D$12-D116), ABS($D$13-D117), ABS($D$14-D118), ABS($D$15-D119), ABS($D$16-D120), ABS($D$17-D121), ABS($D$18-D122), ABS($D$19-D123), ABS($D$20-D124), ABS($D$21-D125), ABS($D$22-D126), ABS($D$23-D127), ABS($D$24-D128), ABS($D$25-D129), ABS($D$26-D130), ABS($D$27-D131), ABS($D$28-D132))</f>
        <v>34451.885125239991</v>
      </c>
      <c r="N6" s="7">
        <f>AVERAGE(POWER($D$4-D108,2), POWER($D$5-D109,2), POWER($D$6-D110,2), POWER($D$7-D111,2), POWER($D$8-D112,2), POWER($D$9-D113,2), POWER($D$10-D114,2), POWER($D$11-D115,2), POWER($D$12-D116,2), POWER($D$13-D117,2), POWER($D$14-D118,2), POWER($D$15-D119,2), POWER($D$16-D120,2), POWER($D$17-D121,2), POWER($D$18-D122,2), POWER($D$19-D123,2), POWER($D$20-D124,2), POWER($D$21-D125,2), POWER($D$22-D126,2), POWER($D$23-D127,2), POWER($D$24-D128,2), POWER($D$25-D129,2), POWER($D$26-D130,2), POWER($D$27-D131,2), POWER($D$28-D132,2))</f>
        <v>1848058065.8259988</v>
      </c>
      <c r="O6" s="7">
        <f>SQRT(AVERAGE(POWER($D$4-D108,2), POWER($D$5-D109,2), POWER($D$6-D110,2), POWER($D$7-D111,2), POWER($D$8-D112,2), POWER($D$9-D113,2), POWER($D$10-D114,2), POWER($D$11-D115,2), POWER($D$12-D116,2), POWER($D$13-D117,2), POWER($D$14-D118,2), POWER($D$15-D119,2), POWER($D$16-D120,2), POWER($D$17-D121,2), POWER($D$18-D122,2), POWER($D$19-D123,2), POWER($D$20-D124,2), POWER($D$21-D125,2), POWER($D$22-D126,2), POWER($D$23-D127,2), POWER($D$24-D128,2), POWER($D$25-D129,2), POWER($D$26-D130,2), POWER($D$27-D131,2), POWER($D$28-D132,2)))</f>
        <v>42989.045881782476</v>
      </c>
      <c r="P6" s="6">
        <v>25000</v>
      </c>
    </row>
    <row r="7" spans="2:16" x14ac:dyDescent="0.35">
      <c r="B7">
        <v>4</v>
      </c>
      <c r="C7">
        <v>3402.7270549999998</v>
      </c>
      <c r="D7" s="29">
        <v>1645894</v>
      </c>
      <c r="E7">
        <v>1282.924162</v>
      </c>
      <c r="I7" s="8">
        <v>30000</v>
      </c>
      <c r="J7" s="7">
        <f>AVERAGE(ABS($C$4-C133), ABS($C$5-C134), ABS($C$6-C135), ABS($C$7-C136), ABS($C$8-C137), ABS($C$9-C138), ABS($C$10-C139), ABS($C$11-C140), ABS($C$12-C141), ABS($C$13-C142), ABS($C$14-C143), ABS($C$15-C144), ABS($C$16-C145), ABS($C$17-C146), ABS($C$18-C147), ABS($C$19-C148), ABS($C$20-C149), ABS($C$21-C150), ABS($C$22-C151), ABS($C$23-C152), ABS($C$24-C153), ABS($C$25-C154), ABS($C$26-C155), ABS($C$27-C156), ABS($C$28-C157))</f>
        <v>46.143339839999861</v>
      </c>
      <c r="K7" s="7">
        <f>AVERAGE(POWER($C$4-C133,2), POWER($C$5-C134,2), POWER($C$6-C135,2), POWER($C$7-C136,2), POWER($C$8-C137,2), POWER($C$9-C138,2), POWER($C$10-C139,2), POWER($C$11-C140,2), POWER($C$12-C141,2), POWER($C$13-C142,2), POWER($C$14-C143,2), POWER($C$15-C144,2), POWER($C$16-C145,2), POWER($C$17-C146,2), POWER($C$18-C147,2), POWER($C$19-C148,2), POWER($C$20-C149,2), POWER($C$21-C150,2), POWER($C$22-C151,2), POWER($C$23-C152,2), POWER($C$24-C153,2), POWER($C$25-C154,2), POWER($C$26-C155,2), POWER($C$27-C156,2), POWER($C$28-C157,2))</f>
        <v>20143.498512461683</v>
      </c>
      <c r="L7" s="7">
        <f>SQRT(AVERAGE(POWER($C$4-C133,2), POWER($C$5-C134,2), POWER($C$6-C135,2), POWER($C$7-C136,2), POWER($C$8-C137,2), POWER($C$9-C138,2), POWER($C$10-C139,2), POWER($C$11-C140,2), POWER($C$12-C141,2), POWER($C$13-C142,2), POWER($C$14-C143,2), POWER($C$15-C144,2), POWER($C$16-C145,2), POWER($C$17-C146,2), POWER($C$18-C147,2), POWER($C$19-C148,2), POWER($C$20-C149,2), POWER($C$21-C150,2), POWER($C$22-C151,2), POWER($C$23-C152,2), POWER($C$24-C153,2), POWER($C$25-C154,2), POWER($C$26-C155,2), POWER($C$27-C156,2), POWER($C$28-C157,2)))</f>
        <v>141.92779330512289</v>
      </c>
      <c r="M7" s="7">
        <f>AVERAGE(ABS($D$4-D133), ABS($D$5-D134), ABS($D$6-D135), ABS($D$7-D136), ABS($D$8-D137), ABS($D$9-D138), ABS($D$10-D139), ABS($D$11-D140), ABS($D$12-D141), ABS($D$13-D142), ABS($D$14-D143), ABS($D$15-D144), ABS($D$16-D145), ABS($D$17-D146), ABS($D$18-D147), ABS($D$19-D148), ABS($D$20-D149), ABS($D$21-D150), ABS($D$22-D151), ABS($D$23-D152), ABS($D$24-D153), ABS($D$25-D154), ABS($D$26-D155), ABS($D$27-D156), ABS($D$28-D157))</f>
        <v>62873.736762719956</v>
      </c>
      <c r="N7" s="7">
        <f>AVERAGE(POWER($D$4-D133,2), POWER($D$5-D134,2), POWER($D$6-D135,2), POWER($D$7-D136,2), POWER($D$8-D137,2), POWER($D$9-D138,2), POWER($D$10-D139,2), POWER($D$11-D140,2), POWER($D$12-D141,2), POWER($D$13-D142,2), POWER($D$14-D143,2), POWER($D$15-D144,2), POWER($D$16-D145,2), POWER($D$17-D146,2), POWER($D$18-D147,2), POWER($D$19-D148,2), POWER($D$20-D149,2), POWER($D$21-D150,2), POWER($D$22-D151,2), POWER($D$23-D152,2), POWER($D$24-D153,2), POWER($D$25-D154,2), POWER($D$26-D155,2), POWER($D$27-D156,2), POWER($D$28-D157,2))</f>
        <v>4998632438.1411419</v>
      </c>
      <c r="O7" s="7">
        <f>SQRT(AVERAGE(POWER($D$4-D133,2), POWER($D$5-D134,2), POWER($D$6-D135,2), POWER($D$7-D136,2), POWER($D$8-D137,2), POWER($D$9-D138,2), POWER($D$10-D139,2), POWER($D$11-D140,2), POWER($D$12-D141,2), POWER($D$13-D142,2), POWER($D$14-D143,2), POWER($D$15-D144,2), POWER($D$16-D145,2), POWER($D$17-D146,2), POWER($D$18-D147,2), POWER($D$19-D148,2), POWER($D$20-D149,2), POWER($D$21-D150,2), POWER($D$22-D151,2), POWER($D$23-D152,2), POWER($D$24-D153,2), POWER($D$25-D154,2), POWER($D$26-D155,2), POWER($D$27-D156,2), POWER($D$28-D157,2)))</f>
        <v>70701.007334698865</v>
      </c>
      <c r="P7" s="8">
        <v>30000</v>
      </c>
    </row>
    <row r="8" spans="2:16" x14ac:dyDescent="0.35">
      <c r="B8">
        <v>5</v>
      </c>
      <c r="C8">
        <v>4321.9101819999996</v>
      </c>
      <c r="D8" s="29">
        <v>5027045</v>
      </c>
      <c r="E8">
        <v>2242.10716</v>
      </c>
      <c r="I8" s="8">
        <v>35000</v>
      </c>
      <c r="J8" s="7">
        <f>AVERAGE(ABS($C$4-C158), ABS($C$5-C159), ABS($C$6-C160), ABS($C$7-C161), ABS($C$8-C162), ABS($C$9-C163), ABS($C$10-C164), ABS($C$11-C165), ABS($C$12-C166), ABS($C$13-C167), ABS($C$14-C168), ABS($C$15-C169), ABS($C$16-C170), ABS($C$17-C171), ABS($C$18-C172), ABS($C$19-C173), ABS($C$20-C174), ABS($C$21-C175), ABS($C$22-C176), ABS($C$23-C177), ABS($C$24-C178), ABS($C$25-C179), ABS($C$26-C180), ABS($C$27-C181), ABS($C$28-C182))</f>
        <v>34.921205279999995</v>
      </c>
      <c r="K8" s="7">
        <f>AVERAGE(POWER($C$4-C158,2), POWER($C$5-C159,2), POWER($C$6-C160,2), POWER($C$7-C161,2), POWER($C$8-C162,2), POWER($C$9-C163,2), POWER($C$10-C164,2), POWER($C$11-C165,2), POWER($C$12-C166,2), POWER($C$13-C167,2), POWER($C$14-C168,2), POWER($C$15-C169,2), POWER($C$16-C170,2), POWER($C$17-C171,2), POWER($C$18-C172,2), POWER($C$19-C173,2), POWER($C$20-C174,2), POWER($C$21-C175,2), POWER($C$22-C176,2), POWER($C$23-C177,2), POWER($C$24-C178,2), POWER($C$25-C179,2), POWER($C$26-C180,2), POWER($C$27-C181,2), POWER($C$28-C182,2))</f>
        <v>20925.939872871615</v>
      </c>
      <c r="L8" s="7">
        <f>SQRT(AVERAGE(POWER($C$4-C158,2), POWER($C$5-C159,2), POWER($C$6-C160,2), POWER($C$7-C161,2), POWER($C$8-C162,2), POWER($C$9-C163,2), POWER($C$10-C164,2), POWER($C$11-C165,2), POWER($C$12-C166,2), POWER($C$13-C167,2), POWER($C$14-C168,2), POWER($C$15-C169,2), POWER($C$16-C170,2), POWER($C$17-C171,2), POWER($C$18-C172,2), POWER($C$19-C173,2), POWER($C$20-C174,2), POWER($C$21-C175,2), POWER($C$22-C176,2), POWER($C$23-C177,2), POWER($C$24-C178,2), POWER($C$25-C179,2), POWER($C$26-C180,2), POWER($C$27-C181,2), POWER($C$28-C182,2)))</f>
        <v>144.65801005430572</v>
      </c>
      <c r="M8" s="7">
        <f>AVERAGE(ABS($D$4-D158), ABS($D$5-D159), ABS($D$6-D160), ABS($D$7-D161), ABS($D$8-D162), ABS($D$9-D163), ABS($D$10-D164), ABS($D$11-D165), ABS($D$12-D166), ABS($D$13-D167), ABS($D$14-D168), ABS($D$15-D169), ABS($D$16-D170), ABS($D$17-D171), ABS($D$18-D172), ABS($D$19-D173), ABS($D$20-D174), ABS($D$21-D175), ABS($D$22-D176), ABS($D$23-D177), ABS($D$24-D178), ABS($D$25-D179), ABS($D$26-D180), ABS($D$27-D181), ABS($D$28-D182))</f>
        <v>55578.664662360003</v>
      </c>
      <c r="N8" s="7">
        <f>AVERAGE(POWER($D$4-D158,2), POWER($D$5-D159,2), POWER($D$6-D160,2), POWER($D$7-D161,2), POWER($D$8-D162,2), POWER($D$9-D163,2), POWER($D$10-D164,2), POWER($D$11-D165,2), POWER($D$12-D166,2), POWER($D$13-D167,2), POWER($D$14-D168,2), POWER($D$15-D169,2), POWER($D$16-D170,2), POWER($D$17-D171,2), POWER($D$18-D172,2), POWER($D$19-D173,2), POWER($D$20-D174,2), POWER($D$21-D175,2), POWER($D$22-D176,2), POWER($D$23-D177,2), POWER($D$24-D178,2), POWER($D$25-D179,2), POWER($D$26-D180,2), POWER($D$27-D181,2), POWER($D$28-D182,2))</f>
        <v>6306698312.792201</v>
      </c>
      <c r="O8" s="7">
        <f>SQRT(AVERAGE(POWER($D$4-D158,2), POWER($D$5-D159,2), POWER($D$6-D160,2), POWER($D$7-D161,2), POWER($D$8-D162,2), POWER($D$9-D163,2), POWER($D$10-D164,2), POWER($D$11-D165,2), POWER($D$12-D166,2), POWER($D$13-D167,2), POWER($D$14-D168,2), POWER($D$15-D169,2), POWER($D$16-D170,2), POWER($D$17-D171,2), POWER($D$18-D172,2), POWER($D$19-D173,2), POWER($D$20-D174,2), POWER($D$21-D175,2), POWER($D$22-D176,2), POWER($D$23-D177,2), POWER($D$24-D178,2), POWER($D$25-D179,2), POWER($D$26-D180,2), POWER($D$27-D181,2), POWER($D$28-D182,2)))</f>
        <v>79414.723526511138</v>
      </c>
      <c r="P8" s="8">
        <v>35000</v>
      </c>
    </row>
    <row r="9" spans="2:16" x14ac:dyDescent="0.35">
      <c r="B9">
        <v>6</v>
      </c>
      <c r="C9">
        <v>4167.8139469999996</v>
      </c>
      <c r="D9" s="29">
        <v>4021661</v>
      </c>
      <c r="E9">
        <v>2005.407995</v>
      </c>
      <c r="I9" s="8">
        <v>40000</v>
      </c>
      <c r="J9" s="7">
        <f>AVERAGE(ABS($C$4-C183), ABS($C$5-C184), ABS($C$6-C185), ABS($C$7-C186), ABS($C$8-C187), ABS($C$9-C188), ABS($C$10-C189), ABS($C$11-C190), ABS($C$12-C191), ABS($C$13-C192), ABS($C$14-C193), ABS($C$15-C194), ABS($C$16-C195), ABS($C$17-C196), ABS($C$18-C197), ABS($C$19-C198), ABS($C$20-C199), ABS($C$21-C200), ABS($C$22-C201), ABS($C$23-C202), ABS($C$24-C203), ABS($C$25-C204), ABS($C$26-C205), ABS($C$27-C206), ABS($C$28-C207))</f>
        <v>37.730980319999887</v>
      </c>
      <c r="K9" s="7">
        <f>AVERAGE(POWER($C$4-C183,2), POWER($C$5-C184,2), POWER($C$6-C185,2), POWER($C$7-C186,2), POWER($C$8-C187,2), POWER($C$9-C188,2), POWER($C$10-C189,2), POWER($C$11-C190,2), POWER($C$12-C191,2), POWER($C$13-C192,2), POWER($C$14-C193,2), POWER($C$15-C194,2), POWER($C$16-C195,2), POWER($C$17-C196,2), POWER($C$18-C197,2), POWER($C$19-C198,2), POWER($C$20-C199,2), POWER($C$21-C200,2), POWER($C$22-C201,2), POWER($C$23-C202,2), POWER($C$24-C203,2), POWER($C$25-C204,2), POWER($C$26-C205,2), POWER($C$27-C206,2), POWER($C$28-C207,2))</f>
        <v>21238.163925188714</v>
      </c>
      <c r="L9" s="7">
        <f>SQRT(AVERAGE(POWER($C$4-C183,2), POWER($C$5-C184,2), POWER($C$6-C185,2), POWER($C$7-C186,2), POWER($C$8-C187,2), POWER($C$9-C188,2), POWER($C$10-C189,2), POWER($C$11-C190,2), POWER($C$12-C191,2), POWER($C$13-C192,2), POWER($C$14-C193,2), POWER($C$15-C194,2), POWER($C$16-C195,2), POWER($C$17-C196,2), POWER($C$18-C197,2), POWER($C$19-C198,2), POWER($C$20-C199,2), POWER($C$21-C200,2), POWER($C$22-C201,2), POWER($C$23-C202,2), POWER($C$24-C203,2), POWER($C$25-C204,2), POWER($C$26-C205,2), POWER($C$27-C206,2), POWER($C$28-C207,2)))</f>
        <v>145.73319431477756</v>
      </c>
      <c r="M9" s="7">
        <f>AVERAGE(ABS($D$4-D183), ABS($D$5-D184), ABS($D$6-D185), ABS($D$7-D186), ABS($D$8-D187), ABS($D$9-D188), ABS($D$10-D189), ABS($D$11-D190), ABS($D$12-D191), ABS($D$13-D192), ABS($D$14-D193), ABS($D$15-D194), ABS($D$16-D195), ABS($D$17-D196), ABS($D$18-D197), ABS($D$19-D198), ABS($D$20-D199), ABS($D$21-D200), ABS($D$22-D201), ABS($D$23-D202), ABS($D$24-D203), ABS($D$25-D204), ABS($D$26-D205), ABS($D$27-D206), ABS($D$28-D207))</f>
        <v>91218.20827071993</v>
      </c>
      <c r="N9" s="7">
        <f>AVERAGE(POWER($D$4-D183,2), POWER($D$5-D184,2), POWER($D$6-D185,2), POWER($D$7-D186,2), POWER($D$8-D187,2), POWER($D$9-D188,2), POWER($D$10-D189,2), POWER($D$11-D190,2), POWER($D$12-D191,2), POWER($D$13-D192,2), POWER($D$14-D193,2), POWER($D$15-D194,2), POWER($D$16-D195,2), POWER($D$17-D196,2), POWER($D$18-D197,2), POWER($D$19-D198,2), POWER($D$20-D199,2), POWER($D$21-D200,2), POWER($D$22-D201,2), POWER($D$23-D202,2), POWER($D$24-D203,2), POWER($D$25-D204,2), POWER($D$26-D205,2), POWER($D$27-D206,2), POWER($D$28-D207,2))</f>
        <v>16465882059.221956</v>
      </c>
      <c r="O9" s="7">
        <f>SQRT(AVERAGE(POWER($D$4-D183,2), POWER($D$5-D184,2), POWER($D$6-D185,2), POWER($D$7-D186,2), POWER($D$8-D187,2), POWER($D$9-D188,2), POWER($D$10-D189,2), POWER($D$11-D190,2), POWER($D$12-D191,2), POWER($D$13-D192,2), POWER($D$14-D193,2), POWER($D$15-D194,2), POWER($D$16-D195,2), POWER($D$17-D196,2), POWER($D$18-D197,2), POWER($D$19-D198,2), POWER($D$20-D199,2), POWER($D$21-D200,2), POWER($D$22-D201,2), POWER($D$23-D202,2), POWER($D$24-D203,2), POWER($D$25-D204,2), POWER($D$26-D205,2), POWER($D$27-D206,2), POWER($D$28-D207,2)))</f>
        <v>128319.45315976825</v>
      </c>
      <c r="P9" s="8">
        <v>40000</v>
      </c>
    </row>
    <row r="10" spans="2:16" x14ac:dyDescent="0.35">
      <c r="B10">
        <v>7</v>
      </c>
      <c r="C10">
        <v>6615.584038</v>
      </c>
      <c r="D10" s="29">
        <v>3323337</v>
      </c>
      <c r="E10">
        <v>1823.0021959999999</v>
      </c>
      <c r="I10" s="8">
        <v>45000</v>
      </c>
      <c r="J10" s="7">
        <f>AVERAGE(ABS($C$4-C208), ABS($C$5-C209), ABS($C$6-C210), ABS($C$7-C211), ABS($C$8-C212), ABS($C$9-C213), ABS($C$10-C214), ABS($C$11-C215), ABS($C$12-C216), ABS($C$13-C217), ABS($C$14-C218), ABS($C$15-C219), ABS($C$16-C220), ABS($C$17-C221), ABS($C$18-C222), ABS($C$19-C223), ABS($C$20-C224), ABS($C$21-C225), ABS($C$22-C226), ABS($C$23-C227), ABS($C$24-C228), ABS($C$25-C229), ABS($C$26-C230), ABS($C$27-C231), ABS($C$28-C232))</f>
        <v>43.313246800000087</v>
      </c>
      <c r="K10" s="7">
        <f>AVERAGE(POWER($C$4-C208,2), POWER($C$5-C209,2), POWER($C$6-C210,2), POWER($C$7-C211,2), POWER($C$8-C212,2), POWER($C$9-C213,2), POWER($C$10-C214,2), POWER($C$11-C215,2), POWER($C$12-C216,2), POWER($C$13-C217,2), POWER($C$14-C218,2), POWER($C$15-C219,2), POWER($C$16-C220,2), POWER($C$17-C221,2), POWER($C$18-C222,2), POWER($C$19-C223,2), POWER($C$20-C224,2), POWER($C$21-C225,2), POWER($C$22-C226,2), POWER($C$23-C227,2), POWER($C$24-C228,2), POWER($C$25-C229,2), POWER($C$26-C230,2), POWER($C$27-C231,2), POWER($C$28-C232,2))</f>
        <v>21277.50834469841</v>
      </c>
      <c r="L10" s="7">
        <f>SQRT(AVERAGE(POWER($C$4-C208,2), POWER($C$5-C209,2), POWER($C$6-C210,2), POWER($C$7-C211,2), POWER($C$8-C212,2), POWER($C$9-C213,2), POWER($C$10-C214,2), POWER($C$11-C215,2), POWER($C$12-C216,2), POWER($C$13-C217,2), POWER($C$14-C218,2), POWER($C$15-C219,2), POWER($C$16-C220,2), POWER($C$17-C221,2), POWER($C$18-C222,2), POWER($C$19-C223,2), POWER($C$20-C224,2), POWER($C$21-C225,2), POWER($C$22-C226,2), POWER($C$23-C227,2), POWER($C$24-C228,2), POWER($C$25-C229,2), POWER($C$26-C230,2), POWER($C$27-C231,2), POWER($C$28-C232,2)))</f>
        <v>145.86811969960542</v>
      </c>
      <c r="M10" s="7">
        <f>AVERAGE(ABS($D$4-D208), ABS($D$5-D209), ABS($D$6-D210), ABS($D$7-D211), ABS($D$8-D212), ABS($D$9-D213), ABS($D$10-D214), ABS($D$11-D215), ABS($D$12-D216), ABS($D$13-D217), ABS($D$14-D218), ABS($D$15-D219), ABS($D$16-D220), ABS($D$17-D221), ABS($D$18-D222), ABS($D$19-D223), ABS($D$20-D224), ABS($D$21-D225), ABS($D$22-D226), ABS($D$23-D227), ABS($D$24-D228), ABS($D$25-D229), ABS($D$26-D230), ABS($D$27-D231), ABS($D$28-D232))</f>
        <v>34886.232846439925</v>
      </c>
      <c r="N10" s="7">
        <f>AVERAGE(POWER($D$4-D208,2), POWER($D$5-D209,2), POWER($D$6-D210,2), POWER($D$7-D211,2), POWER($D$8-D212,2), POWER($D$9-D213,2), POWER($D$10-D214,2), POWER($D$11-D215,2), POWER($D$12-D216,2), POWER($D$13-D217,2), POWER($D$14-D218,2), POWER($D$15-D219,2), POWER($D$16-D220,2), POWER($D$17-D221,2), POWER($D$18-D222,2), POWER($D$19-D223,2), POWER($D$20-D224,2), POWER($D$21-D225,2), POWER($D$22-D226,2), POWER($D$23-D227,2), POWER($D$24-D228,2), POWER($D$25-D229,2), POWER($D$26-D230,2), POWER($D$27-D231,2), POWER($D$28-D232,2))</f>
        <v>2674503781.4286633</v>
      </c>
      <c r="O10" s="7">
        <f>SQRT(AVERAGE(POWER($D$4-D208,2), POWER($D$5-D209,2), POWER($D$6-D210,2), POWER($D$7-D211,2), POWER($D$8-D212,2), POWER($D$9-D213,2), POWER($D$10-D214,2), POWER($D$11-D215,2), POWER($D$12-D216,2), POWER($D$13-D217,2), POWER($D$14-D218,2), POWER($D$15-D219,2), POWER($D$16-D220,2), POWER($D$17-D221,2), POWER($D$18-D222,2), POWER($D$19-D223,2), POWER($D$20-D224,2), POWER($D$21-D225,2), POWER($D$22-D226,2), POWER($D$23-D227,2), POWER($D$24-D228,2), POWER($D$25-D229,2), POWER($D$26-D230,2), POWER($D$27-D231,2), POWER($D$28-D232,2)))</f>
        <v>51715.604815458391</v>
      </c>
      <c r="P10" s="8">
        <v>45000</v>
      </c>
    </row>
    <row r="11" spans="2:16" x14ac:dyDescent="0.35">
      <c r="B11">
        <v>8</v>
      </c>
      <c r="C11">
        <v>5902.7270429999999</v>
      </c>
      <c r="D11" s="29">
        <v>1645895</v>
      </c>
      <c r="E11">
        <v>1282.924205</v>
      </c>
      <c r="I11" s="8">
        <v>50000</v>
      </c>
      <c r="J11" s="7">
        <f>AVERAGE(ABS($C$4-C233), ABS($C$5-C234), ABS($C$6-C235), ABS($C$7-C236), ABS($C$8-C237), ABS($C$9-C238), ABS($C$10-C239), ABS($C$11-C240), ABS($C$12-C241), ABS($C$13-C242), ABS($C$14-C243), ABS($C$15-C244), ABS($C$16-C245), ABS($C$17-C246), ABS($C$18-C247), ABS($C$19-C248), ABS($C$20-C249), ABS($C$21-C250), ABS($C$22-C251), ABS($C$23-C252), ABS($C$24-C253), ABS($C$25-C254), ABS($C$26-C255), ABS($C$27-C256), ABS($C$28-C257))</f>
        <v>50.085039759999837</v>
      </c>
      <c r="K11" s="7">
        <f>AVERAGE(POWER($C$4-C233,2), POWER($C$5-C234,2), POWER($C$6-C235,2), POWER($C$7-C236,2), POWER($C$8-C237,2), POWER($C$9-C238,2), POWER($C$10-C239,2), POWER($C$11-C240,2), POWER($C$12-C241,2), POWER($C$13-C242,2), POWER($C$14-C243,2), POWER($C$15-C244,2), POWER($C$16-C245,2), POWER($C$17-C246,2), POWER($C$18-C247,2), POWER($C$19-C248,2), POWER($C$20-C249,2), POWER($C$21-C250,2), POWER($C$22-C251,2), POWER($C$23-C252,2), POWER($C$24-C253,2), POWER($C$25-C254,2), POWER($C$26-C255,2), POWER($C$27-C256,2), POWER($C$28-C257,2))</f>
        <v>20030.831877420351</v>
      </c>
      <c r="L11" s="7">
        <f>SQRT(AVERAGE(POWER($C$4-C233,2), POWER($C$5-C234,2), POWER($C$6-C235,2), POWER($C$7-C236,2), POWER($C$8-C237,2), POWER($C$9-C238,2), POWER($C$10-C239,2), POWER($C$11-C240,2), POWER($C$12-C241,2), POWER($C$13-C242,2), POWER($C$14-C243,2), POWER($C$15-C244,2), POWER($C$16-C245,2), POWER($C$17-C246,2), POWER($C$18-C247,2), POWER($C$19-C248,2), POWER($C$20-C249,2), POWER($C$21-C250,2), POWER($C$22-C251,2), POWER($C$23-C252,2), POWER($C$24-C253,2), POWER($C$25-C254,2), POWER($C$26-C255,2), POWER($C$27-C256,2), POWER($C$28-C257,2)))</f>
        <v>141.53032140647582</v>
      </c>
      <c r="M11" s="7">
        <f>AVERAGE(ABS($D$4-D233), ABS($D$5-D234), ABS($D$6-D235), ABS($D$7-D236), ABS($D$8-D237), ABS($D$9-D238), ABS($D$10-D239), ABS($D$11-D240), ABS($D$12-D241), ABS($D$13-D242), ABS($D$14-D243), ABS($D$15-D244), ABS($D$16-D245), ABS($D$17-D246), ABS($D$18-D247), ABS($D$19-D248), ABS($D$20-D249), ABS($D$21-D250), ABS($D$22-D251), ABS($D$23-D252), ABS($D$24-D253), ABS($D$25-D254), ABS($D$26-D255), ABS($D$27-D256), ABS($D$28-D257))</f>
        <v>18152.04279143993</v>
      </c>
      <c r="N11" s="7">
        <f>AVERAGE(POWER($D$4-D233,2), POWER($D$5-D234,2), POWER($D$6-D235,2), POWER($D$7-D236,2), POWER($D$8-D237,2), POWER($D$9-D238,2), POWER($D$10-D239,2), POWER($D$11-D240,2), POWER($D$12-D241,2), POWER($D$13-D242,2), POWER($D$14-D243,2), POWER($D$15-D244,2), POWER($D$16-D245,2), POWER($D$17-D246,2), POWER($D$18-D247,2), POWER($D$19-D248,2), POWER($D$20-D249,2), POWER($D$21-D250,2), POWER($D$22-D251,2), POWER($D$23-D252,2), POWER($D$24-D253,2), POWER($D$25-D254,2), POWER($D$26-D255,2), POWER($D$27-D256,2), POWER($D$28-D257,2))</f>
        <v>579503068.92400002</v>
      </c>
      <c r="O11" s="7">
        <f>SQRT(AVERAGE(POWER($D$4-D233,2), POWER($D$5-D234,2), POWER($D$6-D235,2), POWER($D$7-D236,2), POWER($D$8-D237,2), POWER($D$9-D238,2), POWER($D$10-D239,2), POWER($D$11-D240,2), POWER($D$12-D241,2), POWER($D$13-D242,2), POWER($D$14-D243,2), POWER($D$15-D244,2), POWER($D$16-D245,2), POWER($D$17-D246,2), POWER($D$18-D247,2), POWER($D$19-D248,2), POWER($D$20-D249,2), POWER($D$21-D250,2), POWER($D$22-D251,2), POWER($D$23-D252,2), POWER($D$24-D253,2), POWER($D$25-D254,2), POWER($D$26-D255,2), POWER($D$27-D256,2), POWER($D$28-D257,2)))</f>
        <v>24072.869976884769</v>
      </c>
      <c r="P11" s="8">
        <v>50000</v>
      </c>
    </row>
    <row r="12" spans="2:16" x14ac:dyDescent="0.35">
      <c r="B12">
        <v>9</v>
      </c>
      <c r="C12">
        <v>6821.9101689999998</v>
      </c>
      <c r="D12" s="29">
        <v>5027045</v>
      </c>
      <c r="E12">
        <v>2242.1071900000002</v>
      </c>
      <c r="I12" s="8">
        <v>55000</v>
      </c>
      <c r="J12" s="7">
        <f>AVERAGE(ABS($C$4-C258), ABS($C$5-C259), ABS($C$6-C260), ABS($C$7-C261), ABS($C$8-C262), ABS($C$9-C263), ABS($C$10-C264), ABS($C$11-C265), ABS($C$12-C266), ABS($C$13-C267), ABS($C$14-C268), ABS($C$15-C269), ABS($C$16-C270), ABS($C$17-C271), ABS($C$18-C272), ABS($C$19-C273), ABS($C$20-C274), ABS($C$21-C275), ABS($C$22-C276), ABS($C$23-C277), ABS($C$24-C278), ABS($C$25-C279), ABS($C$26-C280), ABS($C$27-C281), ABS($C$28-C282))</f>
        <v>43.212836720000013</v>
      </c>
      <c r="K12" s="7">
        <f>AVERAGE(POWER($C$4-C258,2), POWER($C$5-C259,2), POWER($C$6-C260,2), POWER($C$7-C261,2), POWER($C$8-C262,2), POWER($C$9-C263,2), POWER($C$10-C264,2), POWER($C$11-C265,2), POWER($C$12-C266,2), POWER($C$13-C267,2), POWER($C$14-C268,2), POWER($C$15-C269,2), POWER($C$16-C270,2), POWER($C$17-C271,2), POWER($C$18-C272,2), POWER($C$19-C273,2), POWER($C$20-C274,2), POWER($C$21-C275,2), POWER($C$22-C276,2), POWER($C$23-C277,2), POWER($C$24-C278,2), POWER($C$25-C279,2), POWER($C$26-C280,2), POWER($C$27-C281,2), POWER($C$28-C282,2))</f>
        <v>20195.698192646851</v>
      </c>
      <c r="L12" s="7">
        <f>SQRT(AVERAGE(POWER($C$4-C258,2), POWER($C$5-C259,2), POWER($C$6-C260,2), POWER($C$7-C261,2), POWER($C$8-C262,2), POWER($C$9-C263,2), POWER($C$10-C264,2), POWER($C$11-C265,2), POWER($C$12-C266,2), POWER($C$13-C267,2), POWER($C$14-C268,2), POWER($C$15-C269,2), POWER($C$16-C270,2), POWER($C$17-C271,2), POWER($C$18-C272,2), POWER($C$19-C273,2), POWER($C$20-C274,2), POWER($C$21-C275,2), POWER($C$22-C276,2), POWER($C$23-C277,2), POWER($C$24-C278,2), POWER($C$25-C279,2), POWER($C$26-C280,2), POWER($C$27-C281,2), POWER($C$28-C282,2)))</f>
        <v>142.11156952425389</v>
      </c>
      <c r="M12" s="7">
        <f>AVERAGE(ABS($D$4-D258), ABS($D$5-D259), ABS($D$6-D260), ABS($D$7-D261), ABS($D$8-D262), ABS($D$9-D263), ABS($D$10-D264), ABS($D$11-D265), ABS($D$12-D266), ABS($D$13-D267), ABS($D$14-D268), ABS($D$15-D269), ABS($D$16-D270), ABS($D$17-D271), ABS($D$18-D272), ABS($D$19-D273), ABS($D$20-D274), ABS($D$21-D275), ABS($D$22-D276), ABS($D$23-D277), ABS($D$24-D278), ABS($D$25-D279), ABS($D$26-D280), ABS($D$27-D281), ABS($D$28-D282))</f>
        <v>52088.565682480075</v>
      </c>
      <c r="N12" s="7">
        <f>AVERAGE(POWER($D$4-D258,2), POWER($D$5-D259,2), POWER($D$6-D260,2), POWER($D$7-D261,2), POWER($D$8-D262,2), POWER($D$9-D263,2), POWER($D$10-D264,2), POWER($D$11-D265,2), POWER($D$12-D266,2), POWER($D$13-D267,2), POWER($D$14-D268,2), POWER($D$15-D269,2), POWER($D$16-D270,2), POWER($D$17-D271,2), POWER($D$18-D272,2), POWER($D$19-D273,2), POWER($D$20-D274,2), POWER($D$21-D275,2), POWER($D$22-D276,2), POWER($D$23-D277,2), POWER($D$24-D278,2), POWER($D$25-D279,2), POWER($D$26-D280,2), POWER($D$27-D281,2), POWER($D$28-D282,2))</f>
        <v>4286601316.5125442</v>
      </c>
      <c r="O12" s="7">
        <f>SQRT(AVERAGE(POWER($D$4-D258,2), POWER($D$5-D259,2), POWER($D$6-D260,2), POWER($D$7-D261,2), POWER($D$8-D262,2), POWER($D$9-D263,2), POWER($D$10-D264,2), POWER($D$11-D265,2), POWER($D$12-D266,2), POWER($D$13-D267,2), POWER($D$14-D268,2), POWER($D$15-D269,2), POWER($D$16-D270,2), POWER($D$17-D271,2), POWER($D$18-D272,2), POWER($D$19-D273,2), POWER($D$20-D274,2), POWER($D$21-D275,2), POWER($D$22-D276,2), POWER($D$23-D277,2), POWER($D$24-D278,2), POWER($D$25-D279,2), POWER($D$26-D280,2), POWER($D$27-D281,2), POWER($D$28-D282,2)))</f>
        <v>65472.141529909837</v>
      </c>
      <c r="P12" s="8">
        <v>55000</v>
      </c>
    </row>
    <row r="13" spans="2:16" x14ac:dyDescent="0.35">
      <c r="B13">
        <v>10</v>
      </c>
      <c r="C13">
        <v>6667.8139350000001</v>
      </c>
      <c r="D13" s="29">
        <v>4021661</v>
      </c>
      <c r="E13">
        <v>2005.4080269999999</v>
      </c>
      <c r="I13" s="8">
        <v>60000</v>
      </c>
      <c r="J13" s="7">
        <f>AVERAGE(ABS($C$4-C283), ABS($C$5-C284), ABS($C$6-C285), ABS($C$7-C286), ABS($C$8-C287), ABS($C$9-C288), ABS($C$10-C289), ABS($C$11-C290), ABS($C$12-C291), ABS($C$13-C292), ABS($C$14-C293), ABS($C$15-C294), ABS($C$16-C295), ABS($C$17-C296), ABS($C$18-C297), ABS($C$19-C298), ABS($C$20-C299), ABS($C$21-C300), ABS($C$22-C301), ABS($C$23-C302), ABS($C$24-C303), ABS($C$25-C304), ABS($C$26-C305), ABS($C$27-C306), ABS($C$28-C307))</f>
        <v>33.79360056000003</v>
      </c>
      <c r="K13" s="7">
        <f>AVERAGE(POWER($C$4-C283,2), POWER($C$5-C284,2), POWER($C$6-C285,2), POWER($C$7-C286,2), POWER($C$8-C287,2), POWER($C$9-C288,2), POWER($C$10-C289,2), POWER($C$11-C290,2), POWER($C$12-C291,2), POWER($C$13-C292,2), POWER($C$14-C293,2), POWER($C$15-C294,2), POWER($C$16-C295,2), POWER($C$17-C296,2), POWER($C$18-C297,2), POWER($C$19-C298,2), POWER($C$20-C299,2), POWER($C$21-C300,2), POWER($C$22-C301,2), POWER($C$23-C302,2), POWER($C$24-C303,2), POWER($C$25-C304,2), POWER($C$26-C305,2), POWER($C$27-C306,2), POWER($C$28-C307,2))</f>
        <v>20376.731360052643</v>
      </c>
      <c r="L13" s="7">
        <f>SQRT(AVERAGE(POWER($C$4-C283,2), POWER($C$5-C284,2), POWER($C$6-C285,2), POWER($C$7-C286,2), POWER($C$8-C287,2), POWER($C$9-C288,2), POWER($C$10-C289,2), POWER($C$11-C290,2), POWER($C$12-C291,2), POWER($C$13-C292,2), POWER($C$14-C293,2), POWER($C$15-C294,2), POWER($C$16-C295,2), POWER($C$17-C296,2), POWER($C$18-C297,2), POWER($C$19-C298,2), POWER($C$20-C299,2), POWER($C$21-C300,2), POWER($C$22-C301,2), POWER($C$23-C302,2), POWER($C$24-C303,2), POWER($C$25-C304,2), POWER($C$26-C305,2), POWER($C$27-C306,2), POWER($C$28-C307,2)))</f>
        <v>142.74708879711923</v>
      </c>
      <c r="M13" s="7">
        <f>AVERAGE(ABS($D$4-D283), ABS($D$5-D284), ABS($D$6-D285), ABS($D$7-D286), ABS($D$8-D287), ABS($D$9-D288), ABS($D$10-D289), ABS($D$11-D290), ABS($D$12-D291), ABS($D$13-D292), ABS($D$14-D293), ABS($D$15-D294), ABS($D$16-D295), ABS($D$17-D296), ABS($D$18-D297), ABS($D$19-D298), ABS($D$20-D299), ABS($D$21-D300), ABS($D$22-D301), ABS($D$23-D302), ABS($D$24-D303), ABS($D$25-D304), ABS($D$26-D305), ABS($D$27-D306), ABS($D$28-D307))</f>
        <v>51302.144579279942</v>
      </c>
      <c r="N13" s="7">
        <f>AVERAGE(POWER($D$4-D283,2), POWER($D$5-D284,2), POWER($D$6-D285,2), POWER($D$7-D286,2), POWER($D$8-D287,2), POWER($D$9-D288,2), POWER($D$10-D289,2), POWER($D$11-D290,2), POWER($D$12-D291,2), POWER($D$13-D292,2), POWER($D$14-D293,2), POWER($D$15-D294,2), POWER($D$16-D295,2), POWER($D$17-D296,2), POWER($D$18-D297,2), POWER($D$19-D298,2), POWER($D$20-D299,2), POWER($D$21-D300,2), POWER($D$22-D301,2), POWER($D$23-D302,2), POWER($D$24-D303,2), POWER($D$25-D304,2), POWER($D$26-D305,2), POWER($D$27-D306,2), POWER($D$28-D307,2))</f>
        <v>4427430979.8462887</v>
      </c>
      <c r="O13" s="7">
        <f>SQRT(AVERAGE(POWER($D$4-D283,2), POWER($D$5-D284,2), POWER($D$6-D285,2), POWER($D$7-D286,2), POWER($D$8-D287,2), POWER($D$9-D288,2), POWER($D$10-D289,2), POWER($D$11-D290,2), POWER($D$12-D291,2), POWER($D$13-D292,2), POWER($D$14-D293,2), POWER($D$15-D294,2), POWER($D$16-D295,2), POWER($D$17-D296,2), POWER($D$18-D297,2), POWER($D$19-D298,2), POWER($D$20-D299,2), POWER($D$21-D300,2), POWER($D$22-D301,2), POWER($D$23-D302,2), POWER($D$24-D303,2), POWER($D$25-D304,2), POWER($D$26-D305,2), POWER($D$27-D306,2), POWER($D$28-D307,2)))</f>
        <v>66538.9433328054</v>
      </c>
      <c r="P13" s="8">
        <v>60000</v>
      </c>
    </row>
    <row r="14" spans="2:16" x14ac:dyDescent="0.35">
      <c r="B14">
        <v>11</v>
      </c>
      <c r="C14">
        <v>9115.5840250000001</v>
      </c>
      <c r="D14" s="29">
        <v>3323337</v>
      </c>
      <c r="E14">
        <v>1823.00225</v>
      </c>
      <c r="I14" s="8">
        <v>65000</v>
      </c>
      <c r="J14" s="7">
        <f>AVERAGE(ABS($C$4-C308), ABS($C$5-C309), ABS($C$6-C310), ABS($C$7-C311), ABS($C$8-C312), ABS($C$9-C313), ABS($C$10-C314), ABS($C$11-C315), ABS($C$12-C316), ABS($C$13-C317), ABS($C$14-C318), ABS($C$15-C319), ABS($C$16-C320), ABS($C$17-C321), ABS($C$18-C322), ABS($C$19-C323), ABS($C$20-C324), ABS($C$21-C325), ABS($C$22-C326), ABS($C$23-C327), ABS($C$24-C328), ABS($C$25-C329), ABS($C$26-C330), ABS($C$27-C331), ABS($C$28-C332))</f>
        <v>48.061258559999985</v>
      </c>
      <c r="K14" s="7">
        <f>AVERAGE(POWER($C$4-C308,2), POWER($C$5-C309,2), POWER($C$6-C310,2), POWER($C$7-C311,2), POWER($C$8-C312,2), POWER($C$9-C313,2), POWER($C$10-C314,2), POWER($C$11-C315,2), POWER($C$12-C316,2), POWER($C$13-C317,2), POWER($C$14-C318,2), POWER($C$15-C319,2), POWER($C$16-C320,2), POWER($C$17-C321,2), POWER($C$18-C322,2), POWER($C$19-C323,2), POWER($C$20-C324,2), POWER($C$21-C325,2), POWER($C$22-C326,2), POWER($C$23-C327,2), POWER($C$24-C328,2), POWER($C$25-C329,2), POWER($C$26-C330,2), POWER($C$27-C331,2), POWER($C$28-C332,2))</f>
        <v>21071.166821471004</v>
      </c>
      <c r="L14" s="7">
        <f>SQRT(AVERAGE(POWER($C$4-C308,2), POWER($C$5-C309,2), POWER($C$6-C310,2), POWER($C$7-C311,2), POWER($C$8-C312,2), POWER($C$9-C313,2), POWER($C$10-C314,2), POWER($C$11-C315,2), POWER($C$12-C316,2), POWER($C$13-C317,2), POWER($C$14-C318,2), POWER($C$15-C319,2), POWER($C$16-C320,2), POWER($C$17-C321,2), POWER($C$18-C322,2), POWER($C$19-C323,2), POWER($C$20-C324,2), POWER($C$21-C325,2), POWER($C$22-C326,2), POWER($C$23-C327,2), POWER($C$24-C328,2), POWER($C$25-C329,2), POWER($C$26-C330,2), POWER($C$27-C331,2), POWER($C$28-C332,2)))</f>
        <v>145.15910864107357</v>
      </c>
      <c r="M14" s="7">
        <f>AVERAGE(ABS($D$4-D308), ABS($D$5-D309), ABS($D$6-D310), ABS($D$7-D311), ABS($D$8-D312), ABS($D$9-D313), ABS($D$10-D314), ABS($D$11-D315), ABS($D$12-D316), ABS($D$13-D317), ABS($D$14-D318), ABS($D$15-D319), ABS($D$16-D320), ABS($D$17-D321), ABS($D$18-D322), ABS($D$19-D323), ABS($D$20-D324), ABS($D$21-D325), ABS($D$22-D326), ABS($D$23-D327), ABS($D$24-D328), ABS($D$25-D329), ABS($D$26-D330), ABS($D$27-D331), ABS($D$28-D332))</f>
        <v>65362.873136039998</v>
      </c>
      <c r="N14" s="7">
        <f>AVERAGE(POWER($D$4-D308,2), POWER($D$5-D309,2), POWER($D$6-D310,2), POWER($D$7-D311,2), POWER($D$8-D312,2), POWER($D$9-D313,2), POWER($D$10-D314,2), POWER($D$11-D315,2), POWER($D$12-D316,2), POWER($D$13-D317,2), POWER($D$14-D318,2), POWER($D$15-D319,2), POWER($D$16-D320,2), POWER($D$17-D321,2), POWER($D$18-D322,2), POWER($D$19-D323,2), POWER($D$20-D324,2), POWER($D$21-D325,2), POWER($D$22-D326,2), POWER($D$23-D327,2), POWER($D$24-D328,2), POWER($D$25-D329,2), POWER($D$26-D330,2), POWER($D$27-D331,2), POWER($D$28-D332,2))</f>
        <v>7089739393.5228806</v>
      </c>
      <c r="O14" s="7">
        <f>SQRT(AVERAGE(POWER($D$4-D308,2), POWER($D$5-D309,2), POWER($D$6-D310,2), POWER($D$7-D311,2), POWER($D$8-D312,2), POWER($D$9-D313,2), POWER($D$10-D314,2), POWER($D$11-D315,2), POWER($D$12-D316,2), POWER($D$13-D317,2), POWER($D$14-D318,2), POWER($D$15-D319,2), POWER($D$16-D320,2), POWER($D$17-D321,2), POWER($D$18-D322,2), POWER($D$19-D323,2), POWER($D$20-D324,2), POWER($D$21-D325,2), POWER($D$22-D326,2), POWER($D$23-D327,2), POWER($D$24-D328,2), POWER($D$25-D329,2), POWER($D$26-D330,2), POWER($D$27-D331,2), POWER($D$28-D332,2)))</f>
        <v>84200.590220751314</v>
      </c>
      <c r="P14" s="8">
        <v>65000</v>
      </c>
    </row>
    <row r="15" spans="2:16" x14ac:dyDescent="0.35">
      <c r="B15">
        <v>12</v>
      </c>
      <c r="C15">
        <v>9115.5840250000001</v>
      </c>
      <c r="D15" s="29">
        <v>1645895</v>
      </c>
      <c r="E15">
        <v>1282.9242750000001</v>
      </c>
      <c r="I15" s="8">
        <v>70000</v>
      </c>
      <c r="J15" s="7">
        <f>AVERAGE(ABS($C$4-C333), ABS($C$5-C334), ABS($C$6-C335), ABS($C$7-C336), ABS($C$8-C337), ABS($C$9-C338), ABS($C$10-C339), ABS($C$11-C340), ABS($C$12-C341), ABS($C$13-C342), ABS($C$14-C343), ABS($C$15-C344), ABS($C$16-C345), ABS($C$17-C346), ABS($C$18-C347), ABS($C$19-C348), ABS($C$20-C349), ABS($C$21-C350), ABS($C$22-C351), ABS($C$23-C352), ABS($C$24-C353), ABS($C$25-C354), ABS($C$26-C355), ABS($C$27-C356), ABS($C$28-C357))</f>
        <v>30.783059199999915</v>
      </c>
      <c r="K15" s="7">
        <f>AVERAGE(POWER($C$4-C333,2), POWER($C$5-C334,2), POWER($C$6-C335,2), POWER($C$7-C336,2), POWER($C$8-C337,2), POWER($C$9-C338,2), POWER($C$10-C339,2), POWER($C$11-C340,2), POWER($C$12-C341,2), POWER($C$13-C342,2), POWER($C$14-C343,2), POWER($C$15-C344,2), POWER($C$16-C345,2), POWER($C$17-C346,2), POWER($C$18-C347,2), POWER($C$19-C348,2), POWER($C$20-C349,2), POWER($C$21-C350,2), POWER($C$22-C351,2), POWER($C$23-C352,2), POWER($C$24-C353,2), POWER($C$25-C354,2), POWER($C$26-C355,2), POWER($C$27-C356,2), POWER($C$28-C357,2))</f>
        <v>20346.162438040148</v>
      </c>
      <c r="L15" s="7">
        <f>SQRT(AVERAGE(POWER($C$4-C333,2), POWER($C$5-C334,2), POWER($C$6-C335,2), POWER($C$7-C336,2), POWER($C$8-C337,2), POWER($C$9-C338,2), POWER($C$10-C339,2), POWER($C$11-C340,2), POWER($C$12-C341,2), POWER($C$13-C342,2), POWER($C$14-C343,2), POWER($C$15-C344,2), POWER($C$16-C345,2), POWER($C$17-C346,2), POWER($C$18-C347,2), POWER($C$19-C348,2), POWER($C$20-C349,2), POWER($C$21-C350,2), POWER($C$22-C351,2), POWER($C$23-C352,2), POWER($C$24-C353,2), POWER($C$25-C354,2), POWER($C$26-C355,2), POWER($C$27-C356,2), POWER($C$28-C357,2)))</f>
        <v>142.63997489497868</v>
      </c>
      <c r="M15" s="7">
        <f>AVERAGE(ABS($D$4-D333), ABS($D$5-D334), ABS($D$6-D335), ABS($D$7-D336), ABS($D$8-D337), ABS($D$9-D338), ABS($D$10-D339), ABS($D$11-D340), ABS($D$12-D341), ABS($D$13-D342), ABS($D$14-D343), ABS($D$15-D344), ABS($D$16-D345), ABS($D$17-D346), ABS($D$18-D347), ABS($D$19-D348), ABS($D$20-D349), ABS($D$21-D350), ABS($D$22-D351), ABS($D$23-D352), ABS($D$24-D353), ABS($D$25-D354), ABS($D$26-D355), ABS($D$27-D356), ABS($D$28-D357))</f>
        <v>12465.253210959938</v>
      </c>
      <c r="N15" s="7">
        <f>AVERAGE(POWER($D$4-D333,2), POWER($D$5-D334,2), POWER($D$6-D335,2), POWER($D$7-D336,2), POWER($D$8-D337,2), POWER($D$9-D338,2), POWER($D$10-D339,2), POWER($D$11-D340,2), POWER($D$12-D341,2), POWER($D$13-D342,2), POWER($D$14-D343,2), POWER($D$15-D344,2), POWER($D$16-D345,2), POWER($D$17-D346,2), POWER($D$18-D347,2), POWER($D$19-D348,2), POWER($D$20-D349,2), POWER($D$21-D350,2), POWER($D$22-D351,2), POWER($D$23-D352,2), POWER($D$24-D353,2), POWER($D$25-D354,2), POWER($D$26-D355,2), POWER($D$27-D356,2), POWER($D$28-D357,2))</f>
        <v>331300469.0961979</v>
      </c>
      <c r="O15" s="7">
        <f>SQRT(AVERAGE(POWER($D$4-D333,2), POWER($D$5-D334,2), POWER($D$6-D335,2), POWER($D$7-D336,2), POWER($D$8-D337,2), POWER($D$9-D338,2), POWER($D$10-D339,2), POWER($D$11-D340,2), POWER($D$12-D341,2), POWER($D$13-D342,2), POWER($D$14-D343,2), POWER($D$15-D344,2), POWER($D$16-D345,2), POWER($D$17-D346,2), POWER($D$18-D347,2), POWER($D$19-D348,2), POWER($D$20-D349,2), POWER($D$21-D350,2), POWER($D$22-D351,2), POWER($D$23-D352,2), POWER($D$24-D353,2), POWER($D$25-D354,2), POWER($D$26-D355,2), POWER($D$27-D356,2), POWER($D$28-D357,2)))</f>
        <v>18201.661163097117</v>
      </c>
      <c r="P15" s="8">
        <v>70000</v>
      </c>
    </row>
    <row r="16" spans="2:16" x14ac:dyDescent="0.35">
      <c r="B16">
        <v>13</v>
      </c>
      <c r="C16">
        <v>8251.2381100000002</v>
      </c>
      <c r="D16" s="29">
        <v>1215558</v>
      </c>
      <c r="E16">
        <v>1102.5235359999999</v>
      </c>
    </row>
    <row r="17" spans="1:15" x14ac:dyDescent="0.35">
      <c r="B17">
        <v>14</v>
      </c>
      <c r="C17">
        <v>9477.8493080000007</v>
      </c>
      <c r="D17" s="29">
        <v>8230023</v>
      </c>
      <c r="E17">
        <v>2868.801645</v>
      </c>
      <c r="J17" s="39"/>
      <c r="K17" s="39"/>
      <c r="L17" s="39"/>
      <c r="M17" s="39"/>
      <c r="N17" s="39"/>
      <c r="O17" s="39"/>
    </row>
    <row r="18" spans="1:15" x14ac:dyDescent="0.35">
      <c r="B18">
        <v>15</v>
      </c>
      <c r="C18">
        <v>8986.9107569999996</v>
      </c>
      <c r="D18" s="29">
        <v>4091322</v>
      </c>
      <c r="E18">
        <v>2022.7015449999999</v>
      </c>
      <c r="J18" s="41"/>
      <c r="K18" s="2" t="s">
        <v>34</v>
      </c>
      <c r="L18" s="2"/>
      <c r="M18" s="41"/>
      <c r="N18" s="41"/>
      <c r="O18" s="41"/>
    </row>
    <row r="19" spans="1:15" x14ac:dyDescent="0.35">
      <c r="B19">
        <v>16</v>
      </c>
      <c r="C19">
        <v>9906.0938829999996</v>
      </c>
      <c r="D19" s="29">
        <v>10676060</v>
      </c>
      <c r="E19">
        <v>3267.4243820000002</v>
      </c>
      <c r="K19" s="8">
        <v>10000</v>
      </c>
      <c r="L19" s="6">
        <f>VLOOKUP(K19,$A$33:$F$357,6,FALSE)</f>
        <v>12762</v>
      </c>
    </row>
    <row r="20" spans="1:15" x14ac:dyDescent="0.35">
      <c r="B20">
        <v>17</v>
      </c>
      <c r="C20">
        <v>9751.9976480000005</v>
      </c>
      <c r="D20" s="29">
        <v>8693013</v>
      </c>
      <c r="E20">
        <v>2948.3916479999998</v>
      </c>
      <c r="K20" s="8">
        <v>15000</v>
      </c>
      <c r="L20" s="6">
        <f t="shared" ref="L20:L31" si="0">VLOOKUP(K20,$A$33:$F$357,6,FALSE)</f>
        <v>25008</v>
      </c>
    </row>
    <row r="21" spans="1:15" x14ac:dyDescent="0.35">
      <c r="B21">
        <v>18</v>
      </c>
      <c r="C21">
        <v>12199.767739000001</v>
      </c>
      <c r="D21" s="29">
        <v>3861120</v>
      </c>
      <c r="E21">
        <v>1964.9733530000001</v>
      </c>
      <c r="K21" s="8">
        <v>20000</v>
      </c>
      <c r="L21" s="6">
        <f t="shared" si="0"/>
        <v>42165</v>
      </c>
    </row>
    <row r="22" spans="1:15" x14ac:dyDescent="0.35">
      <c r="B22">
        <v>19</v>
      </c>
      <c r="C22">
        <v>11486.910744000001</v>
      </c>
      <c r="D22" s="29">
        <v>4091322</v>
      </c>
      <c r="E22">
        <v>2022.701607</v>
      </c>
      <c r="K22" s="8">
        <v>25000</v>
      </c>
      <c r="L22" s="6">
        <f t="shared" si="0"/>
        <v>56017</v>
      </c>
    </row>
    <row r="23" spans="1:15" x14ac:dyDescent="0.35">
      <c r="B23">
        <v>20</v>
      </c>
      <c r="C23">
        <v>12406.093870000001</v>
      </c>
      <c r="D23" s="29">
        <v>10676060</v>
      </c>
      <c r="E23">
        <v>3267.4244279999998</v>
      </c>
      <c r="K23" s="8">
        <v>30000</v>
      </c>
      <c r="L23" s="6">
        <f t="shared" si="0"/>
        <v>81171</v>
      </c>
    </row>
    <row r="24" spans="1:15" x14ac:dyDescent="0.35">
      <c r="B24">
        <v>21</v>
      </c>
      <c r="C24">
        <v>12251.997635</v>
      </c>
      <c r="D24" s="29">
        <v>8693014</v>
      </c>
      <c r="E24">
        <v>2948.3917000000001</v>
      </c>
      <c r="K24" s="8">
        <v>35000</v>
      </c>
      <c r="L24" s="6">
        <f t="shared" si="0"/>
        <v>76082</v>
      </c>
    </row>
    <row r="25" spans="1:15" x14ac:dyDescent="0.35">
      <c r="B25">
        <v>22</v>
      </c>
      <c r="C25">
        <v>14699.767726</v>
      </c>
      <c r="D25" s="29">
        <v>3861121</v>
      </c>
      <c r="E25">
        <v>1964.9734370000001</v>
      </c>
      <c r="K25" s="8">
        <v>40000</v>
      </c>
      <c r="L25" s="6">
        <f t="shared" si="0"/>
        <v>310898</v>
      </c>
    </row>
    <row r="26" spans="1:15" x14ac:dyDescent="0.35">
      <c r="B26">
        <v>23</v>
      </c>
      <c r="C26">
        <v>13986.910717999999</v>
      </c>
      <c r="D26" s="29">
        <v>4091322</v>
      </c>
      <c r="E26">
        <v>2022.7017800000001</v>
      </c>
      <c r="K26" s="8">
        <v>45000</v>
      </c>
      <c r="L26" s="6">
        <f t="shared" si="0"/>
        <v>264141</v>
      </c>
    </row>
    <row r="27" spans="1:15" x14ac:dyDescent="0.35">
      <c r="B27">
        <v>24</v>
      </c>
      <c r="C27">
        <v>15127.481922999999</v>
      </c>
      <c r="D27" s="29">
        <v>4814614</v>
      </c>
      <c r="E27">
        <v>2194.2227910000001</v>
      </c>
      <c r="K27" s="8">
        <v>50000</v>
      </c>
      <c r="L27" s="6">
        <f t="shared" si="0"/>
        <v>235408</v>
      </c>
    </row>
    <row r="28" spans="1:15" x14ac:dyDescent="0.35">
      <c r="B28">
        <v>25</v>
      </c>
      <c r="C28">
        <v>14800.627458000001</v>
      </c>
      <c r="D28" s="29">
        <v>4108688</v>
      </c>
      <c r="E28">
        <v>2026.9898519999999</v>
      </c>
      <c r="K28" s="8">
        <v>55000</v>
      </c>
      <c r="L28" s="6">
        <f t="shared" si="0"/>
        <v>309938</v>
      </c>
    </row>
    <row r="29" spans="1:15" x14ac:dyDescent="0.35">
      <c r="K29" s="8">
        <v>60000</v>
      </c>
      <c r="L29" s="6">
        <f t="shared" si="0"/>
        <v>236791</v>
      </c>
    </row>
    <row r="30" spans="1:15" x14ac:dyDescent="0.35">
      <c r="K30" s="8">
        <v>65000</v>
      </c>
      <c r="L30" s="6">
        <f t="shared" si="0"/>
        <v>193480</v>
      </c>
    </row>
    <row r="31" spans="1:15" x14ac:dyDescent="0.35">
      <c r="A31" s="53" t="s">
        <v>19</v>
      </c>
      <c r="B31" s="54"/>
      <c r="C31" s="54"/>
      <c r="D31" s="54"/>
      <c r="E31" s="54"/>
      <c r="F31" s="55"/>
      <c r="K31" s="6">
        <v>70000</v>
      </c>
      <c r="L31" s="6">
        <f t="shared" si="0"/>
        <v>211830</v>
      </c>
    </row>
    <row r="32" spans="1:15" ht="15" thickBot="1" x14ac:dyDescent="0.4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26</v>
      </c>
    </row>
    <row r="33" spans="1:6" x14ac:dyDescent="0.35">
      <c r="A33" s="31">
        <v>10000</v>
      </c>
      <c r="B33" s="32">
        <v>1</v>
      </c>
      <c r="C33" s="50">
        <v>3109.353975</v>
      </c>
      <c r="D33" s="50">
        <v>10751363.301992999</v>
      </c>
      <c r="E33" s="50">
        <v>3278.9271570000001</v>
      </c>
      <c r="F33" s="33">
        <v>12762</v>
      </c>
    </row>
    <row r="34" spans="1:6" x14ac:dyDescent="0.35">
      <c r="A34" s="34">
        <v>10000</v>
      </c>
      <c r="B34" s="2">
        <v>2</v>
      </c>
      <c r="C34" s="43">
        <v>2607.218104</v>
      </c>
      <c r="D34" s="43">
        <v>5866070.4914800003</v>
      </c>
      <c r="E34" s="43">
        <v>2421.9972109999999</v>
      </c>
      <c r="F34" s="35"/>
    </row>
    <row r="35" spans="1:6" x14ac:dyDescent="0.35">
      <c r="A35" s="34">
        <v>10000</v>
      </c>
      <c r="B35" s="2">
        <v>3</v>
      </c>
      <c r="C35" s="43">
        <v>3739.5430860000001</v>
      </c>
      <c r="D35" s="43">
        <v>3039865.8878640002</v>
      </c>
      <c r="E35" s="43">
        <v>1743.5211179999999</v>
      </c>
      <c r="F35" s="35"/>
    </row>
    <row r="36" spans="1:6" x14ac:dyDescent="0.35">
      <c r="A36" s="34">
        <v>10000</v>
      </c>
      <c r="B36" s="2">
        <v>4</v>
      </c>
      <c r="C36" s="43">
        <v>3404.5955720000002</v>
      </c>
      <c r="D36" s="43">
        <v>1638116.5218819999</v>
      </c>
      <c r="E36" s="43">
        <v>1279.8892619999999</v>
      </c>
      <c r="F36" s="35"/>
    </row>
    <row r="37" spans="1:6" x14ac:dyDescent="0.35">
      <c r="A37" s="34">
        <v>10000</v>
      </c>
      <c r="B37" s="2">
        <v>5</v>
      </c>
      <c r="C37" s="43">
        <v>4336.8805030000003</v>
      </c>
      <c r="D37" s="43">
        <v>5077194.6200209996</v>
      </c>
      <c r="E37" s="43">
        <v>2253.263105</v>
      </c>
      <c r="F37" s="35"/>
    </row>
    <row r="38" spans="1:6" x14ac:dyDescent="0.35">
      <c r="A38" s="34">
        <v>10000</v>
      </c>
      <c r="B38" s="2">
        <v>6</v>
      </c>
      <c r="C38" s="43">
        <v>4177.6718819999996</v>
      </c>
      <c r="D38" s="43">
        <v>4041732.8657630002</v>
      </c>
      <c r="E38" s="43">
        <v>2010.406144</v>
      </c>
      <c r="F38" s="35"/>
    </row>
    <row r="39" spans="1:6" x14ac:dyDescent="0.35">
      <c r="A39" s="34">
        <v>10000</v>
      </c>
      <c r="B39" s="2">
        <v>7</v>
      </c>
      <c r="C39" s="43">
        <v>6612.2986860000001</v>
      </c>
      <c r="D39" s="43">
        <v>3266514.5672849999</v>
      </c>
      <c r="E39" s="43">
        <v>1807.3501510000001</v>
      </c>
      <c r="F39" s="35"/>
    </row>
    <row r="40" spans="1:6" x14ac:dyDescent="0.35">
      <c r="A40" s="34">
        <v>10000</v>
      </c>
      <c r="B40" s="2">
        <v>8</v>
      </c>
      <c r="C40" s="43">
        <v>5904.5955720000002</v>
      </c>
      <c r="D40" s="43">
        <v>1638116.5218819999</v>
      </c>
      <c r="E40" s="43">
        <v>1279.8892619999999</v>
      </c>
      <c r="F40" s="35"/>
    </row>
    <row r="41" spans="1:6" x14ac:dyDescent="0.35">
      <c r="A41" s="34">
        <v>10000</v>
      </c>
      <c r="B41" s="2">
        <v>9</v>
      </c>
      <c r="C41" s="43">
        <v>6836.8805030000003</v>
      </c>
      <c r="D41" s="43">
        <v>5077194.6200209996</v>
      </c>
      <c r="E41" s="43">
        <v>2253.263105</v>
      </c>
      <c r="F41" s="35"/>
    </row>
    <row r="42" spans="1:6" x14ac:dyDescent="0.35">
      <c r="A42" s="34">
        <v>10000</v>
      </c>
      <c r="B42" s="2">
        <v>10</v>
      </c>
      <c r="C42" s="43">
        <v>6677.6718819999996</v>
      </c>
      <c r="D42" s="43">
        <v>4041732.8657630002</v>
      </c>
      <c r="E42" s="43">
        <v>2010.406144</v>
      </c>
      <c r="F42" s="35"/>
    </row>
    <row r="43" spans="1:6" x14ac:dyDescent="0.35">
      <c r="A43" s="34">
        <v>10000</v>
      </c>
      <c r="B43" s="2">
        <v>11</v>
      </c>
      <c r="C43" s="43">
        <v>9112.2986860000001</v>
      </c>
      <c r="D43" s="43">
        <v>3266514.5672849999</v>
      </c>
      <c r="E43" s="43">
        <v>1807.3501510000001</v>
      </c>
      <c r="F43" s="35"/>
    </row>
    <row r="44" spans="1:6" x14ac:dyDescent="0.35">
      <c r="A44" s="34">
        <v>10000</v>
      </c>
      <c r="B44" s="2">
        <v>12</v>
      </c>
      <c r="C44" s="43">
        <v>8404.5955720000002</v>
      </c>
      <c r="D44" s="43">
        <v>1638116.5218819999</v>
      </c>
      <c r="E44" s="43">
        <v>1279.8892619999999</v>
      </c>
      <c r="F44" s="35"/>
    </row>
    <row r="45" spans="1:6" x14ac:dyDescent="0.35">
      <c r="A45" s="34">
        <v>10000</v>
      </c>
      <c r="B45" s="2">
        <v>13</v>
      </c>
      <c r="C45" s="43">
        <v>8256.0892189999995</v>
      </c>
      <c r="D45" s="43">
        <v>1224692.4786729999</v>
      </c>
      <c r="E45" s="43">
        <v>1106.658248</v>
      </c>
      <c r="F45" s="35"/>
    </row>
    <row r="46" spans="1:6" x14ac:dyDescent="0.35">
      <c r="A46" s="34">
        <v>10000</v>
      </c>
      <c r="B46" s="2">
        <v>14</v>
      </c>
      <c r="C46" s="43">
        <v>9505.1443380000001</v>
      </c>
      <c r="D46" s="43">
        <v>8370602.11919</v>
      </c>
      <c r="E46" s="43">
        <v>2893.1992879999998</v>
      </c>
      <c r="F46" s="35"/>
    </row>
    <row r="47" spans="1:6" x14ac:dyDescent="0.35">
      <c r="A47" s="34">
        <v>10000</v>
      </c>
      <c r="B47" s="2">
        <v>15</v>
      </c>
      <c r="C47" s="43">
        <v>9003.0084669999997</v>
      </c>
      <c r="D47" s="43">
        <v>4143090.6901770001</v>
      </c>
      <c r="E47" s="43">
        <v>2035.458349</v>
      </c>
      <c r="F47" s="35"/>
    </row>
    <row r="48" spans="1:6" x14ac:dyDescent="0.35">
      <c r="A48" s="34">
        <v>10000</v>
      </c>
      <c r="B48" s="2">
        <v>16</v>
      </c>
      <c r="C48" s="43">
        <v>9935.2933979999998</v>
      </c>
      <c r="D48" s="43">
        <v>10844875.799342999</v>
      </c>
      <c r="E48" s="43">
        <v>3293.1559029999999</v>
      </c>
      <c r="F48" s="35"/>
    </row>
    <row r="49" spans="1:6" x14ac:dyDescent="0.35">
      <c r="A49" s="34">
        <v>10000</v>
      </c>
      <c r="B49" s="2">
        <v>17</v>
      </c>
      <c r="C49" s="43">
        <v>9776.084777</v>
      </c>
      <c r="D49" s="43">
        <v>8798434.5591860004</v>
      </c>
      <c r="E49" s="43">
        <v>2966.2155280000002</v>
      </c>
      <c r="F49" s="35"/>
    </row>
    <row r="50" spans="1:6" x14ac:dyDescent="0.35">
      <c r="A50" s="34">
        <v>10000</v>
      </c>
      <c r="B50" s="2">
        <v>18</v>
      </c>
      <c r="C50" s="43">
        <v>12210.711581</v>
      </c>
      <c r="D50" s="43">
        <v>3878328.5926729999</v>
      </c>
      <c r="E50" s="43">
        <v>1969.34725</v>
      </c>
      <c r="F50" s="35"/>
    </row>
    <row r="51" spans="1:6" x14ac:dyDescent="0.35">
      <c r="A51" s="34">
        <v>10000</v>
      </c>
      <c r="B51" s="2">
        <v>19</v>
      </c>
      <c r="C51" s="43">
        <v>11503.008467</v>
      </c>
      <c r="D51" s="43">
        <v>4143090.6901770001</v>
      </c>
      <c r="E51" s="43">
        <v>2035.458349</v>
      </c>
      <c r="F51" s="35"/>
    </row>
    <row r="52" spans="1:6" x14ac:dyDescent="0.35">
      <c r="A52" s="34">
        <v>10000</v>
      </c>
      <c r="B52" s="2">
        <v>20</v>
      </c>
      <c r="C52" s="43">
        <v>12435.293398</v>
      </c>
      <c r="D52" s="43">
        <v>10844875.799342999</v>
      </c>
      <c r="E52" s="43">
        <v>3293.1559029999999</v>
      </c>
      <c r="F52" s="35"/>
    </row>
    <row r="53" spans="1:6" x14ac:dyDescent="0.35">
      <c r="A53" s="34">
        <v>10000</v>
      </c>
      <c r="B53" s="2">
        <v>21</v>
      </c>
      <c r="C53" s="43">
        <v>12276.084777</v>
      </c>
      <c r="D53" s="43">
        <v>8798434.5591860004</v>
      </c>
      <c r="E53" s="43">
        <v>2966.2155280000002</v>
      </c>
      <c r="F53" s="35"/>
    </row>
    <row r="54" spans="1:6" x14ac:dyDescent="0.35">
      <c r="A54" s="34">
        <v>10000</v>
      </c>
      <c r="B54" s="2">
        <v>22</v>
      </c>
      <c r="C54" s="43">
        <v>14710.711581</v>
      </c>
      <c r="D54" s="43">
        <v>3878328.5926729999</v>
      </c>
      <c r="E54" s="43">
        <v>1969.34725</v>
      </c>
      <c r="F54" s="35"/>
    </row>
    <row r="55" spans="1:6" x14ac:dyDescent="0.35">
      <c r="A55" s="34">
        <v>10000</v>
      </c>
      <c r="B55" s="2">
        <v>23</v>
      </c>
      <c r="C55" s="43">
        <v>14003.008467</v>
      </c>
      <c r="D55" s="43">
        <v>4143090.6901770001</v>
      </c>
      <c r="E55" s="43">
        <v>2035.458349</v>
      </c>
      <c r="F55" s="35"/>
    </row>
    <row r="56" spans="1:6" x14ac:dyDescent="0.35">
      <c r="A56" s="34">
        <v>10000</v>
      </c>
      <c r="B56" s="2">
        <v>24</v>
      </c>
      <c r="C56" s="43">
        <v>15135.333449</v>
      </c>
      <c r="D56" s="43">
        <v>4797879.6265409999</v>
      </c>
      <c r="E56" s="43">
        <v>2190.4062699999999</v>
      </c>
      <c r="F56" s="35"/>
    </row>
    <row r="57" spans="1:6" ht="15" thickBot="1" x14ac:dyDescent="0.4">
      <c r="A57" s="36">
        <v>10000</v>
      </c>
      <c r="B57" s="37">
        <v>25</v>
      </c>
      <c r="C57" s="51">
        <v>14800.385935</v>
      </c>
      <c r="D57" s="51">
        <v>4082713.1555440002</v>
      </c>
      <c r="E57" s="51">
        <v>2020.572482</v>
      </c>
      <c r="F57" s="38"/>
    </row>
    <row r="58" spans="1:6" x14ac:dyDescent="0.35">
      <c r="A58" s="22">
        <v>15000</v>
      </c>
      <c r="B58" s="2">
        <v>1</v>
      </c>
      <c r="C58" s="43">
        <v>3130.962489</v>
      </c>
      <c r="D58" s="43">
        <v>10798799.605969001</v>
      </c>
      <c r="E58" s="43">
        <v>3286.1527059999999</v>
      </c>
      <c r="F58">
        <v>25008</v>
      </c>
    </row>
    <row r="59" spans="1:6" x14ac:dyDescent="0.35">
      <c r="A59" s="22">
        <v>15000</v>
      </c>
      <c r="B59" s="2">
        <v>2</v>
      </c>
      <c r="C59" s="43">
        <v>2622.8249089999999</v>
      </c>
      <c r="D59" s="43">
        <v>5902769.1744590001</v>
      </c>
      <c r="E59" s="43">
        <v>2429.5615189999999</v>
      </c>
    </row>
    <row r="60" spans="1:6" x14ac:dyDescent="0.35">
      <c r="A60" s="22">
        <v>15000</v>
      </c>
      <c r="B60" s="2">
        <v>3</v>
      </c>
      <c r="C60" s="43">
        <v>3754.8512799999999</v>
      </c>
      <c r="D60" s="43">
        <v>3040891.0729609998</v>
      </c>
      <c r="E60" s="43">
        <v>1743.8150909999999</v>
      </c>
    </row>
    <row r="61" spans="1:6" x14ac:dyDescent="0.35">
      <c r="A61" s="22">
        <v>15000</v>
      </c>
      <c r="B61" s="2">
        <v>4</v>
      </c>
      <c r="C61" s="43">
        <v>3414.9021160000002</v>
      </c>
      <c r="D61" s="43">
        <v>1637303.8730860001</v>
      </c>
      <c r="E61" s="43">
        <v>1279.5717540000001</v>
      </c>
    </row>
    <row r="62" spans="1:6" x14ac:dyDescent="0.35">
      <c r="A62" s="22">
        <v>15000</v>
      </c>
      <c r="B62" s="2">
        <v>5</v>
      </c>
      <c r="C62" s="43">
        <v>4358.2775819999997</v>
      </c>
      <c r="D62" s="43">
        <v>5090466.812895</v>
      </c>
      <c r="E62" s="43">
        <v>2256.2062879999999</v>
      </c>
    </row>
    <row r="63" spans="1:6" x14ac:dyDescent="0.35">
      <c r="A63" s="22">
        <v>15000</v>
      </c>
      <c r="B63" s="2">
        <v>6</v>
      </c>
      <c r="C63" s="43">
        <v>4198.7299860000003</v>
      </c>
      <c r="D63" s="43">
        <v>4060967.9797060001</v>
      </c>
      <c r="E63" s="43">
        <v>2015.184354</v>
      </c>
    </row>
    <row r="64" spans="1:6" x14ac:dyDescent="0.35">
      <c r="A64" s="22">
        <v>15000</v>
      </c>
      <c r="B64" s="2">
        <v>7</v>
      </c>
      <c r="C64" s="43">
        <v>6622.4185969999999</v>
      </c>
      <c r="D64" s="43">
        <v>3251956.6712819999</v>
      </c>
      <c r="E64" s="43">
        <v>1803.3182389999999</v>
      </c>
    </row>
    <row r="65" spans="1:5" x14ac:dyDescent="0.35">
      <c r="A65" s="22">
        <v>15000</v>
      </c>
      <c r="B65" s="2">
        <v>8</v>
      </c>
      <c r="C65" s="43">
        <v>5914.9021160000002</v>
      </c>
      <c r="D65" s="43">
        <v>1637303.8730860001</v>
      </c>
      <c r="E65" s="43">
        <v>1279.5717540000001</v>
      </c>
    </row>
    <row r="66" spans="1:5" x14ac:dyDescent="0.35">
      <c r="A66" s="22">
        <v>15000</v>
      </c>
      <c r="B66" s="2">
        <v>9</v>
      </c>
      <c r="C66" s="43">
        <v>6858.2775819999997</v>
      </c>
      <c r="D66" s="43">
        <v>5090466.812895</v>
      </c>
      <c r="E66" s="43">
        <v>2256.2062879999999</v>
      </c>
    </row>
    <row r="67" spans="1:5" x14ac:dyDescent="0.35">
      <c r="A67" s="22">
        <v>15000</v>
      </c>
      <c r="B67" s="2">
        <v>10</v>
      </c>
      <c r="C67" s="43">
        <v>6698.7299860000003</v>
      </c>
      <c r="D67" s="43">
        <v>4060967.9797060001</v>
      </c>
      <c r="E67" s="43">
        <v>2015.184354</v>
      </c>
    </row>
    <row r="68" spans="1:5" x14ac:dyDescent="0.35">
      <c r="A68" s="22">
        <v>15000</v>
      </c>
      <c r="B68" s="2">
        <v>11</v>
      </c>
      <c r="C68" s="43">
        <v>9122.4185969999999</v>
      </c>
      <c r="D68" s="43">
        <v>3251956.6712819999</v>
      </c>
      <c r="E68" s="43">
        <v>1803.3182389999999</v>
      </c>
    </row>
    <row r="69" spans="1:5" x14ac:dyDescent="0.35">
      <c r="A69" s="22">
        <v>15000</v>
      </c>
      <c r="B69" s="2">
        <v>12</v>
      </c>
      <c r="C69" s="43">
        <v>8414.9021159999993</v>
      </c>
      <c r="D69" s="43">
        <v>1637303.8730860001</v>
      </c>
      <c r="E69" s="43">
        <v>1279.5717540000001</v>
      </c>
    </row>
    <row r="70" spans="1:5" x14ac:dyDescent="0.35">
      <c r="A70" s="22">
        <v>15000</v>
      </c>
      <c r="B70" s="2">
        <v>13</v>
      </c>
      <c r="C70" s="43">
        <v>8265.1600999999991</v>
      </c>
      <c r="D70" s="43">
        <v>1222478.9978149999</v>
      </c>
      <c r="E70" s="43">
        <v>1105.6577219999999</v>
      </c>
    </row>
    <row r="71" spans="1:5" x14ac:dyDescent="0.35">
      <c r="A71" s="22">
        <v>15000</v>
      </c>
      <c r="B71" s="2">
        <v>14</v>
      </c>
      <c r="C71" s="43">
        <v>9530.6081749999994</v>
      </c>
      <c r="D71" s="43">
        <v>8394577.1279540006</v>
      </c>
      <c r="E71" s="43">
        <v>2897.3396640000001</v>
      </c>
    </row>
    <row r="72" spans="1:5" x14ac:dyDescent="0.35">
      <c r="A72" s="22">
        <v>15000</v>
      </c>
      <c r="B72" s="2">
        <v>15</v>
      </c>
      <c r="C72" s="43">
        <v>9022.4705959999992</v>
      </c>
      <c r="D72" s="43">
        <v>4155235.7485719998</v>
      </c>
      <c r="E72" s="43">
        <v>2038.4395380000001</v>
      </c>
    </row>
    <row r="73" spans="1:5" x14ac:dyDescent="0.35">
      <c r="A73" s="22">
        <v>15000</v>
      </c>
      <c r="B73" s="2">
        <v>16</v>
      </c>
      <c r="C73" s="43">
        <v>9965.8460620000005</v>
      </c>
      <c r="D73" s="43">
        <v>10880275.528163999</v>
      </c>
      <c r="E73" s="43">
        <v>3298.5262659999999</v>
      </c>
    </row>
    <row r="74" spans="1:5" x14ac:dyDescent="0.35">
      <c r="A74" s="22">
        <v>15000</v>
      </c>
      <c r="B74" s="2">
        <v>17</v>
      </c>
      <c r="C74" s="43">
        <v>9806.2984670000005</v>
      </c>
      <c r="D74" s="43">
        <v>8851717.6052560005</v>
      </c>
      <c r="E74" s="43">
        <v>2975.1836250000001</v>
      </c>
    </row>
    <row r="75" spans="1:5" x14ac:dyDescent="0.35">
      <c r="A75" s="22">
        <v>15000</v>
      </c>
      <c r="B75" s="2">
        <v>18</v>
      </c>
      <c r="C75" s="43">
        <v>12229.987078</v>
      </c>
      <c r="D75" s="43">
        <v>3854429.1018630001</v>
      </c>
      <c r="E75" s="43">
        <v>1963.270002</v>
      </c>
    </row>
    <row r="76" spans="1:5" x14ac:dyDescent="0.35">
      <c r="A76" s="22">
        <v>15000</v>
      </c>
      <c r="B76" s="2">
        <v>19</v>
      </c>
      <c r="C76" s="43">
        <v>11522.470595999999</v>
      </c>
      <c r="D76" s="43">
        <v>4155235.7485719998</v>
      </c>
      <c r="E76" s="43">
        <v>2038.4395380000001</v>
      </c>
    </row>
    <row r="77" spans="1:5" x14ac:dyDescent="0.35">
      <c r="A77" s="22">
        <v>15000</v>
      </c>
      <c r="B77" s="2">
        <v>20</v>
      </c>
      <c r="C77" s="43">
        <v>12465.846062000001</v>
      </c>
      <c r="D77" s="43">
        <v>10880275.528163999</v>
      </c>
      <c r="E77" s="43">
        <v>3298.5262659999999</v>
      </c>
    </row>
    <row r="78" spans="1:5" x14ac:dyDescent="0.35">
      <c r="A78" s="22">
        <v>15000</v>
      </c>
      <c r="B78" s="2">
        <v>21</v>
      </c>
      <c r="C78" s="43">
        <v>12306.298467000001</v>
      </c>
      <c r="D78" s="43">
        <v>8851717.6052560005</v>
      </c>
      <c r="E78" s="43">
        <v>2975.1836250000001</v>
      </c>
    </row>
    <row r="79" spans="1:5" x14ac:dyDescent="0.35">
      <c r="A79" s="22">
        <v>15000</v>
      </c>
      <c r="B79" s="2">
        <v>22</v>
      </c>
      <c r="C79" s="43">
        <v>14729.987078</v>
      </c>
      <c r="D79" s="43">
        <v>3854429.1018630001</v>
      </c>
      <c r="E79" s="43">
        <v>1963.270002</v>
      </c>
    </row>
    <row r="80" spans="1:5" x14ac:dyDescent="0.35">
      <c r="A80" s="22">
        <v>15000</v>
      </c>
      <c r="B80" s="2">
        <v>23</v>
      </c>
      <c r="C80" s="43">
        <v>14022.470595999999</v>
      </c>
      <c r="D80" s="43">
        <v>4155235.7485719998</v>
      </c>
      <c r="E80" s="43">
        <v>2038.4395380000001</v>
      </c>
    </row>
    <row r="81" spans="1:6" x14ac:dyDescent="0.35">
      <c r="A81" s="22">
        <v>15000</v>
      </c>
      <c r="B81" s="2">
        <v>24</v>
      </c>
      <c r="C81" s="43">
        <v>15154.496966999999</v>
      </c>
      <c r="D81" s="43">
        <v>4752943.5153559996</v>
      </c>
      <c r="E81" s="43">
        <v>2180.124656</v>
      </c>
    </row>
    <row r="82" spans="1:6" ht="15" thickBot="1" x14ac:dyDescent="0.4">
      <c r="A82" s="22">
        <v>15000</v>
      </c>
      <c r="B82" s="2">
        <v>25</v>
      </c>
      <c r="C82" s="43">
        <v>14814.547801999999</v>
      </c>
      <c r="D82" s="43">
        <v>4028040.3807310001</v>
      </c>
      <c r="E82" s="43">
        <v>2006.9978530000001</v>
      </c>
    </row>
    <row r="83" spans="1:6" x14ac:dyDescent="0.35">
      <c r="A83" s="31">
        <v>20000</v>
      </c>
      <c r="B83" s="32">
        <v>1</v>
      </c>
      <c r="C83" s="50">
        <v>3071.014408</v>
      </c>
      <c r="D83" s="50">
        <v>10764645.165635999</v>
      </c>
      <c r="E83" s="50">
        <v>3280.951869</v>
      </c>
      <c r="F83" s="33">
        <v>42165</v>
      </c>
    </row>
    <row r="84" spans="1:6" x14ac:dyDescent="0.35">
      <c r="A84" s="34">
        <v>20000</v>
      </c>
      <c r="B84" s="2">
        <v>2</v>
      </c>
      <c r="C84" s="43">
        <v>2575.7786919999999</v>
      </c>
      <c r="D84" s="43">
        <v>5871324.6665409999</v>
      </c>
      <c r="E84" s="43">
        <v>2423.081647</v>
      </c>
      <c r="F84" s="35"/>
    </row>
    <row r="85" spans="1:6" x14ac:dyDescent="0.35">
      <c r="A85" s="34">
        <v>20000</v>
      </c>
      <c r="B85" s="2">
        <v>3</v>
      </c>
      <c r="C85" s="43">
        <v>3741.8115809999999</v>
      </c>
      <c r="D85" s="43">
        <v>3067991.013001</v>
      </c>
      <c r="E85" s="43">
        <v>1751.568158</v>
      </c>
      <c r="F85" s="35"/>
    </row>
    <row r="86" spans="1:6" x14ac:dyDescent="0.35">
      <c r="A86" s="34">
        <v>20000</v>
      </c>
      <c r="B86" s="2">
        <v>4</v>
      </c>
      <c r="C86" s="43">
        <v>3404.6565500000002</v>
      </c>
      <c r="D86" s="43">
        <v>1658937.0031699999</v>
      </c>
      <c r="E86" s="43">
        <v>1287.997284</v>
      </c>
      <c r="F86" s="35"/>
    </row>
    <row r="87" spans="1:6" x14ac:dyDescent="0.35">
      <c r="A87" s="34">
        <v>20000</v>
      </c>
      <c r="B87" s="2">
        <v>5</v>
      </c>
      <c r="C87" s="43">
        <v>4323.5998440000003</v>
      </c>
      <c r="D87" s="43">
        <v>5051093.0079119997</v>
      </c>
      <c r="E87" s="43">
        <v>2247.4636829999999</v>
      </c>
      <c r="F87" s="35"/>
    </row>
    <row r="88" spans="1:6" x14ac:dyDescent="0.35">
      <c r="A88" s="34">
        <v>20000</v>
      </c>
      <c r="B88" s="2">
        <v>6</v>
      </c>
      <c r="C88" s="43">
        <v>4162.3215090000003</v>
      </c>
      <c r="D88" s="43">
        <v>3998389.969329</v>
      </c>
      <c r="E88" s="43">
        <v>1999.597452</v>
      </c>
      <c r="F88" s="35"/>
    </row>
    <row r="89" spans="1:6" x14ac:dyDescent="0.35">
      <c r="A89" s="34">
        <v>20000</v>
      </c>
      <c r="B89" s="2">
        <v>7</v>
      </c>
      <c r="C89" s="43">
        <v>6633.4271060000001</v>
      </c>
      <c r="D89" s="43">
        <v>3443841.3823580001</v>
      </c>
      <c r="E89" s="43">
        <v>1855.758977</v>
      </c>
      <c r="F89" s="35"/>
    </row>
    <row r="90" spans="1:6" x14ac:dyDescent="0.35">
      <c r="A90" s="34">
        <v>20000</v>
      </c>
      <c r="B90" s="2">
        <v>8</v>
      </c>
      <c r="C90" s="43">
        <v>5904.6565499999997</v>
      </c>
      <c r="D90" s="43">
        <v>1658937.0031699999</v>
      </c>
      <c r="E90" s="43">
        <v>1287.997284</v>
      </c>
      <c r="F90" s="35"/>
    </row>
    <row r="91" spans="1:6" x14ac:dyDescent="0.35">
      <c r="A91" s="34">
        <v>20000</v>
      </c>
      <c r="B91" s="2">
        <v>9</v>
      </c>
      <c r="C91" s="43">
        <v>6823.5998440000003</v>
      </c>
      <c r="D91" s="43">
        <v>5051093.0079119997</v>
      </c>
      <c r="E91" s="43">
        <v>2247.4636829999999</v>
      </c>
      <c r="F91" s="35"/>
    </row>
    <row r="92" spans="1:6" x14ac:dyDescent="0.35">
      <c r="A92" s="34">
        <v>20000</v>
      </c>
      <c r="B92" s="2">
        <v>10</v>
      </c>
      <c r="C92" s="43">
        <v>6662.3215090000003</v>
      </c>
      <c r="D92" s="43">
        <v>3998389.969329</v>
      </c>
      <c r="E92" s="43">
        <v>1999.597452</v>
      </c>
      <c r="F92" s="35"/>
    </row>
    <row r="93" spans="1:6" x14ac:dyDescent="0.35">
      <c r="A93" s="34">
        <v>20000</v>
      </c>
      <c r="B93" s="2">
        <v>11</v>
      </c>
      <c r="C93" s="43">
        <v>9133.4271059999992</v>
      </c>
      <c r="D93" s="43">
        <v>3443841.3823580001</v>
      </c>
      <c r="E93" s="43">
        <v>1855.758977</v>
      </c>
      <c r="F93" s="35"/>
    </row>
    <row r="94" spans="1:6" x14ac:dyDescent="0.35">
      <c r="A94" s="34">
        <v>20000</v>
      </c>
      <c r="B94" s="2">
        <v>12</v>
      </c>
      <c r="C94" s="43">
        <v>8404.6565499999997</v>
      </c>
      <c r="D94" s="43">
        <v>1658937.0031699999</v>
      </c>
      <c r="E94" s="43">
        <v>1287.997284</v>
      </c>
      <c r="F94" s="35"/>
    </row>
    <row r="95" spans="1:6" x14ac:dyDescent="0.35">
      <c r="A95" s="34">
        <v>20000</v>
      </c>
      <c r="B95" s="2">
        <v>13</v>
      </c>
      <c r="C95" s="43">
        <v>8243.9899719999994</v>
      </c>
      <c r="D95" s="43">
        <v>1206172.190472</v>
      </c>
      <c r="E95" s="43">
        <v>1098.2587080000001</v>
      </c>
      <c r="F95" s="35"/>
    </row>
    <row r="96" spans="1:6" x14ac:dyDescent="0.35">
      <c r="A96" s="34">
        <v>20000</v>
      </c>
      <c r="B96" s="2">
        <v>14</v>
      </c>
      <c r="C96" s="43">
        <v>9476.0734890000003</v>
      </c>
      <c r="D96" s="43">
        <v>8312638.2261009999</v>
      </c>
      <c r="E96" s="43">
        <v>2883.16462</v>
      </c>
      <c r="F96" s="35"/>
    </row>
    <row r="97" spans="1:6" x14ac:dyDescent="0.35">
      <c r="A97" s="34">
        <v>20000</v>
      </c>
      <c r="B97" s="2">
        <v>15</v>
      </c>
      <c r="C97" s="43">
        <v>8980.8377729999993</v>
      </c>
      <c r="D97" s="43">
        <v>4095550.5155230002</v>
      </c>
      <c r="E97" s="43">
        <v>2023.7466529999999</v>
      </c>
      <c r="F97" s="35"/>
    </row>
    <row r="98" spans="1:6" x14ac:dyDescent="0.35">
      <c r="A98" s="34">
        <v>20000</v>
      </c>
      <c r="B98" s="2">
        <v>16</v>
      </c>
      <c r="C98" s="43">
        <v>9899.7810669999999</v>
      </c>
      <c r="D98" s="43">
        <v>10768915.786908999</v>
      </c>
      <c r="E98" s="43">
        <v>3281.602625</v>
      </c>
      <c r="F98" s="35"/>
    </row>
    <row r="99" spans="1:6" x14ac:dyDescent="0.35">
      <c r="A99" s="34">
        <v>20000</v>
      </c>
      <c r="B99" s="2">
        <v>17</v>
      </c>
      <c r="C99" s="43">
        <v>9738.5027320000008</v>
      </c>
      <c r="D99" s="43">
        <v>8691617.9444479998</v>
      </c>
      <c r="E99" s="43">
        <v>2948.1550069999998</v>
      </c>
      <c r="F99" s="35"/>
    </row>
    <row r="100" spans="1:6" x14ac:dyDescent="0.35">
      <c r="A100" s="34">
        <v>20000</v>
      </c>
      <c r="B100" s="2">
        <v>18</v>
      </c>
      <c r="C100" s="43">
        <v>12209.608329000001</v>
      </c>
      <c r="D100" s="43">
        <v>3905266.7619759999</v>
      </c>
      <c r="E100" s="43">
        <v>1976.1747800000001</v>
      </c>
      <c r="F100" s="35"/>
    </row>
    <row r="101" spans="1:6" x14ac:dyDescent="0.35">
      <c r="A101" s="34">
        <v>20000</v>
      </c>
      <c r="B101" s="2">
        <v>19</v>
      </c>
      <c r="C101" s="43">
        <v>11480.837772999999</v>
      </c>
      <c r="D101" s="43">
        <v>4095550.5155230002</v>
      </c>
      <c r="E101" s="43">
        <v>2023.7466529999999</v>
      </c>
      <c r="F101" s="35"/>
    </row>
    <row r="102" spans="1:6" x14ac:dyDescent="0.35">
      <c r="A102" s="34">
        <v>20000</v>
      </c>
      <c r="B102" s="2">
        <v>20</v>
      </c>
      <c r="C102" s="43">
        <v>12399.781067</v>
      </c>
      <c r="D102" s="43">
        <v>10768915.786908999</v>
      </c>
      <c r="E102" s="43">
        <v>3281.602625</v>
      </c>
      <c r="F102" s="35"/>
    </row>
    <row r="103" spans="1:6" x14ac:dyDescent="0.35">
      <c r="A103" s="34">
        <v>20000</v>
      </c>
      <c r="B103" s="2">
        <v>21</v>
      </c>
      <c r="C103" s="43">
        <v>12238.502732000001</v>
      </c>
      <c r="D103" s="43">
        <v>8691617.9444490001</v>
      </c>
      <c r="E103" s="43">
        <v>2948.1550069999998</v>
      </c>
      <c r="F103" s="35"/>
    </row>
    <row r="104" spans="1:6" x14ac:dyDescent="0.35">
      <c r="A104" s="34">
        <v>20000</v>
      </c>
      <c r="B104" s="2">
        <v>22</v>
      </c>
      <c r="C104" s="43">
        <v>14709.608329000001</v>
      </c>
      <c r="D104" s="43">
        <v>3905266.7619759999</v>
      </c>
      <c r="E104" s="43">
        <v>1976.1747800000001</v>
      </c>
      <c r="F104" s="35"/>
    </row>
    <row r="105" spans="1:6" x14ac:dyDescent="0.35">
      <c r="A105" s="34">
        <v>20000</v>
      </c>
      <c r="B105" s="2">
        <v>23</v>
      </c>
      <c r="C105" s="43">
        <v>13980.837772999999</v>
      </c>
      <c r="D105" s="43">
        <v>4095550.5155230002</v>
      </c>
      <c r="E105" s="43">
        <v>2023.7466529999999</v>
      </c>
      <c r="F105" s="35"/>
    </row>
    <row r="106" spans="1:6" x14ac:dyDescent="0.35">
      <c r="A106" s="34">
        <v>20000</v>
      </c>
      <c r="B106" s="2">
        <v>24</v>
      </c>
      <c r="C106" s="43">
        <v>15146.870663</v>
      </c>
      <c r="D106" s="43">
        <v>4915614.882801</v>
      </c>
      <c r="E106" s="43">
        <v>2217.1185989999999</v>
      </c>
      <c r="F106" s="35"/>
    </row>
    <row r="107" spans="1:6" ht="15" thickBot="1" x14ac:dyDescent="0.4">
      <c r="A107" s="36">
        <v>20000</v>
      </c>
      <c r="B107" s="37">
        <v>25</v>
      </c>
      <c r="C107" s="51">
        <v>14809.715630999999</v>
      </c>
      <c r="D107" s="51">
        <v>4201622.0101349996</v>
      </c>
      <c r="E107" s="51">
        <v>2049.7858449999999</v>
      </c>
      <c r="F107" s="38"/>
    </row>
    <row r="108" spans="1:6" x14ac:dyDescent="0.35">
      <c r="A108" s="22">
        <v>25000</v>
      </c>
      <c r="B108" s="2">
        <v>1</v>
      </c>
      <c r="C108" s="43">
        <v>3091.2256029999999</v>
      </c>
      <c r="D108" s="43">
        <v>10525868.990916001</v>
      </c>
      <c r="E108" s="43">
        <v>3244.3595660000001</v>
      </c>
      <c r="F108">
        <v>56017</v>
      </c>
    </row>
    <row r="109" spans="1:6" x14ac:dyDescent="0.35">
      <c r="A109" s="22">
        <v>25000</v>
      </c>
      <c r="B109" s="2">
        <v>2</v>
      </c>
      <c r="C109" s="43">
        <v>2598.5146009999999</v>
      </c>
      <c r="D109" s="43">
        <v>5787262.1284119999</v>
      </c>
      <c r="E109" s="43">
        <v>2405.6729059999998</v>
      </c>
    </row>
    <row r="110" spans="1:6" x14ac:dyDescent="0.35">
      <c r="A110" s="22">
        <v>25000</v>
      </c>
      <c r="B110" s="2">
        <v>3</v>
      </c>
      <c r="C110" s="43">
        <v>3735.5220610000001</v>
      </c>
      <c r="D110" s="43">
        <v>3034302.6349980002</v>
      </c>
      <c r="E110" s="43">
        <v>1741.92498</v>
      </c>
    </row>
    <row r="111" spans="1:6" x14ac:dyDescent="0.35">
      <c r="A111" s="22">
        <v>25000</v>
      </c>
      <c r="B111" s="2">
        <v>4</v>
      </c>
      <c r="C111" s="43">
        <v>3407.8820310000001</v>
      </c>
      <c r="D111" s="43">
        <v>1679636.379677</v>
      </c>
      <c r="E111" s="43">
        <v>1296.007863</v>
      </c>
    </row>
    <row r="112" spans="1:6" x14ac:dyDescent="0.35">
      <c r="A112" s="22">
        <v>25000</v>
      </c>
      <c r="B112" s="2">
        <v>5</v>
      </c>
      <c r="C112" s="43">
        <v>4330.5819380000003</v>
      </c>
      <c r="D112" s="43">
        <v>5057269.9878770001</v>
      </c>
      <c r="E112" s="43">
        <v>2248.8374749999998</v>
      </c>
    </row>
    <row r="113" spans="1:5" x14ac:dyDescent="0.35">
      <c r="A113" s="22">
        <v>25000</v>
      </c>
      <c r="B113" s="2">
        <v>6</v>
      </c>
      <c r="C113" s="43">
        <v>4177.8905320000003</v>
      </c>
      <c r="D113" s="43">
        <v>4065637.9255400002</v>
      </c>
      <c r="E113" s="43">
        <v>2016.3427099999999</v>
      </c>
    </row>
    <row r="114" spans="1:5" x14ac:dyDescent="0.35">
      <c r="A114" s="22">
        <v>25000</v>
      </c>
      <c r="B114" s="2">
        <v>7</v>
      </c>
      <c r="C114" s="43">
        <v>6618.5116939999998</v>
      </c>
      <c r="D114" s="43">
        <v>3423790.7390080001</v>
      </c>
      <c r="E114" s="43">
        <v>1850.3488150000001</v>
      </c>
    </row>
    <row r="115" spans="1:5" x14ac:dyDescent="0.35">
      <c r="A115" s="22">
        <v>25000</v>
      </c>
      <c r="B115" s="2">
        <v>8</v>
      </c>
      <c r="C115" s="43">
        <v>5907.8820310000001</v>
      </c>
      <c r="D115" s="43">
        <v>1679636.379677</v>
      </c>
      <c r="E115" s="43">
        <v>1296.007863</v>
      </c>
    </row>
    <row r="116" spans="1:5" x14ac:dyDescent="0.35">
      <c r="A116" s="22">
        <v>25000</v>
      </c>
      <c r="B116" s="2">
        <v>9</v>
      </c>
      <c r="C116" s="43">
        <v>6830.5819380000003</v>
      </c>
      <c r="D116" s="43">
        <v>5057269.9878770001</v>
      </c>
      <c r="E116" s="43">
        <v>2248.8374749999998</v>
      </c>
    </row>
    <row r="117" spans="1:5" x14ac:dyDescent="0.35">
      <c r="A117" s="22">
        <v>25000</v>
      </c>
      <c r="B117" s="2">
        <v>10</v>
      </c>
      <c r="C117" s="43">
        <v>6677.8905320000003</v>
      </c>
      <c r="D117" s="43">
        <v>4065637.9255400002</v>
      </c>
      <c r="E117" s="43">
        <v>2016.3427099999999</v>
      </c>
    </row>
    <row r="118" spans="1:5" x14ac:dyDescent="0.35">
      <c r="A118" s="22">
        <v>25000</v>
      </c>
      <c r="B118" s="2">
        <v>11</v>
      </c>
      <c r="C118" s="43">
        <v>9118.5116940000007</v>
      </c>
      <c r="D118" s="43">
        <v>3423790.7390080001</v>
      </c>
      <c r="E118" s="43">
        <v>1850.3488150000001</v>
      </c>
    </row>
    <row r="119" spans="1:5" x14ac:dyDescent="0.35">
      <c r="A119" s="22">
        <v>25000</v>
      </c>
      <c r="B119" s="2">
        <v>12</v>
      </c>
      <c r="C119" s="43">
        <v>8407.8820309999992</v>
      </c>
      <c r="D119" s="43">
        <v>1679636.379677</v>
      </c>
      <c r="E119" s="43">
        <v>1296.007863</v>
      </c>
    </row>
    <row r="120" spans="1:5" x14ac:dyDescent="0.35">
      <c r="A120" s="22">
        <v>25000</v>
      </c>
      <c r="B120" s="2">
        <v>13</v>
      </c>
      <c r="C120" s="43">
        <v>8252.0929560000004</v>
      </c>
      <c r="D120" s="43">
        <v>1220051.741895</v>
      </c>
      <c r="E120" s="43">
        <v>1104.559524</v>
      </c>
    </row>
    <row r="121" spans="1:5" x14ac:dyDescent="0.35">
      <c r="A121" s="22">
        <v>25000</v>
      </c>
      <c r="B121" s="2">
        <v>14</v>
      </c>
      <c r="C121" s="43">
        <v>9483.0846610000008</v>
      </c>
      <c r="D121" s="43">
        <v>8227771.9886969998</v>
      </c>
      <c r="E121" s="43">
        <v>2868.4093130000001</v>
      </c>
    </row>
    <row r="122" spans="1:5" x14ac:dyDescent="0.35">
      <c r="A122" s="22">
        <v>25000</v>
      </c>
      <c r="B122" s="2">
        <v>15</v>
      </c>
      <c r="C122" s="43">
        <v>8990.3736590000008</v>
      </c>
      <c r="D122" s="43">
        <v>4104735.4443029999</v>
      </c>
      <c r="E122" s="43">
        <v>2026.01467</v>
      </c>
    </row>
    <row r="123" spans="1:5" x14ac:dyDescent="0.35">
      <c r="A123" s="22">
        <v>25000</v>
      </c>
      <c r="B123" s="2">
        <v>16</v>
      </c>
      <c r="C123" s="43">
        <v>9913.0735659999991</v>
      </c>
      <c r="D123" s="43">
        <v>10677836.373972001</v>
      </c>
      <c r="E123" s="43">
        <v>3267.6958810000001</v>
      </c>
    </row>
    <row r="124" spans="1:5" x14ac:dyDescent="0.35">
      <c r="A124" s="22">
        <v>25000</v>
      </c>
      <c r="B124" s="2">
        <v>17</v>
      </c>
      <c r="C124" s="43">
        <v>9760.3821599999992</v>
      </c>
      <c r="D124" s="43">
        <v>8730718.0646579992</v>
      </c>
      <c r="E124" s="43">
        <v>2954.7788519999999</v>
      </c>
    </row>
    <row r="125" spans="1:5" x14ac:dyDescent="0.35">
      <c r="A125" s="22">
        <v>25000</v>
      </c>
      <c r="B125" s="2">
        <v>18</v>
      </c>
      <c r="C125" s="43">
        <v>12201.003322</v>
      </c>
      <c r="D125" s="43">
        <v>3897775.9430610002</v>
      </c>
      <c r="E125" s="43">
        <v>1974.2785879999999</v>
      </c>
    </row>
    <row r="126" spans="1:5" x14ac:dyDescent="0.35">
      <c r="A126" s="22">
        <v>25000</v>
      </c>
      <c r="B126" s="2">
        <v>19</v>
      </c>
      <c r="C126" s="43">
        <v>11490.373659000001</v>
      </c>
      <c r="D126" s="43">
        <v>4104735.4443029999</v>
      </c>
      <c r="E126" s="43">
        <v>2026.01467</v>
      </c>
    </row>
    <row r="127" spans="1:5" x14ac:dyDescent="0.35">
      <c r="A127" s="22">
        <v>25000</v>
      </c>
      <c r="B127" s="2">
        <v>20</v>
      </c>
      <c r="C127" s="43">
        <v>12413.073565999999</v>
      </c>
      <c r="D127" s="43">
        <v>10677836.373972001</v>
      </c>
      <c r="E127" s="43">
        <v>3267.6958810000001</v>
      </c>
    </row>
    <row r="128" spans="1:5" x14ac:dyDescent="0.35">
      <c r="A128" s="22">
        <v>25000</v>
      </c>
      <c r="B128" s="2">
        <v>21</v>
      </c>
      <c r="C128" s="43">
        <v>12260.382159999999</v>
      </c>
      <c r="D128" s="43">
        <v>8730718.0646579992</v>
      </c>
      <c r="E128" s="43">
        <v>2954.7788519999999</v>
      </c>
    </row>
    <row r="129" spans="1:6" x14ac:dyDescent="0.35">
      <c r="A129" s="22">
        <v>25000</v>
      </c>
      <c r="B129" s="2">
        <v>22</v>
      </c>
      <c r="C129" s="43">
        <v>14701.003322</v>
      </c>
      <c r="D129" s="43">
        <v>3897775.9430610002</v>
      </c>
      <c r="E129" s="43">
        <v>1974.2785879999999</v>
      </c>
    </row>
    <row r="130" spans="1:6" x14ac:dyDescent="0.35">
      <c r="A130" s="22">
        <v>25000</v>
      </c>
      <c r="B130" s="2">
        <v>23</v>
      </c>
      <c r="C130" s="43">
        <v>13990.373659000001</v>
      </c>
      <c r="D130" s="43">
        <v>4104735.4443029999</v>
      </c>
      <c r="E130" s="43">
        <v>2026.01467</v>
      </c>
    </row>
    <row r="131" spans="1:6" x14ac:dyDescent="0.35">
      <c r="A131" s="22">
        <v>25000</v>
      </c>
      <c r="B131" s="2">
        <v>24</v>
      </c>
      <c r="C131" s="43">
        <v>15127.38112</v>
      </c>
      <c r="D131" s="43">
        <v>4880957.5079849996</v>
      </c>
      <c r="E131" s="43">
        <v>2209.2889150000001</v>
      </c>
    </row>
    <row r="132" spans="1:6" ht="15" thickBot="1" x14ac:dyDescent="0.4">
      <c r="A132" s="22">
        <v>25000</v>
      </c>
      <c r="B132" s="2">
        <v>25</v>
      </c>
      <c r="C132" s="43">
        <v>14799.74109</v>
      </c>
      <c r="D132" s="43">
        <v>4161834.8111060001</v>
      </c>
      <c r="E132" s="43">
        <v>2040.0575510000001</v>
      </c>
    </row>
    <row r="133" spans="1:6" x14ac:dyDescent="0.35">
      <c r="A133" s="31">
        <v>30000</v>
      </c>
      <c r="B133" s="32">
        <v>1</v>
      </c>
      <c r="C133" s="50">
        <v>3106.8163669999999</v>
      </c>
      <c r="D133" s="50">
        <v>10703096.314175</v>
      </c>
      <c r="E133" s="50">
        <v>3271.5586979999998</v>
      </c>
      <c r="F133" s="33">
        <v>81171</v>
      </c>
    </row>
    <row r="134" spans="1:6" x14ac:dyDescent="0.35">
      <c r="A134" s="34">
        <v>30000</v>
      </c>
      <c r="B134" s="2">
        <v>2</v>
      </c>
      <c r="C134" s="43">
        <v>2607.130208</v>
      </c>
      <c r="D134" s="43">
        <v>5847463.9996339995</v>
      </c>
      <c r="E134" s="43">
        <v>2418.153014</v>
      </c>
      <c r="F134" s="35"/>
    </row>
    <row r="135" spans="1:6" x14ac:dyDescent="0.35">
      <c r="A135" s="34">
        <v>30000</v>
      </c>
      <c r="B135" s="2">
        <v>3</v>
      </c>
      <c r="C135" s="43">
        <v>3744.6356820000001</v>
      </c>
      <c r="D135" s="43">
        <v>3059802.878908</v>
      </c>
      <c r="E135" s="43">
        <v>1749.2292239999999</v>
      </c>
      <c r="F135" s="35"/>
    </row>
    <row r="136" spans="1:6" x14ac:dyDescent="0.35">
      <c r="A136" s="34">
        <v>30000</v>
      </c>
      <c r="B136" s="2">
        <v>4</v>
      </c>
      <c r="C136" s="43">
        <v>3412.78361</v>
      </c>
      <c r="D136" s="43">
        <v>1674237.6174870001</v>
      </c>
      <c r="E136" s="43">
        <v>1293.9233429999999</v>
      </c>
      <c r="F136" s="35"/>
    </row>
    <row r="137" spans="1:6" x14ac:dyDescent="0.35">
      <c r="A137" s="34">
        <v>30000</v>
      </c>
      <c r="B137" s="2">
        <v>5</v>
      </c>
      <c r="C137" s="43">
        <v>4343.2330739999998</v>
      </c>
      <c r="D137" s="43">
        <v>5090564.6962639997</v>
      </c>
      <c r="E137" s="43">
        <v>2256.2279800000001</v>
      </c>
      <c r="F137" s="35"/>
    </row>
    <row r="138" spans="1:6" x14ac:dyDescent="0.35">
      <c r="A138" s="34">
        <v>30000</v>
      </c>
      <c r="B138" s="2">
        <v>6</v>
      </c>
      <c r="C138" s="43">
        <v>4187.083944</v>
      </c>
      <c r="D138" s="43">
        <v>4076334.396948</v>
      </c>
      <c r="E138" s="43">
        <v>2018.993412</v>
      </c>
      <c r="F138" s="35"/>
    </row>
    <row r="139" spans="1:6" x14ac:dyDescent="0.35">
      <c r="A139" s="34">
        <v>30000</v>
      </c>
      <c r="B139" s="2">
        <v>7</v>
      </c>
      <c r="C139" s="43">
        <v>6623.7245309999998</v>
      </c>
      <c r="D139" s="43">
        <v>3385083.9520120001</v>
      </c>
      <c r="E139" s="43">
        <v>1839.859764</v>
      </c>
      <c r="F139" s="35"/>
    </row>
    <row r="140" spans="1:6" x14ac:dyDescent="0.35">
      <c r="A140" s="34">
        <v>30000</v>
      </c>
      <c r="B140" s="2">
        <v>8</v>
      </c>
      <c r="C140" s="43">
        <v>5912.7836100000004</v>
      </c>
      <c r="D140" s="43">
        <v>1674237.6174870001</v>
      </c>
      <c r="E140" s="43">
        <v>1293.9233429999999</v>
      </c>
      <c r="F140" s="35"/>
    </row>
    <row r="141" spans="1:6" x14ac:dyDescent="0.35">
      <c r="A141" s="34">
        <v>30000</v>
      </c>
      <c r="B141" s="2">
        <v>9</v>
      </c>
      <c r="C141" s="43">
        <v>6843.2330739999998</v>
      </c>
      <c r="D141" s="43">
        <v>5090564.6962639997</v>
      </c>
      <c r="E141" s="43">
        <v>2256.2279800000001</v>
      </c>
      <c r="F141" s="35"/>
    </row>
    <row r="142" spans="1:6" x14ac:dyDescent="0.35">
      <c r="A142" s="34">
        <v>30000</v>
      </c>
      <c r="B142" s="2">
        <v>10</v>
      </c>
      <c r="C142" s="43">
        <v>6687.083944</v>
      </c>
      <c r="D142" s="43">
        <v>4076334.396948</v>
      </c>
      <c r="E142" s="43">
        <v>2018.993412</v>
      </c>
      <c r="F142" s="35"/>
    </row>
    <row r="143" spans="1:6" x14ac:dyDescent="0.35">
      <c r="A143" s="34">
        <v>30000</v>
      </c>
      <c r="B143" s="2">
        <v>11</v>
      </c>
      <c r="C143" s="43">
        <v>9123.7245309999998</v>
      </c>
      <c r="D143" s="43">
        <v>3385083.9520120001</v>
      </c>
      <c r="E143" s="43">
        <v>1839.859764</v>
      </c>
      <c r="F143" s="35"/>
    </row>
    <row r="144" spans="1:6" x14ac:dyDescent="0.35">
      <c r="A144" s="34">
        <v>30000</v>
      </c>
      <c r="B144" s="2">
        <v>12</v>
      </c>
      <c r="C144" s="43">
        <v>8412.7836100000004</v>
      </c>
      <c r="D144" s="43">
        <v>1674237.6174870001</v>
      </c>
      <c r="E144" s="43">
        <v>1293.9233429999999</v>
      </c>
      <c r="F144" s="35"/>
    </row>
    <row r="145" spans="1:6" x14ac:dyDescent="0.35">
      <c r="A145" s="34">
        <v>30000</v>
      </c>
      <c r="B145" s="2">
        <v>13</v>
      </c>
      <c r="C145" s="43">
        <v>8259.5654759999998</v>
      </c>
      <c r="D145" s="43">
        <v>1230352.6803679999</v>
      </c>
      <c r="E145" s="43">
        <v>1109.21264</v>
      </c>
      <c r="F145" s="35"/>
    </row>
    <row r="146" spans="1:6" x14ac:dyDescent="0.35">
      <c r="A146" s="34">
        <v>30000</v>
      </c>
      <c r="B146" s="2">
        <v>14</v>
      </c>
      <c r="C146" s="43">
        <v>9505.7709259999992</v>
      </c>
      <c r="D146" s="43">
        <v>8335571.002084</v>
      </c>
      <c r="E146" s="43">
        <v>2887.1388959999999</v>
      </c>
      <c r="F146" s="35"/>
    </row>
    <row r="147" spans="1:6" x14ac:dyDescent="0.35">
      <c r="A147" s="34">
        <v>30000</v>
      </c>
      <c r="B147" s="2">
        <v>15</v>
      </c>
      <c r="C147" s="43">
        <v>9006.0847670000003</v>
      </c>
      <c r="D147" s="43">
        <v>4136008.4553279998</v>
      </c>
      <c r="E147" s="43">
        <v>2033.7178899999999</v>
      </c>
      <c r="F147" s="35"/>
    </row>
    <row r="148" spans="1:6" x14ac:dyDescent="0.35">
      <c r="A148" s="34">
        <v>30000</v>
      </c>
      <c r="B148" s="2">
        <v>16</v>
      </c>
      <c r="C148" s="43">
        <v>9936.5342309999996</v>
      </c>
      <c r="D148" s="43">
        <v>10807859.539943</v>
      </c>
      <c r="E148" s="43">
        <v>3287.5309179999999</v>
      </c>
      <c r="F148" s="35"/>
    </row>
    <row r="149" spans="1:6" x14ac:dyDescent="0.35">
      <c r="A149" s="34">
        <v>30000</v>
      </c>
      <c r="B149" s="2">
        <v>17</v>
      </c>
      <c r="C149" s="43">
        <v>9780.3851009999998</v>
      </c>
      <c r="D149" s="43">
        <v>8791453.195169</v>
      </c>
      <c r="E149" s="43">
        <v>2965.038481</v>
      </c>
      <c r="F149" s="35"/>
    </row>
    <row r="150" spans="1:6" x14ac:dyDescent="0.35">
      <c r="A150" s="34">
        <v>30000</v>
      </c>
      <c r="B150" s="2">
        <v>18</v>
      </c>
      <c r="C150" s="43">
        <v>12217.025688</v>
      </c>
      <c r="D150" s="43">
        <v>3904764.3578349999</v>
      </c>
      <c r="E150" s="43">
        <v>1976.0476610000001</v>
      </c>
      <c r="F150" s="35"/>
    </row>
    <row r="151" spans="1:6" x14ac:dyDescent="0.35">
      <c r="A151" s="34">
        <v>30000</v>
      </c>
      <c r="B151" s="2">
        <v>19</v>
      </c>
      <c r="C151" s="43">
        <v>11506.084767</v>
      </c>
      <c r="D151" s="43">
        <v>4136008.4553279998</v>
      </c>
      <c r="E151" s="43">
        <v>2033.7178899999999</v>
      </c>
      <c r="F151" s="35"/>
    </row>
    <row r="152" spans="1:6" x14ac:dyDescent="0.35">
      <c r="A152" s="34">
        <v>30000</v>
      </c>
      <c r="B152" s="2">
        <v>20</v>
      </c>
      <c r="C152" s="43">
        <v>12436.534231</v>
      </c>
      <c r="D152" s="43">
        <v>10807859.539943</v>
      </c>
      <c r="E152" s="43">
        <v>3287.5309179999999</v>
      </c>
      <c r="F152" s="35"/>
    </row>
    <row r="153" spans="1:6" x14ac:dyDescent="0.35">
      <c r="A153" s="34">
        <v>30000</v>
      </c>
      <c r="B153" s="2">
        <v>21</v>
      </c>
      <c r="C153" s="43">
        <v>12280.385101</v>
      </c>
      <c r="D153" s="43">
        <v>8791453.195169</v>
      </c>
      <c r="E153" s="43">
        <v>2965.038481</v>
      </c>
      <c r="F153" s="35"/>
    </row>
    <row r="154" spans="1:6" x14ac:dyDescent="0.35">
      <c r="A154" s="34">
        <v>30000</v>
      </c>
      <c r="B154" s="2">
        <v>22</v>
      </c>
      <c r="C154" s="43">
        <v>14717.025688</v>
      </c>
      <c r="D154" s="43">
        <v>3904764.3578349999</v>
      </c>
      <c r="E154" s="43">
        <v>1976.0476610000001</v>
      </c>
      <c r="F154" s="35"/>
    </row>
    <row r="155" spans="1:6" x14ac:dyDescent="0.35">
      <c r="A155" s="34">
        <v>30000</v>
      </c>
      <c r="B155" s="2">
        <v>23</v>
      </c>
      <c r="C155" s="43">
        <v>14006.084767</v>
      </c>
      <c r="D155" s="43">
        <v>4136008.4553279998</v>
      </c>
      <c r="E155" s="43">
        <v>2033.7178899999999</v>
      </c>
      <c r="F155" s="35"/>
    </row>
    <row r="156" spans="1:6" x14ac:dyDescent="0.35">
      <c r="A156" s="34">
        <v>30000</v>
      </c>
      <c r="B156" s="2">
        <v>24</v>
      </c>
      <c r="C156" s="43">
        <v>15143.590241</v>
      </c>
      <c r="D156" s="43">
        <v>4866798.2439639997</v>
      </c>
      <c r="E156" s="43">
        <v>2206.0821030000002</v>
      </c>
      <c r="F156" s="35"/>
    </row>
    <row r="157" spans="1:6" ht="15" thickBot="1" x14ac:dyDescent="0.4">
      <c r="A157" s="36">
        <v>30000</v>
      </c>
      <c r="B157" s="37">
        <v>25</v>
      </c>
      <c r="C157" s="51">
        <v>14811.738169</v>
      </c>
      <c r="D157" s="51">
        <v>4165925.8051479999</v>
      </c>
      <c r="E157" s="51">
        <v>2041.0599709999999</v>
      </c>
      <c r="F157" s="38"/>
    </row>
    <row r="158" spans="1:6" x14ac:dyDescent="0.35">
      <c r="A158" s="22">
        <v>35000</v>
      </c>
      <c r="B158" s="2">
        <v>1</v>
      </c>
      <c r="C158" s="43">
        <v>3093.82566</v>
      </c>
      <c r="D158" s="43">
        <v>10797832.746902</v>
      </c>
      <c r="E158" s="43">
        <v>3286.0055910000001</v>
      </c>
      <c r="F158">
        <v>76082</v>
      </c>
    </row>
    <row r="159" spans="1:6" x14ac:dyDescent="0.35">
      <c r="A159" s="22">
        <v>35000</v>
      </c>
      <c r="B159" s="2">
        <v>2</v>
      </c>
      <c r="C159" s="43">
        <v>2594.2907359999999</v>
      </c>
      <c r="D159" s="43">
        <v>5882619.4529680004</v>
      </c>
      <c r="E159" s="43">
        <v>2425.4111929999999</v>
      </c>
    </row>
    <row r="160" spans="1:6" x14ac:dyDescent="0.35">
      <c r="A160" s="22">
        <v>35000</v>
      </c>
      <c r="B160" s="2">
        <v>3</v>
      </c>
      <c r="C160" s="43">
        <v>3730.8886870000001</v>
      </c>
      <c r="D160" s="43">
        <v>3058673.8322399999</v>
      </c>
      <c r="E160" s="43">
        <v>1748.9064679999999</v>
      </c>
    </row>
    <row r="161" spans="1:5" x14ac:dyDescent="0.35">
      <c r="A161" s="22">
        <v>35000</v>
      </c>
      <c r="B161" s="2">
        <v>4</v>
      </c>
      <c r="C161" s="43">
        <v>3393.2722319999998</v>
      </c>
      <c r="D161" s="43">
        <v>1635749.881422</v>
      </c>
      <c r="E161" s="43">
        <v>1278.9643779999999</v>
      </c>
    </row>
    <row r="162" spans="1:5" x14ac:dyDescent="0.35">
      <c r="A162" s="22">
        <v>35000</v>
      </c>
      <c r="B162" s="2">
        <v>5</v>
      </c>
      <c r="C162" s="43">
        <v>4320.5326839999998</v>
      </c>
      <c r="D162" s="43">
        <v>5077218.9557619998</v>
      </c>
      <c r="E162" s="43">
        <v>2253.268505</v>
      </c>
    </row>
    <row r="163" spans="1:5" x14ac:dyDescent="0.35">
      <c r="A163" s="22">
        <v>35000</v>
      </c>
      <c r="B163" s="2">
        <v>6</v>
      </c>
      <c r="C163" s="43">
        <v>4159.6847390000003</v>
      </c>
      <c r="D163" s="43">
        <v>4024999.1156500001</v>
      </c>
      <c r="E163" s="43">
        <v>2006.2400439999999</v>
      </c>
    </row>
    <row r="164" spans="1:5" x14ac:dyDescent="0.35">
      <c r="A164" s="22">
        <v>35000</v>
      </c>
      <c r="B164" s="2">
        <v>7</v>
      </c>
      <c r="C164" s="43">
        <v>6603.6459519999999</v>
      </c>
      <c r="D164" s="43">
        <v>3267641.1080390001</v>
      </c>
      <c r="E164" s="43">
        <v>1807.661779</v>
      </c>
    </row>
    <row r="165" spans="1:5" x14ac:dyDescent="0.35">
      <c r="A165" s="22">
        <v>35000</v>
      </c>
      <c r="B165" s="2">
        <v>8</v>
      </c>
      <c r="C165" s="43">
        <v>5893.2722320000003</v>
      </c>
      <c r="D165" s="43">
        <v>1635749.881422</v>
      </c>
      <c r="E165" s="43">
        <v>1278.9643779999999</v>
      </c>
    </row>
    <row r="166" spans="1:5" x14ac:dyDescent="0.35">
      <c r="A166" s="22">
        <v>35000</v>
      </c>
      <c r="B166" s="2">
        <v>9</v>
      </c>
      <c r="C166" s="43">
        <v>6820.5326839999998</v>
      </c>
      <c r="D166" s="43">
        <v>5077218.9557619998</v>
      </c>
      <c r="E166" s="43">
        <v>2253.268505</v>
      </c>
    </row>
    <row r="167" spans="1:5" x14ac:dyDescent="0.35">
      <c r="A167" s="22">
        <v>35000</v>
      </c>
      <c r="B167" s="2">
        <v>10</v>
      </c>
      <c r="C167" s="43">
        <v>6659.6847390000003</v>
      </c>
      <c r="D167" s="43">
        <v>4024999.1156500001</v>
      </c>
      <c r="E167" s="43">
        <v>2006.2400439999999</v>
      </c>
    </row>
    <row r="168" spans="1:5" x14ac:dyDescent="0.35">
      <c r="A168" s="22">
        <v>35000</v>
      </c>
      <c r="B168" s="2">
        <v>11</v>
      </c>
      <c r="C168" s="43">
        <v>9103.6459520000008</v>
      </c>
      <c r="D168" s="43">
        <v>3267641.1080390001</v>
      </c>
      <c r="E168" s="43">
        <v>1807.661779</v>
      </c>
    </row>
    <row r="169" spans="1:5" x14ac:dyDescent="0.35">
      <c r="A169" s="22">
        <v>35000</v>
      </c>
      <c r="B169" s="2">
        <v>12</v>
      </c>
      <c r="C169" s="43">
        <v>8393.2722319999993</v>
      </c>
      <c r="D169" s="43">
        <v>1635749.881422</v>
      </c>
      <c r="E169" s="43">
        <v>1278.9643779999999</v>
      </c>
    </row>
    <row r="170" spans="1:5" x14ac:dyDescent="0.35">
      <c r="A170" s="22">
        <v>35000</v>
      </c>
      <c r="B170" s="2">
        <v>13</v>
      </c>
      <c r="C170" s="43">
        <v>8246.2952640000003</v>
      </c>
      <c r="D170" s="43">
        <v>1215610.1874309999</v>
      </c>
      <c r="E170" s="43">
        <v>1102.5471359999999</v>
      </c>
    </row>
    <row r="171" spans="1:5" x14ac:dyDescent="0.35">
      <c r="A171" s="22">
        <v>35000</v>
      </c>
      <c r="B171" s="2">
        <v>14</v>
      </c>
      <c r="C171" s="43">
        <v>9489.2416470000007</v>
      </c>
      <c r="D171" s="43">
        <v>8370975.1408360004</v>
      </c>
      <c r="E171" s="43">
        <v>2893.2637519999998</v>
      </c>
    </row>
    <row r="172" spans="1:5" x14ac:dyDescent="0.35">
      <c r="A172" s="22">
        <v>35000</v>
      </c>
      <c r="B172" s="2">
        <v>15</v>
      </c>
      <c r="C172" s="43">
        <v>8989.7067220000008</v>
      </c>
      <c r="D172" s="43">
        <v>4127076.2139309999</v>
      </c>
      <c r="E172" s="43">
        <v>2031.520665</v>
      </c>
    </row>
    <row r="173" spans="1:5" x14ac:dyDescent="0.35">
      <c r="A173" s="22">
        <v>35000</v>
      </c>
      <c r="B173" s="2">
        <v>16</v>
      </c>
      <c r="C173" s="43">
        <v>9916.9671739999994</v>
      </c>
      <c r="D173" s="43">
        <v>10840531.439239999</v>
      </c>
      <c r="E173" s="43">
        <v>3292.496232</v>
      </c>
    </row>
    <row r="174" spans="1:5" x14ac:dyDescent="0.35">
      <c r="A174" s="22">
        <v>35000</v>
      </c>
      <c r="B174" s="2">
        <v>17</v>
      </c>
      <c r="C174" s="43">
        <v>9756.1192289999999</v>
      </c>
      <c r="D174" s="43">
        <v>8761697.6548190005</v>
      </c>
      <c r="E174" s="43">
        <v>2960.0164960000002</v>
      </c>
    </row>
    <row r="175" spans="1:5" x14ac:dyDescent="0.35">
      <c r="A175" s="22">
        <v>35000</v>
      </c>
      <c r="B175" s="2">
        <v>18</v>
      </c>
      <c r="C175" s="43">
        <v>12200.080442</v>
      </c>
      <c r="D175" s="43">
        <v>3868326.1972730001</v>
      </c>
      <c r="E175" s="43">
        <v>1966.80609</v>
      </c>
    </row>
    <row r="176" spans="1:5" x14ac:dyDescent="0.35">
      <c r="A176" s="22">
        <v>35000</v>
      </c>
      <c r="B176" s="2">
        <v>19</v>
      </c>
      <c r="C176" s="43">
        <v>11489.706722000001</v>
      </c>
      <c r="D176" s="43">
        <v>4127076.2139309999</v>
      </c>
      <c r="E176" s="43">
        <v>2031.520665</v>
      </c>
    </row>
    <row r="177" spans="1:6" x14ac:dyDescent="0.35">
      <c r="A177" s="22">
        <v>35000</v>
      </c>
      <c r="B177" s="2">
        <v>20</v>
      </c>
      <c r="C177" s="43">
        <v>12416.967173999999</v>
      </c>
      <c r="D177" s="43">
        <v>10840531.439239999</v>
      </c>
      <c r="E177" s="43">
        <v>3292.496232</v>
      </c>
    </row>
    <row r="178" spans="1:6" x14ac:dyDescent="0.35">
      <c r="A178" s="22">
        <v>35000</v>
      </c>
      <c r="B178" s="2">
        <v>21</v>
      </c>
      <c r="C178" s="43">
        <v>12256.119229</v>
      </c>
      <c r="D178" s="43">
        <v>8761697.6548190005</v>
      </c>
      <c r="E178" s="43">
        <v>2960.0164960000002</v>
      </c>
    </row>
    <row r="179" spans="1:6" x14ac:dyDescent="0.35">
      <c r="A179" s="22">
        <v>35000</v>
      </c>
      <c r="B179" s="2">
        <v>22</v>
      </c>
      <c r="C179" s="43">
        <v>14700.080442</v>
      </c>
      <c r="D179" s="43">
        <v>3868326.1972730001</v>
      </c>
      <c r="E179" s="43">
        <v>1966.80609</v>
      </c>
    </row>
    <row r="180" spans="1:6" x14ac:dyDescent="0.35">
      <c r="A180" s="22">
        <v>35000</v>
      </c>
      <c r="B180" s="2">
        <v>23</v>
      </c>
      <c r="C180" s="43">
        <v>13989.706722000001</v>
      </c>
      <c r="D180" s="43">
        <v>4127076.2139309999</v>
      </c>
      <c r="E180" s="43">
        <v>2031.520665</v>
      </c>
    </row>
    <row r="181" spans="1:6" x14ac:dyDescent="0.35">
      <c r="A181" s="22">
        <v>35000</v>
      </c>
      <c r="B181" s="2">
        <v>24</v>
      </c>
      <c r="C181" s="43">
        <v>15126.304673000001</v>
      </c>
      <c r="D181" s="43">
        <v>4790192.3199709998</v>
      </c>
      <c r="E181" s="43">
        <v>2188.650799</v>
      </c>
    </row>
    <row r="182" spans="1:6" ht="15" thickBot="1" x14ac:dyDescent="0.4">
      <c r="A182" s="22">
        <v>35000</v>
      </c>
      <c r="B182" s="2">
        <v>25</v>
      </c>
      <c r="C182" s="43">
        <v>14788.688219</v>
      </c>
      <c r="D182" s="43">
        <v>4065589.9307840001</v>
      </c>
      <c r="E182" s="43">
        <v>2016.330809</v>
      </c>
    </row>
    <row r="183" spans="1:6" x14ac:dyDescent="0.35">
      <c r="A183" s="31">
        <v>40000</v>
      </c>
      <c r="B183" s="32">
        <v>1</v>
      </c>
      <c r="C183" s="50">
        <v>3105.4071330000002</v>
      </c>
      <c r="D183" s="50">
        <v>10891229.301669</v>
      </c>
      <c r="E183" s="50">
        <v>3300.1862529999999</v>
      </c>
      <c r="F183" s="33">
        <v>310898</v>
      </c>
    </row>
    <row r="184" spans="1:6" x14ac:dyDescent="0.35">
      <c r="A184" s="34">
        <v>40000</v>
      </c>
      <c r="B184" s="2">
        <v>2</v>
      </c>
      <c r="C184" s="43">
        <v>2599.1481359999998</v>
      </c>
      <c r="D184" s="43">
        <v>5904522.0520799998</v>
      </c>
      <c r="E184" s="43">
        <v>2429.9222319999999</v>
      </c>
      <c r="F184" s="35"/>
    </row>
    <row r="185" spans="1:6" x14ac:dyDescent="0.35">
      <c r="A185" s="34">
        <v>40000</v>
      </c>
      <c r="B185" s="2">
        <v>3</v>
      </c>
      <c r="C185" s="43">
        <v>3735.2327850000001</v>
      </c>
      <c r="D185" s="43">
        <v>3075147.6246349998</v>
      </c>
      <c r="E185" s="43">
        <v>1753.609884</v>
      </c>
      <c r="F185" s="35"/>
    </row>
    <row r="186" spans="1:6" x14ac:dyDescent="0.35">
      <c r="A186" s="34">
        <v>40000</v>
      </c>
      <c r="B186" s="2">
        <v>4</v>
      </c>
      <c r="C186" s="43">
        <v>3389.1402240000002</v>
      </c>
      <c r="D186" s="43">
        <v>1622420.3595970001</v>
      </c>
      <c r="E186" s="43">
        <v>1273.7426579999999</v>
      </c>
      <c r="F186" s="35"/>
    </row>
    <row r="187" spans="1:6" x14ac:dyDescent="0.35">
      <c r="A187" s="34">
        <v>40000</v>
      </c>
      <c r="B187" s="2">
        <v>5</v>
      </c>
      <c r="C187" s="43">
        <v>4320.9605339999998</v>
      </c>
      <c r="D187" s="43">
        <v>5105608.0422120001</v>
      </c>
      <c r="E187" s="43">
        <v>2259.5592580000002</v>
      </c>
      <c r="F187" s="35"/>
    </row>
    <row r="188" spans="1:6" x14ac:dyDescent="0.35">
      <c r="A188" s="34">
        <v>40000</v>
      </c>
      <c r="B188" s="2">
        <v>6</v>
      </c>
      <c r="C188" s="43">
        <v>4156.5433119999998</v>
      </c>
      <c r="D188" s="43">
        <v>4030745.6629189998</v>
      </c>
      <c r="E188" s="43">
        <v>2007.6717020000001</v>
      </c>
      <c r="F188" s="35"/>
    </row>
    <row r="189" spans="1:6" x14ac:dyDescent="0.35">
      <c r="A189" s="34">
        <v>40000</v>
      </c>
      <c r="B189" s="2">
        <v>7</v>
      </c>
      <c r="C189" s="43">
        <v>6599.1931290000002</v>
      </c>
      <c r="D189" s="43">
        <v>3254030.5715000001</v>
      </c>
      <c r="E189" s="43">
        <v>1803.8931709999999</v>
      </c>
      <c r="F189" s="35"/>
    </row>
    <row r="190" spans="1:6" x14ac:dyDescent="0.35">
      <c r="A190" s="34">
        <v>40000</v>
      </c>
      <c r="B190" s="2">
        <v>8</v>
      </c>
      <c r="C190" s="43">
        <v>5889.1402239999998</v>
      </c>
      <c r="D190" s="43">
        <v>1622420.3595970001</v>
      </c>
      <c r="E190" s="43">
        <v>1273.7426579999999</v>
      </c>
      <c r="F190" s="35"/>
    </row>
    <row r="191" spans="1:6" x14ac:dyDescent="0.35">
      <c r="A191" s="34">
        <v>40000</v>
      </c>
      <c r="B191" s="2">
        <v>9</v>
      </c>
      <c r="C191" s="43">
        <v>6820.9605339999998</v>
      </c>
      <c r="D191" s="43">
        <v>5105608.0422120001</v>
      </c>
      <c r="E191" s="43">
        <v>2259.5592580000002</v>
      </c>
      <c r="F191" s="35"/>
    </row>
    <row r="192" spans="1:6" x14ac:dyDescent="0.35">
      <c r="A192" s="34">
        <v>40000</v>
      </c>
      <c r="B192" s="2">
        <v>10</v>
      </c>
      <c r="C192" s="43">
        <v>6656.5433119999998</v>
      </c>
      <c r="D192" s="43">
        <v>4030745.6629189998</v>
      </c>
      <c r="E192" s="43">
        <v>2007.6717020000001</v>
      </c>
      <c r="F192" s="35"/>
    </row>
    <row r="193" spans="1:6" x14ac:dyDescent="0.35">
      <c r="A193" s="34">
        <v>40000</v>
      </c>
      <c r="B193" s="2">
        <v>11</v>
      </c>
      <c r="C193" s="43">
        <v>9099.1931289999993</v>
      </c>
      <c r="D193" s="43">
        <v>3254030.5715000001</v>
      </c>
      <c r="E193" s="43">
        <v>1803.8931709999999</v>
      </c>
      <c r="F193" s="35"/>
    </row>
    <row r="194" spans="1:6" x14ac:dyDescent="0.35">
      <c r="A194" s="34">
        <v>40000</v>
      </c>
      <c r="B194" s="2">
        <v>12</v>
      </c>
      <c r="C194" s="43">
        <v>8389.1402240000007</v>
      </c>
      <c r="D194" s="43">
        <v>1622420.3595970001</v>
      </c>
      <c r="E194" s="43">
        <v>1273.7426579999999</v>
      </c>
      <c r="F194" s="35"/>
    </row>
    <row r="195" spans="1:6" x14ac:dyDescent="0.35">
      <c r="A195" s="34">
        <v>40000</v>
      </c>
      <c r="B195" s="2">
        <v>13</v>
      </c>
      <c r="C195" s="43">
        <v>8240.5040680000002</v>
      </c>
      <c r="D195" s="43">
        <v>1212142.262293</v>
      </c>
      <c r="E195" s="43">
        <v>1100.9733249999999</v>
      </c>
      <c r="F195" s="35"/>
    </row>
    <row r="196" spans="1:6" x14ac:dyDescent="0.35">
      <c r="A196" s="34">
        <v>40000</v>
      </c>
      <c r="B196" s="2">
        <v>14</v>
      </c>
      <c r="C196" s="43">
        <v>9493.5214520000009</v>
      </c>
      <c r="D196" s="43">
        <v>8471399.0075150002</v>
      </c>
      <c r="E196" s="43">
        <v>2910.566785</v>
      </c>
      <c r="F196" s="35"/>
    </row>
    <row r="197" spans="1:6" x14ac:dyDescent="0.35">
      <c r="A197" s="34">
        <v>40000</v>
      </c>
      <c r="B197" s="2">
        <v>15</v>
      </c>
      <c r="C197" s="43">
        <v>8987.262455</v>
      </c>
      <c r="D197" s="43">
        <v>4156285.8142940002</v>
      </c>
      <c r="E197" s="43">
        <v>2038.697087</v>
      </c>
      <c r="F197" s="35"/>
    </row>
    <row r="198" spans="1:6" x14ac:dyDescent="0.35">
      <c r="A198" s="34">
        <v>40000</v>
      </c>
      <c r="B198" s="2">
        <v>16</v>
      </c>
      <c r="C198" s="43">
        <v>9919.0827659999995</v>
      </c>
      <c r="D198" s="43">
        <v>10955781.849738</v>
      </c>
      <c r="E198" s="43">
        <v>3309.9519409999998</v>
      </c>
      <c r="F198" s="35"/>
    </row>
    <row r="199" spans="1:6" x14ac:dyDescent="0.35">
      <c r="A199" s="34">
        <v>40000</v>
      </c>
      <c r="B199" s="2">
        <v>17</v>
      </c>
      <c r="C199" s="43">
        <v>9754.6655429999992</v>
      </c>
      <c r="D199" s="43">
        <v>8841301.7769719996</v>
      </c>
      <c r="E199" s="43">
        <v>2973.4326590000001</v>
      </c>
      <c r="F199" s="35"/>
    </row>
    <row r="200" spans="1:6" x14ac:dyDescent="0.35">
      <c r="A200" s="34">
        <v>40000</v>
      </c>
      <c r="B200" s="2">
        <v>18</v>
      </c>
      <c r="C200" s="43">
        <v>12197.315361000001</v>
      </c>
      <c r="D200" s="43">
        <v>3899543.0056159999</v>
      </c>
      <c r="E200" s="43">
        <v>1974.726058</v>
      </c>
      <c r="F200" s="35"/>
    </row>
    <row r="201" spans="1:6" x14ac:dyDescent="0.35">
      <c r="A201" s="34">
        <v>40000</v>
      </c>
      <c r="B201" s="2">
        <v>19</v>
      </c>
      <c r="C201" s="43">
        <v>11487.262455</v>
      </c>
      <c r="D201" s="43">
        <v>4156285.8142940002</v>
      </c>
      <c r="E201" s="43">
        <v>2038.697087</v>
      </c>
      <c r="F201" s="35"/>
    </row>
    <row r="202" spans="1:6" x14ac:dyDescent="0.35">
      <c r="A202" s="34">
        <v>40000</v>
      </c>
      <c r="B202" s="2">
        <v>20</v>
      </c>
      <c r="C202" s="43">
        <v>12419.082766</v>
      </c>
      <c r="D202" s="43">
        <v>10955781.849738</v>
      </c>
      <c r="E202" s="43">
        <v>3309.9519409999998</v>
      </c>
      <c r="F202" s="35"/>
    </row>
    <row r="203" spans="1:6" x14ac:dyDescent="0.35">
      <c r="A203" s="34">
        <v>40000</v>
      </c>
      <c r="B203" s="2">
        <v>21</v>
      </c>
      <c r="C203" s="43">
        <v>12254.665542999999</v>
      </c>
      <c r="D203" s="43">
        <v>8841301.7769719996</v>
      </c>
      <c r="E203" s="43">
        <v>2973.4326590000001</v>
      </c>
      <c r="F203" s="35"/>
    </row>
    <row r="204" spans="1:6" x14ac:dyDescent="0.35">
      <c r="A204" s="34">
        <v>40000</v>
      </c>
      <c r="B204" s="2">
        <v>22</v>
      </c>
      <c r="C204" s="43">
        <v>14697.315361000001</v>
      </c>
      <c r="D204" s="43">
        <v>3899543.0056159999</v>
      </c>
      <c r="E204" s="43">
        <v>1974.726058</v>
      </c>
      <c r="F204" s="35"/>
    </row>
    <row r="205" spans="1:6" x14ac:dyDescent="0.35">
      <c r="A205" s="34">
        <v>40000</v>
      </c>
      <c r="B205" s="2">
        <v>23</v>
      </c>
      <c r="C205" s="43">
        <v>13987.262455</v>
      </c>
      <c r="D205" s="43">
        <v>4156285.8142940002</v>
      </c>
      <c r="E205" s="43">
        <v>2038.697087</v>
      </c>
      <c r="F205" s="35"/>
    </row>
    <row r="206" spans="1:6" x14ac:dyDescent="0.35">
      <c r="A206" s="34">
        <v>40000</v>
      </c>
      <c r="B206" s="2">
        <v>24</v>
      </c>
      <c r="C206" s="43">
        <v>15123.347104</v>
      </c>
      <c r="D206" s="43">
        <v>4819398.0604459997</v>
      </c>
      <c r="E206" s="43">
        <v>2195.3127479999998</v>
      </c>
      <c r="F206" s="35"/>
    </row>
    <row r="207" spans="1:6" ht="15" thickBot="1" x14ac:dyDescent="0.4">
      <c r="A207" s="36">
        <v>40000</v>
      </c>
      <c r="B207" s="37">
        <v>25</v>
      </c>
      <c r="C207" s="51">
        <v>14777.254542999999</v>
      </c>
      <c r="D207" s="51">
        <v>4065776.4732889999</v>
      </c>
      <c r="E207" s="51">
        <v>2016.377066</v>
      </c>
      <c r="F207" s="38"/>
    </row>
    <row r="208" spans="1:6" x14ac:dyDescent="0.35">
      <c r="A208" s="22">
        <v>45000</v>
      </c>
      <c r="B208" s="2">
        <v>1</v>
      </c>
      <c r="C208" s="43">
        <v>3066.224483</v>
      </c>
      <c r="D208" s="43">
        <v>10755532.108522</v>
      </c>
      <c r="E208" s="43">
        <v>3279.5627920000002</v>
      </c>
      <c r="F208">
        <v>264141</v>
      </c>
    </row>
    <row r="209" spans="1:5" x14ac:dyDescent="0.35">
      <c r="A209" s="22">
        <v>45000</v>
      </c>
      <c r="B209" s="2">
        <v>2</v>
      </c>
      <c r="C209" s="43">
        <v>2574.1480700000002</v>
      </c>
      <c r="D209" s="43">
        <v>5854471.6525879996</v>
      </c>
      <c r="E209" s="43">
        <v>2419.6015480000001</v>
      </c>
    </row>
    <row r="210" spans="1:5" x14ac:dyDescent="0.35">
      <c r="A210" s="22">
        <v>45000</v>
      </c>
      <c r="B210" s="2">
        <v>3</v>
      </c>
      <c r="C210" s="43">
        <v>3724.1438880000001</v>
      </c>
      <c r="D210" s="43">
        <v>3065888.2332839998</v>
      </c>
      <c r="E210" s="43">
        <v>1750.967799</v>
      </c>
    </row>
    <row r="211" spans="1:5" x14ac:dyDescent="0.35">
      <c r="A211" s="22">
        <v>45000</v>
      </c>
      <c r="B211" s="2">
        <v>4</v>
      </c>
      <c r="C211" s="43">
        <v>3390.4305089999998</v>
      </c>
      <c r="D211" s="43">
        <v>1648433.5071439999</v>
      </c>
      <c r="E211" s="43">
        <v>1283.9133569999999</v>
      </c>
    </row>
    <row r="212" spans="1:5" x14ac:dyDescent="0.35">
      <c r="A212" s="22">
        <v>45000</v>
      </c>
      <c r="B212" s="2">
        <v>5</v>
      </c>
      <c r="C212" s="43">
        <v>4306.0527119999997</v>
      </c>
      <c r="D212" s="43">
        <v>5049755.5615050001</v>
      </c>
      <c r="E212" s="43">
        <v>2247.1661180000001</v>
      </c>
    </row>
    <row r="213" spans="1:5" x14ac:dyDescent="0.35">
      <c r="A213" s="22">
        <v>45000</v>
      </c>
      <c r="B213" s="2">
        <v>6</v>
      </c>
      <c r="C213" s="43">
        <v>4145.8997749999999</v>
      </c>
      <c r="D213" s="43">
        <v>3996329.3602590002</v>
      </c>
      <c r="E213" s="43">
        <v>1999.0821289999999</v>
      </c>
    </row>
    <row r="214" spans="1:5" x14ac:dyDescent="0.35">
      <c r="A214" s="22">
        <v>45000</v>
      </c>
      <c r="B214" s="2">
        <v>7</v>
      </c>
      <c r="C214" s="43">
        <v>6609.1778949999998</v>
      </c>
      <c r="D214" s="43">
        <v>3357550.5382150002</v>
      </c>
      <c r="E214" s="43">
        <v>1832.3620109999999</v>
      </c>
    </row>
    <row r="215" spans="1:5" x14ac:dyDescent="0.35">
      <c r="A215" s="22">
        <v>45000</v>
      </c>
      <c r="B215" s="2">
        <v>8</v>
      </c>
      <c r="C215" s="43">
        <v>5890.4305089999998</v>
      </c>
      <c r="D215" s="43">
        <v>1648433.5071439999</v>
      </c>
      <c r="E215" s="43">
        <v>1283.9133569999999</v>
      </c>
    </row>
    <row r="216" spans="1:5" x14ac:dyDescent="0.35">
      <c r="A216" s="22">
        <v>45000</v>
      </c>
      <c r="B216" s="2">
        <v>9</v>
      </c>
      <c r="C216" s="43">
        <v>6806.0527119999997</v>
      </c>
      <c r="D216" s="43">
        <v>5049755.5615050001</v>
      </c>
      <c r="E216" s="43">
        <v>2247.1661180000001</v>
      </c>
    </row>
    <row r="217" spans="1:5" x14ac:dyDescent="0.35">
      <c r="A217" s="22">
        <v>45000</v>
      </c>
      <c r="B217" s="2">
        <v>10</v>
      </c>
      <c r="C217" s="43">
        <v>6645.8997749999999</v>
      </c>
      <c r="D217" s="43">
        <v>3996329.3602590002</v>
      </c>
      <c r="E217" s="43">
        <v>1999.0821289999999</v>
      </c>
    </row>
    <row r="218" spans="1:5" x14ac:dyDescent="0.35">
      <c r="A218" s="22">
        <v>45000</v>
      </c>
      <c r="B218" s="2">
        <v>11</v>
      </c>
      <c r="C218" s="43">
        <v>9109.1778950000007</v>
      </c>
      <c r="D218" s="43">
        <v>3357550.5382150002</v>
      </c>
      <c r="E218" s="43">
        <v>1832.3620109999999</v>
      </c>
    </row>
    <row r="219" spans="1:5" x14ac:dyDescent="0.35">
      <c r="A219" s="22">
        <v>45000</v>
      </c>
      <c r="B219" s="2">
        <v>12</v>
      </c>
      <c r="C219" s="43">
        <v>8390.4305089999998</v>
      </c>
      <c r="D219" s="43">
        <v>1648433.5071439999</v>
      </c>
      <c r="E219" s="43">
        <v>1283.9133569999999</v>
      </c>
    </row>
    <row r="220" spans="1:5" x14ac:dyDescent="0.35">
      <c r="A220" s="22">
        <v>45000</v>
      </c>
      <c r="B220" s="2">
        <v>13</v>
      </c>
      <c r="C220" s="43">
        <v>8238.3601089999993</v>
      </c>
      <c r="D220" s="43">
        <v>1206225.7896670001</v>
      </c>
      <c r="E220" s="43">
        <v>1098.2831100000001</v>
      </c>
    </row>
    <row r="221" spans="1:5" x14ac:dyDescent="0.35">
      <c r="A221" s="22">
        <v>45000</v>
      </c>
      <c r="B221" s="2">
        <v>14</v>
      </c>
      <c r="C221" s="43">
        <v>9462.6222699999998</v>
      </c>
      <c r="D221" s="43">
        <v>8314645.0463340003</v>
      </c>
      <c r="E221" s="43">
        <v>2883.5126230000001</v>
      </c>
    </row>
    <row r="222" spans="1:5" x14ac:dyDescent="0.35">
      <c r="A222" s="22">
        <v>45000</v>
      </c>
      <c r="B222" s="2">
        <v>15</v>
      </c>
      <c r="C222" s="43">
        <v>8970.5458560000006</v>
      </c>
      <c r="D222" s="43">
        <v>4090071.4542120001</v>
      </c>
      <c r="E222" s="43">
        <v>2022.392507</v>
      </c>
    </row>
    <row r="223" spans="1:5" x14ac:dyDescent="0.35">
      <c r="A223" s="22">
        <v>45000</v>
      </c>
      <c r="B223" s="2">
        <v>16</v>
      </c>
      <c r="C223" s="43">
        <v>9886.16806</v>
      </c>
      <c r="D223" s="43">
        <v>10759973.236105001</v>
      </c>
      <c r="E223" s="43">
        <v>3280.239814</v>
      </c>
    </row>
    <row r="224" spans="1:5" x14ac:dyDescent="0.35">
      <c r="A224" s="22">
        <v>45000</v>
      </c>
      <c r="B224" s="2">
        <v>17</v>
      </c>
      <c r="C224" s="43">
        <v>9726.0151229999992</v>
      </c>
      <c r="D224" s="43">
        <v>8669332.3934630007</v>
      </c>
      <c r="E224" s="43">
        <v>2944.3730049999999</v>
      </c>
    </row>
    <row r="225" spans="1:7" x14ac:dyDescent="0.35">
      <c r="A225" s="22">
        <v>45000</v>
      </c>
      <c r="B225" s="2">
        <v>18</v>
      </c>
      <c r="C225" s="43">
        <v>12189.293243</v>
      </c>
      <c r="D225" s="43">
        <v>3879994.1098449999</v>
      </c>
      <c r="E225" s="43">
        <v>1969.7700649999999</v>
      </c>
    </row>
    <row r="226" spans="1:7" x14ac:dyDescent="0.35">
      <c r="A226" s="22">
        <v>45000</v>
      </c>
      <c r="B226" s="2">
        <v>19</v>
      </c>
      <c r="C226" s="43">
        <v>11470.545856000001</v>
      </c>
      <c r="D226" s="43">
        <v>4090071.4542120001</v>
      </c>
      <c r="E226" s="43">
        <v>2022.392507</v>
      </c>
    </row>
    <row r="227" spans="1:7" x14ac:dyDescent="0.35">
      <c r="A227" s="22">
        <v>45000</v>
      </c>
      <c r="B227" s="2">
        <v>20</v>
      </c>
      <c r="C227" s="43">
        <v>12386.16806</v>
      </c>
      <c r="D227" s="43">
        <v>10759973.236105001</v>
      </c>
      <c r="E227" s="43">
        <v>3280.239814</v>
      </c>
    </row>
    <row r="228" spans="1:7" x14ac:dyDescent="0.35">
      <c r="A228" s="22">
        <v>45000</v>
      </c>
      <c r="B228" s="2">
        <v>21</v>
      </c>
      <c r="C228" s="43">
        <v>12226.015122999999</v>
      </c>
      <c r="D228" s="43">
        <v>8669332.3934630007</v>
      </c>
      <c r="E228" s="43">
        <v>2944.3730049999999</v>
      </c>
    </row>
    <row r="229" spans="1:7" x14ac:dyDescent="0.35">
      <c r="A229" s="22">
        <v>45000</v>
      </c>
      <c r="B229" s="2">
        <v>22</v>
      </c>
      <c r="C229" s="43">
        <v>14689.293243</v>
      </c>
      <c r="D229" s="43">
        <v>3879994.1098449999</v>
      </c>
      <c r="E229" s="43">
        <v>1969.7700649999999</v>
      </c>
    </row>
    <row r="230" spans="1:7" x14ac:dyDescent="0.35">
      <c r="A230" s="22">
        <v>45000</v>
      </c>
      <c r="B230" s="2">
        <v>23</v>
      </c>
      <c r="C230" s="43">
        <v>13970.545856000001</v>
      </c>
      <c r="D230" s="43">
        <v>4090071.4542120001</v>
      </c>
      <c r="E230" s="43">
        <v>2022.392507</v>
      </c>
    </row>
    <row r="231" spans="1:7" x14ac:dyDescent="0.35">
      <c r="A231" s="22">
        <v>45000</v>
      </c>
      <c r="B231" s="2">
        <v>24</v>
      </c>
      <c r="C231" s="43">
        <v>15120.541675</v>
      </c>
      <c r="D231" s="43">
        <v>4851401.4002449997</v>
      </c>
      <c r="E231" s="43">
        <v>2202.5897030000001</v>
      </c>
    </row>
    <row r="232" spans="1:7" ht="15" thickBot="1" x14ac:dyDescent="0.4">
      <c r="A232" s="22">
        <v>45000</v>
      </c>
      <c r="B232" s="2">
        <v>25</v>
      </c>
      <c r="C232" s="43">
        <v>14786.828296</v>
      </c>
      <c r="D232" s="43">
        <v>4140413.6271629999</v>
      </c>
      <c r="E232" s="43">
        <v>2034.8006359999999</v>
      </c>
    </row>
    <row r="233" spans="1:7" x14ac:dyDescent="0.35">
      <c r="A233" s="31">
        <v>50000</v>
      </c>
      <c r="B233" s="32">
        <v>1</v>
      </c>
      <c r="C233" s="50">
        <v>3109.812872</v>
      </c>
      <c r="D233" s="50">
        <v>10499386.834208</v>
      </c>
      <c r="E233" s="50">
        <v>3240.2757339999998</v>
      </c>
      <c r="F233" s="49">
        <v>235408</v>
      </c>
      <c r="G233" s="43"/>
    </row>
    <row r="234" spans="1:7" x14ac:dyDescent="0.35">
      <c r="A234" s="34">
        <v>50000</v>
      </c>
      <c r="B234" s="2">
        <v>2</v>
      </c>
      <c r="C234" s="43">
        <v>2615.0039710000001</v>
      </c>
      <c r="D234" s="43">
        <v>5784420.4751730002</v>
      </c>
      <c r="E234" s="43">
        <v>2405.082218</v>
      </c>
      <c r="F234" s="35"/>
    </row>
    <row r="235" spans="1:7" x14ac:dyDescent="0.35">
      <c r="A235" s="34">
        <v>50000</v>
      </c>
      <c r="B235" s="2">
        <v>3</v>
      </c>
      <c r="C235" s="43">
        <v>3744.2242540000002</v>
      </c>
      <c r="D235" s="43">
        <v>3001438.283791</v>
      </c>
      <c r="E235" s="43">
        <v>1732.4659549999999</v>
      </c>
      <c r="F235" s="35"/>
    </row>
    <row r="236" spans="1:7" x14ac:dyDescent="0.35">
      <c r="A236" s="34">
        <v>50000</v>
      </c>
      <c r="B236" s="2">
        <v>4</v>
      </c>
      <c r="C236" s="43">
        <v>3418.286059</v>
      </c>
      <c r="D236" s="43">
        <v>1660934.793729</v>
      </c>
      <c r="E236" s="43">
        <v>1288.772592</v>
      </c>
      <c r="F236" s="35"/>
    </row>
    <row r="237" spans="1:7" x14ac:dyDescent="0.35">
      <c r="A237" s="34">
        <v>50000</v>
      </c>
      <c r="B237" s="2">
        <v>5</v>
      </c>
      <c r="C237" s="43">
        <v>4347.8030259999996</v>
      </c>
      <c r="D237" s="43">
        <v>5036611.7528630001</v>
      </c>
      <c r="E237" s="43">
        <v>2244.2396829999998</v>
      </c>
      <c r="F237" s="35"/>
    </row>
    <row r="238" spans="1:7" x14ac:dyDescent="0.35">
      <c r="A238" s="34">
        <v>50000</v>
      </c>
      <c r="B238" s="2">
        <v>6</v>
      </c>
      <c r="C238" s="43">
        <v>4195.1334029999998</v>
      </c>
      <c r="D238" s="43">
        <v>4051012.088889</v>
      </c>
      <c r="E238" s="43">
        <v>2012.71262</v>
      </c>
      <c r="F238" s="35"/>
    </row>
    <row r="239" spans="1:7" x14ac:dyDescent="0.35">
      <c r="A239" s="34">
        <v>50000</v>
      </c>
      <c r="B239" s="2">
        <v>7</v>
      </c>
      <c r="C239" s="43">
        <v>6624.0487359999997</v>
      </c>
      <c r="D239" s="43">
        <v>3348899.6332330001</v>
      </c>
      <c r="E239" s="43">
        <v>1829.9999</v>
      </c>
      <c r="F239" s="35"/>
    </row>
    <row r="240" spans="1:7" x14ac:dyDescent="0.35">
      <c r="A240" s="34">
        <v>50000</v>
      </c>
      <c r="B240" s="2">
        <v>8</v>
      </c>
      <c r="C240" s="43">
        <v>5918.286059</v>
      </c>
      <c r="D240" s="43">
        <v>1660934.793729</v>
      </c>
      <c r="E240" s="43">
        <v>1288.772592</v>
      </c>
      <c r="F240" s="35"/>
    </row>
    <row r="241" spans="1:6" x14ac:dyDescent="0.35">
      <c r="A241" s="34">
        <v>50000</v>
      </c>
      <c r="B241" s="2">
        <v>9</v>
      </c>
      <c r="C241" s="43">
        <v>6847.8030259999996</v>
      </c>
      <c r="D241" s="43">
        <v>5036611.7528630001</v>
      </c>
      <c r="E241" s="43">
        <v>2244.2396829999998</v>
      </c>
      <c r="F241" s="35"/>
    </row>
    <row r="242" spans="1:6" x14ac:dyDescent="0.35">
      <c r="A242" s="34">
        <v>50000</v>
      </c>
      <c r="B242" s="2">
        <v>10</v>
      </c>
      <c r="C242" s="43">
        <v>6695.1334029999998</v>
      </c>
      <c r="D242" s="43">
        <v>4051012.088889</v>
      </c>
      <c r="E242" s="43">
        <v>2012.71262</v>
      </c>
      <c r="F242" s="35"/>
    </row>
    <row r="243" spans="1:6" x14ac:dyDescent="0.35">
      <c r="A243" s="34">
        <v>50000</v>
      </c>
      <c r="B243" s="2">
        <v>11</v>
      </c>
      <c r="C243" s="43">
        <v>9124.0487360000006</v>
      </c>
      <c r="D243" s="43">
        <v>3348899.6332330001</v>
      </c>
      <c r="E243" s="43">
        <v>1829.9999</v>
      </c>
      <c r="F243" s="35"/>
    </row>
    <row r="244" spans="1:6" x14ac:dyDescent="0.35">
      <c r="A244" s="34">
        <v>50000</v>
      </c>
      <c r="B244" s="2">
        <v>12</v>
      </c>
      <c r="C244" s="43">
        <v>8418.286059</v>
      </c>
      <c r="D244" s="43">
        <v>1660934.793729</v>
      </c>
      <c r="E244" s="43">
        <v>1288.772592</v>
      </c>
      <c r="F244" s="35"/>
    </row>
    <row r="245" spans="1:6" x14ac:dyDescent="0.35">
      <c r="A245" s="34">
        <v>50000</v>
      </c>
      <c r="B245" s="2">
        <v>13</v>
      </c>
      <c r="C245" s="43">
        <v>8266.8905340000001</v>
      </c>
      <c r="D245" s="43">
        <v>1220957.463026</v>
      </c>
      <c r="E245" s="43">
        <v>1104.9694400000001</v>
      </c>
      <c r="F245" s="35"/>
    </row>
    <row r="246" spans="1:6" x14ac:dyDescent="0.35">
      <c r="A246" s="34">
        <v>50000</v>
      </c>
      <c r="B246" s="2">
        <v>14</v>
      </c>
      <c r="C246" s="43">
        <v>9506.8961799999997</v>
      </c>
      <c r="D246" s="43">
        <v>8198002.4381680004</v>
      </c>
      <c r="E246" s="43">
        <v>2863.2154019999998</v>
      </c>
      <c r="F246" s="35"/>
    </row>
    <row r="247" spans="1:6" x14ac:dyDescent="0.35">
      <c r="A247" s="34">
        <v>50000</v>
      </c>
      <c r="B247" s="2">
        <v>15</v>
      </c>
      <c r="C247" s="43">
        <v>9012.0872789999994</v>
      </c>
      <c r="D247" s="43">
        <v>4098126.775165</v>
      </c>
      <c r="E247" s="43">
        <v>2024.3830599999999</v>
      </c>
      <c r="F247" s="35"/>
    </row>
    <row r="248" spans="1:6" x14ac:dyDescent="0.35">
      <c r="A248" s="34">
        <v>50000</v>
      </c>
      <c r="B248" s="2">
        <v>16</v>
      </c>
      <c r="C248" s="43">
        <v>9941.6042460000008</v>
      </c>
      <c r="D248" s="43">
        <v>10651035.223918</v>
      </c>
      <c r="E248" s="43">
        <v>3263.59238</v>
      </c>
      <c r="F248" s="35"/>
    </row>
    <row r="249" spans="1:6" x14ac:dyDescent="0.35">
      <c r="A249" s="34">
        <v>50000</v>
      </c>
      <c r="B249" s="2">
        <v>17</v>
      </c>
      <c r="C249" s="43">
        <v>9788.9346229999992</v>
      </c>
      <c r="D249" s="43">
        <v>8718573.5592459999</v>
      </c>
      <c r="E249" s="43">
        <v>2952.7230749999999</v>
      </c>
      <c r="F249" s="35"/>
    </row>
    <row r="250" spans="1:6" x14ac:dyDescent="0.35">
      <c r="A250" s="34">
        <v>50000</v>
      </c>
      <c r="B250" s="2">
        <v>18</v>
      </c>
      <c r="C250" s="43">
        <v>12217.849956</v>
      </c>
      <c r="D250" s="43">
        <v>3859192.249016</v>
      </c>
      <c r="E250" s="43">
        <v>1964.482692</v>
      </c>
      <c r="F250" s="35"/>
    </row>
    <row r="251" spans="1:6" x14ac:dyDescent="0.35">
      <c r="A251" s="34">
        <v>50000</v>
      </c>
      <c r="B251" s="2">
        <v>19</v>
      </c>
      <c r="C251" s="43">
        <v>11512.087278999999</v>
      </c>
      <c r="D251" s="43">
        <v>4098126.775165</v>
      </c>
      <c r="E251" s="43">
        <v>2024.3830599999999</v>
      </c>
      <c r="F251" s="35"/>
    </row>
    <row r="252" spans="1:6" x14ac:dyDescent="0.35">
      <c r="A252" s="34">
        <v>50000</v>
      </c>
      <c r="B252" s="2">
        <v>20</v>
      </c>
      <c r="C252" s="43">
        <v>12441.604246000001</v>
      </c>
      <c r="D252" s="43">
        <v>10651035.223918</v>
      </c>
      <c r="E252" s="43">
        <v>3263.59238</v>
      </c>
      <c r="F252" s="35"/>
    </row>
    <row r="253" spans="1:6" x14ac:dyDescent="0.35">
      <c r="A253" s="34">
        <v>50000</v>
      </c>
      <c r="B253" s="2">
        <v>21</v>
      </c>
      <c r="C253" s="43">
        <v>12288.934622999999</v>
      </c>
      <c r="D253" s="43">
        <v>8718573.5592459999</v>
      </c>
      <c r="E253" s="43">
        <v>2952.7230749999999</v>
      </c>
      <c r="F253" s="35"/>
    </row>
    <row r="254" spans="1:6" x14ac:dyDescent="0.35">
      <c r="A254" s="34">
        <v>50000</v>
      </c>
      <c r="B254" s="2">
        <v>22</v>
      </c>
      <c r="C254" s="43">
        <v>14717.849956</v>
      </c>
      <c r="D254" s="43">
        <v>3859192.249016</v>
      </c>
      <c r="E254" s="43">
        <v>1964.482692</v>
      </c>
      <c r="F254" s="35"/>
    </row>
    <row r="255" spans="1:6" x14ac:dyDescent="0.35">
      <c r="A255" s="34">
        <v>50000</v>
      </c>
      <c r="B255" s="2">
        <v>23</v>
      </c>
      <c r="C255" s="43">
        <v>14012.087278999999</v>
      </c>
      <c r="D255" s="43">
        <v>4098126.775165</v>
      </c>
      <c r="E255" s="43">
        <v>2024.3830599999999</v>
      </c>
      <c r="F255" s="35"/>
    </row>
    <row r="256" spans="1:6" x14ac:dyDescent="0.35">
      <c r="A256" s="34">
        <v>50000</v>
      </c>
      <c r="B256" s="2">
        <v>24</v>
      </c>
      <c r="C256" s="43">
        <v>15141.307562</v>
      </c>
      <c r="D256" s="43">
        <v>4811434.7390940003</v>
      </c>
      <c r="E256" s="43">
        <v>2193.4982879999998</v>
      </c>
      <c r="F256" s="35"/>
    </row>
    <row r="257" spans="1:6" ht="15" thickBot="1" x14ac:dyDescent="0.4">
      <c r="A257" s="36">
        <v>50000</v>
      </c>
      <c r="B257" s="37">
        <v>25</v>
      </c>
      <c r="C257" s="51">
        <v>14815.369366999999</v>
      </c>
      <c r="D257" s="51">
        <v>4104781.4520820002</v>
      </c>
      <c r="E257" s="51">
        <v>2026.0260249999999</v>
      </c>
      <c r="F257" s="38"/>
    </row>
    <row r="258" spans="1:6" x14ac:dyDescent="0.35">
      <c r="A258" s="22">
        <v>55000</v>
      </c>
      <c r="B258" s="2">
        <v>1</v>
      </c>
      <c r="C258" s="43">
        <v>3104.4177100000002</v>
      </c>
      <c r="D258" s="43">
        <v>10588189.701128</v>
      </c>
      <c r="E258" s="43">
        <v>3253.9498610000001</v>
      </c>
      <c r="F258">
        <v>309938</v>
      </c>
    </row>
    <row r="259" spans="1:6" x14ac:dyDescent="0.35">
      <c r="A259" s="22">
        <v>55000</v>
      </c>
      <c r="B259" s="2">
        <v>2</v>
      </c>
      <c r="C259" s="43">
        <v>2612.1823439999998</v>
      </c>
      <c r="D259" s="43">
        <v>5806249.6716959998</v>
      </c>
      <c r="E259" s="43">
        <v>2409.6160839999998</v>
      </c>
    </row>
    <row r="260" spans="1:6" x14ac:dyDescent="0.35">
      <c r="A260" s="22">
        <v>55000</v>
      </c>
      <c r="B260" s="2">
        <v>3</v>
      </c>
      <c r="C260" s="43">
        <v>3737.4465759999998</v>
      </c>
      <c r="D260" s="43">
        <v>2966834.611755</v>
      </c>
      <c r="E260" s="43">
        <v>1722.4501769999999</v>
      </c>
    </row>
    <row r="261" spans="1:6" x14ac:dyDescent="0.35">
      <c r="A261" s="22">
        <v>55000</v>
      </c>
      <c r="B261" s="2">
        <v>4</v>
      </c>
      <c r="C261" s="43">
        <v>3410.3705409999998</v>
      </c>
      <c r="D261" s="43">
        <v>1598061.7026529999</v>
      </c>
      <c r="E261" s="43">
        <v>1264.1446530000001</v>
      </c>
    </row>
    <row r="262" spans="1:6" x14ac:dyDescent="0.35">
      <c r="A262" s="22">
        <v>55000</v>
      </c>
      <c r="B262" s="2">
        <v>5</v>
      </c>
      <c r="C262" s="43">
        <v>4337.5102399999996</v>
      </c>
      <c r="D262" s="43">
        <v>4974004.8854769999</v>
      </c>
      <c r="E262" s="43">
        <v>2230.2477180000001</v>
      </c>
    </row>
    <row r="263" spans="1:6" x14ac:dyDescent="0.35">
      <c r="A263" s="22">
        <v>55000</v>
      </c>
      <c r="B263" s="2">
        <v>6</v>
      </c>
      <c r="C263" s="43">
        <v>4183.1997380000003</v>
      </c>
      <c r="D263" s="43">
        <v>3970449.3759409999</v>
      </c>
      <c r="E263" s="43">
        <v>1992.598649</v>
      </c>
    </row>
    <row r="264" spans="1:6" x14ac:dyDescent="0.35">
      <c r="A264" s="22">
        <v>55000</v>
      </c>
      <c r="B264" s="2">
        <v>7</v>
      </c>
      <c r="C264" s="43">
        <v>6613.6606860000002</v>
      </c>
      <c r="D264" s="43">
        <v>3175492.5615039999</v>
      </c>
      <c r="E264" s="43">
        <v>1781.9911790000001</v>
      </c>
    </row>
    <row r="265" spans="1:6" x14ac:dyDescent="0.35">
      <c r="A265" s="22">
        <v>55000</v>
      </c>
      <c r="B265" s="2">
        <v>8</v>
      </c>
      <c r="C265" s="43">
        <v>5910.3705410000002</v>
      </c>
      <c r="D265" s="43">
        <v>1598061.7026529999</v>
      </c>
      <c r="E265" s="43">
        <v>1264.1446530000001</v>
      </c>
    </row>
    <row r="266" spans="1:6" x14ac:dyDescent="0.35">
      <c r="A266" s="22">
        <v>55000</v>
      </c>
      <c r="B266" s="2">
        <v>9</v>
      </c>
      <c r="C266" s="43">
        <v>6837.5102399999996</v>
      </c>
      <c r="D266" s="43">
        <v>4974004.8854769999</v>
      </c>
      <c r="E266" s="43">
        <v>2230.2477180000001</v>
      </c>
    </row>
    <row r="267" spans="1:6" x14ac:dyDescent="0.35">
      <c r="A267" s="22">
        <v>55000</v>
      </c>
      <c r="B267" s="2">
        <v>10</v>
      </c>
      <c r="C267" s="43">
        <v>6683.1997380000003</v>
      </c>
      <c r="D267" s="43">
        <v>3970449.3759409999</v>
      </c>
      <c r="E267" s="43">
        <v>1992.598649</v>
      </c>
    </row>
    <row r="268" spans="1:6" x14ac:dyDescent="0.35">
      <c r="A268" s="22">
        <v>55000</v>
      </c>
      <c r="B268" s="2">
        <v>11</v>
      </c>
      <c r="C268" s="43">
        <v>9113.6606859999993</v>
      </c>
      <c r="D268" s="43">
        <v>3175492.5615039999</v>
      </c>
      <c r="E268" s="43">
        <v>1781.9911790000001</v>
      </c>
    </row>
    <row r="269" spans="1:6" x14ac:dyDescent="0.35">
      <c r="A269" s="22">
        <v>55000</v>
      </c>
      <c r="B269" s="2">
        <v>12</v>
      </c>
      <c r="C269" s="43">
        <v>8410.3705410000002</v>
      </c>
      <c r="D269" s="43">
        <v>1598061.7026529999</v>
      </c>
      <c r="E269" s="43">
        <v>1264.1446530000001</v>
      </c>
    </row>
    <row r="270" spans="1:6" x14ac:dyDescent="0.35">
      <c r="A270" s="22">
        <v>55000</v>
      </c>
      <c r="B270" s="2">
        <v>13</v>
      </c>
      <c r="C270" s="43">
        <v>8264.5694230000008</v>
      </c>
      <c r="D270" s="43">
        <v>1204330.41032</v>
      </c>
      <c r="E270" s="43">
        <v>1097.4198879999999</v>
      </c>
    </row>
    <row r="271" spans="1:6" x14ac:dyDescent="0.35">
      <c r="A271" s="22">
        <v>55000</v>
      </c>
      <c r="B271" s="2">
        <v>14</v>
      </c>
      <c r="C271" s="43">
        <v>9499.3493949999993</v>
      </c>
      <c r="D271" s="43">
        <v>8208996.1334459996</v>
      </c>
      <c r="E271" s="43">
        <v>2865.134575</v>
      </c>
    </row>
    <row r="272" spans="1:6" x14ac:dyDescent="0.35">
      <c r="A272" s="22">
        <v>55000</v>
      </c>
      <c r="B272" s="2">
        <v>15</v>
      </c>
      <c r="C272" s="43">
        <v>9007.1140300000006</v>
      </c>
      <c r="D272" s="43">
        <v>4070510.8298249999</v>
      </c>
      <c r="E272" s="43">
        <v>2017.5507009999999</v>
      </c>
    </row>
    <row r="273" spans="1:6" x14ac:dyDescent="0.35">
      <c r="A273" s="22">
        <v>55000</v>
      </c>
      <c r="B273" s="2">
        <v>16</v>
      </c>
      <c r="C273" s="43">
        <v>9934.253729</v>
      </c>
      <c r="D273" s="43">
        <v>10648094.042303</v>
      </c>
      <c r="E273" s="43">
        <v>3263.141744</v>
      </c>
    </row>
    <row r="274" spans="1:6" x14ac:dyDescent="0.35">
      <c r="A274" s="22">
        <v>55000</v>
      </c>
      <c r="B274" s="2">
        <v>17</v>
      </c>
      <c r="C274" s="43">
        <v>9779.9432269999998</v>
      </c>
      <c r="D274" s="43">
        <v>8656944.2874260005</v>
      </c>
      <c r="E274" s="43">
        <v>2942.2685609999999</v>
      </c>
    </row>
    <row r="275" spans="1:6" x14ac:dyDescent="0.35">
      <c r="A275" s="22">
        <v>55000</v>
      </c>
      <c r="B275" s="2">
        <v>18</v>
      </c>
      <c r="C275" s="43">
        <v>12210.404175</v>
      </c>
      <c r="D275" s="43">
        <v>3791551.7396689998</v>
      </c>
      <c r="E275" s="43">
        <v>1947.19073</v>
      </c>
    </row>
    <row r="276" spans="1:6" x14ac:dyDescent="0.35">
      <c r="A276" s="22">
        <v>55000</v>
      </c>
      <c r="B276" s="2">
        <v>19</v>
      </c>
      <c r="C276" s="43">
        <v>11507.114030000001</v>
      </c>
      <c r="D276" s="43">
        <v>4070510.8298249999</v>
      </c>
      <c r="E276" s="43">
        <v>2017.5507009999999</v>
      </c>
    </row>
    <row r="277" spans="1:6" x14ac:dyDescent="0.35">
      <c r="A277" s="22">
        <v>55000</v>
      </c>
      <c r="B277" s="2">
        <v>20</v>
      </c>
      <c r="C277" s="43">
        <v>12434.253729</v>
      </c>
      <c r="D277" s="43">
        <v>10648094.042303</v>
      </c>
      <c r="E277" s="43">
        <v>3263.141744</v>
      </c>
    </row>
    <row r="278" spans="1:6" x14ac:dyDescent="0.35">
      <c r="A278" s="22">
        <v>55000</v>
      </c>
      <c r="B278" s="2">
        <v>21</v>
      </c>
      <c r="C278" s="43">
        <v>12279.943227</v>
      </c>
      <c r="D278" s="43">
        <v>8656944.2874260005</v>
      </c>
      <c r="E278" s="43">
        <v>2942.2685609999999</v>
      </c>
    </row>
    <row r="279" spans="1:6" x14ac:dyDescent="0.35">
      <c r="A279" s="22">
        <v>55000</v>
      </c>
      <c r="B279" s="2">
        <v>22</v>
      </c>
      <c r="C279" s="43">
        <v>14710.404175</v>
      </c>
      <c r="D279" s="43">
        <v>3791551.7396689998</v>
      </c>
      <c r="E279" s="43">
        <v>1947.19073</v>
      </c>
    </row>
    <row r="280" spans="1:6" x14ac:dyDescent="0.35">
      <c r="A280" s="22">
        <v>55000</v>
      </c>
      <c r="B280" s="2">
        <v>23</v>
      </c>
      <c r="C280" s="43">
        <v>14007.114030000001</v>
      </c>
      <c r="D280" s="43">
        <v>4070510.8298249999</v>
      </c>
      <c r="E280" s="43">
        <v>2017.5507009999999</v>
      </c>
    </row>
    <row r="281" spans="1:6" x14ac:dyDescent="0.35">
      <c r="A281" s="22">
        <v>55000</v>
      </c>
      <c r="B281" s="2">
        <v>24</v>
      </c>
      <c r="C281" s="43">
        <v>15132.378262</v>
      </c>
      <c r="D281" s="43">
        <v>4691994.095001</v>
      </c>
      <c r="E281" s="43">
        <v>2166.1011279999998</v>
      </c>
    </row>
    <row r="282" spans="1:6" ht="15" thickBot="1" x14ac:dyDescent="0.4">
      <c r="A282" s="22">
        <v>55000</v>
      </c>
      <c r="B282" s="2">
        <v>25</v>
      </c>
      <c r="C282" s="43">
        <v>14805.302227</v>
      </c>
      <c r="D282" s="43">
        <v>3995444.5981660001</v>
      </c>
      <c r="E282" s="43">
        <v>1998.860825</v>
      </c>
    </row>
    <row r="283" spans="1:6" x14ac:dyDescent="0.35">
      <c r="A283" s="31">
        <v>60000</v>
      </c>
      <c r="B283" s="32">
        <v>1</v>
      </c>
      <c r="C283" s="50">
        <v>3083.7531119999999</v>
      </c>
      <c r="D283" s="50">
        <v>10418957.66835</v>
      </c>
      <c r="E283" s="50">
        <v>3227.841023</v>
      </c>
      <c r="F283" s="33">
        <v>236791</v>
      </c>
    </row>
    <row r="284" spans="1:6" x14ac:dyDescent="0.35">
      <c r="A284" s="34">
        <v>60000</v>
      </c>
      <c r="B284" s="2">
        <v>2</v>
      </c>
      <c r="C284" s="43">
        <v>2597.1829010000001</v>
      </c>
      <c r="D284" s="43">
        <v>5748072.2190100001</v>
      </c>
      <c r="E284" s="43">
        <v>2397.5137580000001</v>
      </c>
      <c r="F284" s="35"/>
    </row>
    <row r="285" spans="1:6" x14ac:dyDescent="0.35">
      <c r="A285" s="34">
        <v>60000</v>
      </c>
      <c r="B285" s="2">
        <v>3</v>
      </c>
      <c r="C285" s="43">
        <v>3720.7263640000001</v>
      </c>
      <c r="D285" s="43">
        <v>2950213.3376179999</v>
      </c>
      <c r="E285" s="43">
        <v>1717.618508</v>
      </c>
      <c r="F285" s="35"/>
    </row>
    <row r="286" spans="1:6" x14ac:dyDescent="0.35">
      <c r="A286" s="34">
        <v>60000</v>
      </c>
      <c r="B286" s="2">
        <v>4</v>
      </c>
      <c r="C286" s="43">
        <v>3402.5466289999999</v>
      </c>
      <c r="D286" s="43">
        <v>1621862.752626</v>
      </c>
      <c r="E286" s="43">
        <v>1273.5237540000001</v>
      </c>
      <c r="F286" s="35"/>
    </row>
    <row r="287" spans="1:6" x14ac:dyDescent="0.35">
      <c r="A287" s="34">
        <v>60000</v>
      </c>
      <c r="B287" s="2">
        <v>5</v>
      </c>
      <c r="C287" s="43">
        <v>4320.1618109999999</v>
      </c>
      <c r="D287" s="43">
        <v>4991040.8700360004</v>
      </c>
      <c r="E287" s="43">
        <v>2234.0637569999999</v>
      </c>
      <c r="F287" s="35"/>
    </row>
    <row r="288" spans="1:6" x14ac:dyDescent="0.35">
      <c r="A288" s="34">
        <v>60000</v>
      </c>
      <c r="B288" s="2">
        <v>6</v>
      </c>
      <c r="C288" s="43">
        <v>4171.0062230000003</v>
      </c>
      <c r="D288" s="43">
        <v>4018686.6347340001</v>
      </c>
      <c r="E288" s="43">
        <v>2004.666215</v>
      </c>
      <c r="F288" s="35"/>
    </row>
    <row r="289" spans="1:6" x14ac:dyDescent="0.35">
      <c r="A289" s="34">
        <v>60000</v>
      </c>
      <c r="B289" s="2">
        <v>7</v>
      </c>
      <c r="C289" s="43">
        <v>6604.7612929999996</v>
      </c>
      <c r="D289" s="43">
        <v>3202525.5837380001</v>
      </c>
      <c r="E289" s="43">
        <v>1789.5601650000001</v>
      </c>
      <c r="F289" s="35"/>
    </row>
    <row r="290" spans="1:6" x14ac:dyDescent="0.35">
      <c r="A290" s="34">
        <v>60000</v>
      </c>
      <c r="B290" s="2">
        <v>8</v>
      </c>
      <c r="C290" s="43">
        <v>5902.5466290000004</v>
      </c>
      <c r="D290" s="43">
        <v>1621862.752626</v>
      </c>
      <c r="E290" s="43">
        <v>1273.5237540000001</v>
      </c>
      <c r="F290" s="35"/>
    </row>
    <row r="291" spans="1:6" x14ac:dyDescent="0.35">
      <c r="A291" s="34">
        <v>60000</v>
      </c>
      <c r="B291" s="2">
        <v>9</v>
      </c>
      <c r="C291" s="43">
        <v>6820.1618109999999</v>
      </c>
      <c r="D291" s="43">
        <v>4991040.8700360004</v>
      </c>
      <c r="E291" s="43">
        <v>2234.0637569999999</v>
      </c>
      <c r="F291" s="35"/>
    </row>
    <row r="292" spans="1:6" x14ac:dyDescent="0.35">
      <c r="A292" s="34">
        <v>60000</v>
      </c>
      <c r="B292" s="2">
        <v>10</v>
      </c>
      <c r="C292" s="43">
        <v>6671.0062230000003</v>
      </c>
      <c r="D292" s="43">
        <v>4018686.6347340001</v>
      </c>
      <c r="E292" s="43">
        <v>2004.666215</v>
      </c>
      <c r="F292" s="35"/>
    </row>
    <row r="293" spans="1:6" x14ac:dyDescent="0.35">
      <c r="A293" s="34">
        <v>60000</v>
      </c>
      <c r="B293" s="2">
        <v>11</v>
      </c>
      <c r="C293" s="43">
        <v>9104.7612929999996</v>
      </c>
      <c r="D293" s="43">
        <v>3202525.5837380001</v>
      </c>
      <c r="E293" s="43">
        <v>1789.5601650000001</v>
      </c>
      <c r="F293" s="35"/>
    </row>
    <row r="294" spans="1:6" x14ac:dyDescent="0.35">
      <c r="A294" s="34">
        <v>60000</v>
      </c>
      <c r="B294" s="2">
        <v>12</v>
      </c>
      <c r="C294" s="43">
        <v>8402.5466290000004</v>
      </c>
      <c r="D294" s="43">
        <v>1621862.752626</v>
      </c>
      <c r="E294" s="43">
        <v>1273.5237540000001</v>
      </c>
      <c r="F294" s="35"/>
    </row>
    <row r="295" spans="1:6" x14ac:dyDescent="0.35">
      <c r="A295" s="34">
        <v>60000</v>
      </c>
      <c r="B295" s="2">
        <v>13</v>
      </c>
      <c r="C295" s="43">
        <v>8258.0917989999998</v>
      </c>
      <c r="D295" s="43">
        <v>1222132.6194549999</v>
      </c>
      <c r="E295" s="43">
        <v>1105.501072</v>
      </c>
      <c r="F295" s="35"/>
    </row>
    <row r="296" spans="1:6" x14ac:dyDescent="0.35">
      <c r="A296" s="34">
        <v>60000</v>
      </c>
      <c r="B296" s="2">
        <v>14</v>
      </c>
      <c r="C296" s="43">
        <v>9480.0616699999991</v>
      </c>
      <c r="D296" s="43">
        <v>8144047.0053730002</v>
      </c>
      <c r="E296" s="43">
        <v>2853.777673</v>
      </c>
      <c r="F296" s="35"/>
    </row>
    <row r="297" spans="1:6" x14ac:dyDescent="0.35">
      <c r="A297" s="34">
        <v>60000</v>
      </c>
      <c r="B297" s="2">
        <v>15</v>
      </c>
      <c r="C297" s="43">
        <v>8993.4914580000004</v>
      </c>
      <c r="D297" s="43">
        <v>4079947.8444329998</v>
      </c>
      <c r="E297" s="43">
        <v>2019.8880770000001</v>
      </c>
      <c r="F297" s="35"/>
    </row>
    <row r="298" spans="1:6" x14ac:dyDescent="0.35">
      <c r="A298" s="34">
        <v>60000</v>
      </c>
      <c r="B298" s="2">
        <v>16</v>
      </c>
      <c r="C298" s="43">
        <v>9911.10664</v>
      </c>
      <c r="D298" s="43">
        <v>10585937.837553</v>
      </c>
      <c r="E298" s="43">
        <v>3253.6038229999999</v>
      </c>
      <c r="F298" s="35"/>
    </row>
    <row r="299" spans="1:6" x14ac:dyDescent="0.35">
      <c r="A299" s="34">
        <v>60000</v>
      </c>
      <c r="B299" s="2">
        <v>17</v>
      </c>
      <c r="C299" s="43">
        <v>9761.9510520000003</v>
      </c>
      <c r="D299" s="43">
        <v>8673913.1148780007</v>
      </c>
      <c r="E299" s="43">
        <v>2945.1507799999999</v>
      </c>
      <c r="F299" s="35"/>
    </row>
    <row r="300" spans="1:6" x14ac:dyDescent="0.35">
      <c r="A300" s="34">
        <v>60000</v>
      </c>
      <c r="B300" s="2">
        <v>18</v>
      </c>
      <c r="C300" s="43">
        <v>12195.706122</v>
      </c>
      <c r="D300" s="43">
        <v>3815470.4928159998</v>
      </c>
      <c r="E300" s="43">
        <v>1953.322936</v>
      </c>
      <c r="F300" s="35"/>
    </row>
    <row r="301" spans="1:6" x14ac:dyDescent="0.35">
      <c r="A301" s="34">
        <v>60000</v>
      </c>
      <c r="B301" s="2">
        <v>19</v>
      </c>
      <c r="C301" s="43">
        <v>11493.491458</v>
      </c>
      <c r="D301" s="43">
        <v>4079947.8444329998</v>
      </c>
      <c r="E301" s="43">
        <v>2019.8880770000001</v>
      </c>
      <c r="F301" s="35"/>
    </row>
    <row r="302" spans="1:6" x14ac:dyDescent="0.35">
      <c r="A302" s="34">
        <v>60000</v>
      </c>
      <c r="B302" s="2">
        <v>20</v>
      </c>
      <c r="C302" s="43">
        <v>12411.10664</v>
      </c>
      <c r="D302" s="43">
        <v>10585937.837553</v>
      </c>
      <c r="E302" s="43">
        <v>3253.6038229999999</v>
      </c>
      <c r="F302" s="35"/>
    </row>
    <row r="303" spans="1:6" x14ac:dyDescent="0.35">
      <c r="A303" s="34">
        <v>60000</v>
      </c>
      <c r="B303" s="2">
        <v>21</v>
      </c>
      <c r="C303" s="43">
        <v>12261.951052</v>
      </c>
      <c r="D303" s="43">
        <v>8673913.1148780007</v>
      </c>
      <c r="E303" s="43">
        <v>2945.1507799999999</v>
      </c>
      <c r="F303" s="35"/>
    </row>
    <row r="304" spans="1:6" x14ac:dyDescent="0.35">
      <c r="A304" s="34">
        <v>60000</v>
      </c>
      <c r="B304" s="2">
        <v>22</v>
      </c>
      <c r="C304" s="43">
        <v>14695.706122</v>
      </c>
      <c r="D304" s="43">
        <v>3815470.4928159998</v>
      </c>
      <c r="E304" s="43">
        <v>1953.322936</v>
      </c>
      <c r="F304" s="35"/>
    </row>
    <row r="305" spans="1:6" x14ac:dyDescent="0.35">
      <c r="A305" s="34">
        <v>60000</v>
      </c>
      <c r="B305" s="2">
        <v>23</v>
      </c>
      <c r="C305" s="43">
        <v>13993.491458</v>
      </c>
      <c r="D305" s="43">
        <v>4079947.8444329998</v>
      </c>
      <c r="E305" s="43">
        <v>2019.8880770000001</v>
      </c>
      <c r="F305" s="35"/>
    </row>
    <row r="306" spans="1:6" x14ac:dyDescent="0.35">
      <c r="A306" s="34">
        <v>60000</v>
      </c>
      <c r="B306" s="2">
        <v>24</v>
      </c>
      <c r="C306" s="43">
        <v>15117.034921</v>
      </c>
      <c r="D306" s="43">
        <v>4721078.3640329996</v>
      </c>
      <c r="E306" s="43">
        <v>2172.804263</v>
      </c>
      <c r="F306" s="35"/>
    </row>
    <row r="307" spans="1:6" ht="15" thickBot="1" x14ac:dyDescent="0.4">
      <c r="A307" s="36">
        <v>60000</v>
      </c>
      <c r="B307" s="37">
        <v>25</v>
      </c>
      <c r="C307" s="51">
        <v>14798.855186000001</v>
      </c>
      <c r="D307" s="51">
        <v>4025539.5519019999</v>
      </c>
      <c r="E307" s="51">
        <v>2006.3747289999999</v>
      </c>
      <c r="F307" s="38"/>
    </row>
    <row r="308" spans="1:6" x14ac:dyDescent="0.35">
      <c r="A308" s="22">
        <v>65000</v>
      </c>
      <c r="B308" s="2">
        <v>1</v>
      </c>
      <c r="C308" s="43">
        <v>3031.147003</v>
      </c>
      <c r="D308" s="43">
        <v>10478168.579515001</v>
      </c>
      <c r="E308" s="43">
        <v>3236.9999349999998</v>
      </c>
      <c r="F308">
        <v>193480</v>
      </c>
    </row>
    <row r="309" spans="1:6" x14ac:dyDescent="0.35">
      <c r="A309" s="22">
        <v>65000</v>
      </c>
      <c r="B309" s="2">
        <v>2</v>
      </c>
      <c r="C309" s="43">
        <v>2553.4917529999998</v>
      </c>
      <c r="D309" s="43">
        <v>5771528.6191640003</v>
      </c>
      <c r="E309" s="43">
        <v>2402.4005950000001</v>
      </c>
    </row>
    <row r="310" spans="1:6" x14ac:dyDescent="0.35">
      <c r="A310" s="22">
        <v>65000</v>
      </c>
      <c r="B310" s="2">
        <v>3</v>
      </c>
      <c r="C310" s="43">
        <v>3716.9616820000001</v>
      </c>
      <c r="D310" s="43">
        <v>2973269.0140300002</v>
      </c>
      <c r="E310" s="43">
        <v>1724.3169700000001</v>
      </c>
    </row>
    <row r="311" spans="1:6" x14ac:dyDescent="0.35">
      <c r="A311" s="22">
        <v>65000</v>
      </c>
      <c r="B311" s="2">
        <v>4</v>
      </c>
      <c r="C311" s="43">
        <v>3399.6280409999999</v>
      </c>
      <c r="D311" s="43">
        <v>1634414.9646370001</v>
      </c>
      <c r="E311" s="43">
        <v>1278.4423979999999</v>
      </c>
    </row>
    <row r="312" spans="1:6" x14ac:dyDescent="0.35">
      <c r="A312" s="22">
        <v>65000</v>
      </c>
      <c r="B312" s="2">
        <v>5</v>
      </c>
      <c r="C312" s="43">
        <v>4300.9582010000004</v>
      </c>
      <c r="D312" s="43">
        <v>4947669.5926160002</v>
      </c>
      <c r="E312" s="43">
        <v>2224.3357639999999</v>
      </c>
    </row>
    <row r="313" spans="1:6" x14ac:dyDescent="0.35">
      <c r="A313" s="22">
        <v>65000</v>
      </c>
      <c r="B313" s="2">
        <v>6</v>
      </c>
      <c r="C313" s="43">
        <v>4151.4057489999996</v>
      </c>
      <c r="D313" s="43">
        <v>3964541.3108379999</v>
      </c>
      <c r="E313" s="43">
        <v>1991.115595</v>
      </c>
    </row>
    <row r="314" spans="1:6" x14ac:dyDescent="0.35">
      <c r="A314" s="22">
        <v>65000</v>
      </c>
      <c r="B314" s="2">
        <v>7</v>
      </c>
      <c r="C314" s="43">
        <v>6626.7967470000003</v>
      </c>
      <c r="D314" s="43">
        <v>3335854.9888749998</v>
      </c>
      <c r="E314" s="43">
        <v>1826.4323119999999</v>
      </c>
    </row>
    <row r="315" spans="1:6" x14ac:dyDescent="0.35">
      <c r="A315" s="22">
        <v>65000</v>
      </c>
      <c r="B315" s="2">
        <v>8</v>
      </c>
      <c r="C315" s="43">
        <v>5899.6280409999999</v>
      </c>
      <c r="D315" s="43">
        <v>1634414.9646370001</v>
      </c>
      <c r="E315" s="43">
        <v>1278.4423979999999</v>
      </c>
    </row>
    <row r="316" spans="1:6" x14ac:dyDescent="0.35">
      <c r="A316" s="22">
        <v>65000</v>
      </c>
      <c r="B316" s="2">
        <v>9</v>
      </c>
      <c r="C316" s="43">
        <v>6800.9582010000004</v>
      </c>
      <c r="D316" s="43">
        <v>4947669.5926160002</v>
      </c>
      <c r="E316" s="43">
        <v>2224.3357639999999</v>
      </c>
    </row>
    <row r="317" spans="1:6" x14ac:dyDescent="0.35">
      <c r="A317" s="22">
        <v>65000</v>
      </c>
      <c r="B317" s="2">
        <v>10</v>
      </c>
      <c r="C317" s="43">
        <v>6651.4057489999996</v>
      </c>
      <c r="D317" s="43">
        <v>3964541.3108379999</v>
      </c>
      <c r="E317" s="43">
        <v>1991.115595</v>
      </c>
    </row>
    <row r="318" spans="1:6" x14ac:dyDescent="0.35">
      <c r="A318" s="22">
        <v>65000</v>
      </c>
      <c r="B318" s="2">
        <v>11</v>
      </c>
      <c r="C318" s="43">
        <v>9126.7967470000003</v>
      </c>
      <c r="D318" s="43">
        <v>3335854.9888749998</v>
      </c>
      <c r="E318" s="43">
        <v>1826.4323119999999</v>
      </c>
    </row>
    <row r="319" spans="1:6" x14ac:dyDescent="0.35">
      <c r="A319" s="22">
        <v>65000</v>
      </c>
      <c r="B319" s="2">
        <v>12</v>
      </c>
      <c r="C319" s="43">
        <v>8399.6280409999999</v>
      </c>
      <c r="D319" s="43">
        <v>1634414.9646370001</v>
      </c>
      <c r="E319" s="43">
        <v>1278.4423979999999</v>
      </c>
    </row>
    <row r="320" spans="1:6" x14ac:dyDescent="0.35">
      <c r="A320" s="22">
        <v>65000</v>
      </c>
      <c r="B320" s="2">
        <v>13</v>
      </c>
      <c r="C320" s="43">
        <v>8245.2909880000007</v>
      </c>
      <c r="D320" s="43">
        <v>1201230.1406940001</v>
      </c>
      <c r="E320" s="43">
        <v>1096.006451</v>
      </c>
    </row>
    <row r="321" spans="1:6" x14ac:dyDescent="0.35">
      <c r="A321" s="22">
        <v>65000</v>
      </c>
      <c r="B321" s="2">
        <v>14</v>
      </c>
      <c r="C321" s="43">
        <v>9442.4357729999992</v>
      </c>
      <c r="D321" s="43">
        <v>8089607.7347039999</v>
      </c>
      <c r="E321" s="43">
        <v>2844.2235730000002</v>
      </c>
    </row>
    <row r="322" spans="1:6" x14ac:dyDescent="0.35">
      <c r="A322" s="22">
        <v>65000</v>
      </c>
      <c r="B322" s="2">
        <v>15</v>
      </c>
      <c r="C322" s="43">
        <v>8964.7805229999994</v>
      </c>
      <c r="D322" s="43">
        <v>4024015.1524530002</v>
      </c>
      <c r="E322" s="43">
        <v>2005.9948039999999</v>
      </c>
    </row>
    <row r="323" spans="1:6" x14ac:dyDescent="0.35">
      <c r="A323" s="22">
        <v>65000</v>
      </c>
      <c r="B323" s="2">
        <v>16</v>
      </c>
      <c r="C323" s="43">
        <v>9866.1106830000008</v>
      </c>
      <c r="D323" s="43">
        <v>10498200.528294999</v>
      </c>
      <c r="E323" s="43">
        <v>3240.0926730000001</v>
      </c>
    </row>
    <row r="324" spans="1:6" x14ac:dyDescent="0.35">
      <c r="A324" s="22">
        <v>65000</v>
      </c>
      <c r="B324" s="2">
        <v>17</v>
      </c>
      <c r="C324" s="43">
        <v>9716.5582310000009</v>
      </c>
      <c r="D324" s="43">
        <v>8546117.9155289996</v>
      </c>
      <c r="E324" s="43">
        <v>2923.3744059999999</v>
      </c>
    </row>
    <row r="325" spans="1:6" x14ac:dyDescent="0.35">
      <c r="A325" s="22">
        <v>65000</v>
      </c>
      <c r="B325" s="2">
        <v>18</v>
      </c>
      <c r="C325" s="43">
        <v>12191.949229</v>
      </c>
      <c r="D325" s="43">
        <v>3815199.6636199998</v>
      </c>
      <c r="E325" s="43">
        <v>1953.25361</v>
      </c>
    </row>
    <row r="326" spans="1:6" x14ac:dyDescent="0.35">
      <c r="A326" s="22">
        <v>65000</v>
      </c>
      <c r="B326" s="2">
        <v>19</v>
      </c>
      <c r="C326" s="43">
        <v>11464.780522999999</v>
      </c>
      <c r="D326" s="43">
        <v>4024015.1524530002</v>
      </c>
      <c r="E326" s="43">
        <v>2005.9948039999999</v>
      </c>
    </row>
    <row r="327" spans="1:6" x14ac:dyDescent="0.35">
      <c r="A327" s="22">
        <v>65000</v>
      </c>
      <c r="B327" s="2">
        <v>20</v>
      </c>
      <c r="C327" s="43">
        <v>12366.110683000001</v>
      </c>
      <c r="D327" s="43">
        <v>10498200.528294999</v>
      </c>
      <c r="E327" s="43">
        <v>3240.0926730000001</v>
      </c>
    </row>
    <row r="328" spans="1:6" x14ac:dyDescent="0.35">
      <c r="A328" s="22">
        <v>65000</v>
      </c>
      <c r="B328" s="2">
        <v>21</v>
      </c>
      <c r="C328" s="43">
        <v>12216.558231000001</v>
      </c>
      <c r="D328" s="43">
        <v>8546117.9155289996</v>
      </c>
      <c r="E328" s="43">
        <v>2923.3744059999999</v>
      </c>
    </row>
    <row r="329" spans="1:6" x14ac:dyDescent="0.35">
      <c r="A329" s="22">
        <v>65000</v>
      </c>
      <c r="B329" s="2">
        <v>22</v>
      </c>
      <c r="C329" s="43">
        <v>14691.949229</v>
      </c>
      <c r="D329" s="43">
        <v>3815199.6636199998</v>
      </c>
      <c r="E329" s="43">
        <v>1953.25361</v>
      </c>
    </row>
    <row r="330" spans="1:6" x14ac:dyDescent="0.35">
      <c r="A330" s="22">
        <v>65000</v>
      </c>
      <c r="B330" s="2">
        <v>23</v>
      </c>
      <c r="C330" s="43">
        <v>13964.780522999999</v>
      </c>
      <c r="D330" s="43">
        <v>4024015.1524530002</v>
      </c>
      <c r="E330" s="43">
        <v>2005.9948039999999</v>
      </c>
    </row>
    <row r="331" spans="1:6" x14ac:dyDescent="0.35">
      <c r="A331" s="22">
        <v>65000</v>
      </c>
      <c r="B331" s="2">
        <v>24</v>
      </c>
      <c r="C331" s="43">
        <v>15128.250452</v>
      </c>
      <c r="D331" s="43">
        <v>4793482.8345750002</v>
      </c>
      <c r="E331" s="43">
        <v>2189.402392</v>
      </c>
    </row>
    <row r="332" spans="1:6" ht="15" thickBot="1" x14ac:dyDescent="0.4">
      <c r="A332" s="22">
        <v>65000</v>
      </c>
      <c r="B332" s="2">
        <v>25</v>
      </c>
      <c r="C332" s="43">
        <v>14810.916810999999</v>
      </c>
      <c r="D332" s="43">
        <v>4119095.1463990002</v>
      </c>
      <c r="E332" s="43">
        <v>2029.5554059999999</v>
      </c>
    </row>
    <row r="333" spans="1:6" x14ac:dyDescent="0.35">
      <c r="A333" s="31">
        <v>70000</v>
      </c>
      <c r="B333" s="32">
        <v>1</v>
      </c>
      <c r="C333" s="50">
        <v>3077.6002079999998</v>
      </c>
      <c r="D333" s="50">
        <v>10632106.511628</v>
      </c>
      <c r="E333" s="50">
        <v>3260.6911100000002</v>
      </c>
      <c r="F333" s="33">
        <v>211830</v>
      </c>
    </row>
    <row r="334" spans="1:6" x14ac:dyDescent="0.35">
      <c r="A334" s="34">
        <v>70000</v>
      </c>
      <c r="B334" s="2">
        <v>2</v>
      </c>
      <c r="C334" s="43">
        <v>2584.1887839999999</v>
      </c>
      <c r="D334" s="43">
        <v>5833025.191265</v>
      </c>
      <c r="E334" s="43">
        <v>2415.165665</v>
      </c>
      <c r="F334" s="35"/>
    </row>
    <row r="335" spans="1:6" x14ac:dyDescent="0.35">
      <c r="A335" s="34">
        <v>70000</v>
      </c>
      <c r="B335" s="2">
        <v>3</v>
      </c>
      <c r="C335" s="43">
        <v>3732.3448189999999</v>
      </c>
      <c r="D335" s="43">
        <v>3020740.1898500002</v>
      </c>
      <c r="E335" s="43">
        <v>1738.0276719999999</v>
      </c>
      <c r="F335" s="35"/>
    </row>
    <row r="336" spans="1:6" x14ac:dyDescent="0.35">
      <c r="A336" s="34">
        <v>70000</v>
      </c>
      <c r="B336" s="2">
        <v>4</v>
      </c>
      <c r="C336" s="43">
        <v>3402.5528140000001</v>
      </c>
      <c r="D336" s="43">
        <v>1646562.9541470001</v>
      </c>
      <c r="E336" s="43">
        <v>1283.184692</v>
      </c>
      <c r="F336" s="35"/>
    </row>
    <row r="337" spans="1:6" x14ac:dyDescent="0.35">
      <c r="A337" s="34">
        <v>70000</v>
      </c>
      <c r="B337" s="2">
        <v>5</v>
      </c>
      <c r="C337" s="43">
        <v>4323.3118809999996</v>
      </c>
      <c r="D337" s="43">
        <v>5038175.2603049995</v>
      </c>
      <c r="E337" s="43">
        <v>2244.5879930000001</v>
      </c>
      <c r="F337" s="35"/>
    </row>
    <row r="338" spans="1:6" x14ac:dyDescent="0.35">
      <c r="A338" s="34">
        <v>70000</v>
      </c>
      <c r="B338" s="2">
        <v>6</v>
      </c>
      <c r="C338" s="43">
        <v>4168.1636799999997</v>
      </c>
      <c r="D338" s="43">
        <v>4026872.9720160002</v>
      </c>
      <c r="E338" s="43">
        <v>2006.706997</v>
      </c>
      <c r="F338" s="35"/>
    </row>
    <row r="339" spans="1:6" x14ac:dyDescent="0.35">
      <c r="A339" s="34">
        <v>70000</v>
      </c>
      <c r="B339" s="2">
        <v>7</v>
      </c>
      <c r="C339" s="43">
        <v>6620.1503359999997</v>
      </c>
      <c r="D339" s="43">
        <v>3327944.5217439998</v>
      </c>
      <c r="E339" s="43">
        <v>1824.2654749999999</v>
      </c>
      <c r="F339" s="35"/>
    </row>
    <row r="340" spans="1:6" x14ac:dyDescent="0.35">
      <c r="A340" s="34">
        <v>70000</v>
      </c>
      <c r="B340" s="2">
        <v>8</v>
      </c>
      <c r="C340" s="43">
        <v>5902.5528139999997</v>
      </c>
      <c r="D340" s="43">
        <v>1646562.9541470001</v>
      </c>
      <c r="E340" s="43">
        <v>1283.184692</v>
      </c>
      <c r="F340" s="35"/>
    </row>
    <row r="341" spans="1:6" x14ac:dyDescent="0.35">
      <c r="A341" s="34">
        <v>70000</v>
      </c>
      <c r="B341" s="2">
        <v>9</v>
      </c>
      <c r="C341" s="43">
        <v>6823.3118809999996</v>
      </c>
      <c r="D341" s="43">
        <v>5038175.2603049995</v>
      </c>
      <c r="E341" s="43">
        <v>2244.5879930000001</v>
      </c>
      <c r="F341" s="35"/>
    </row>
    <row r="342" spans="1:6" x14ac:dyDescent="0.35">
      <c r="A342" s="34">
        <v>70000</v>
      </c>
      <c r="B342" s="2">
        <v>10</v>
      </c>
      <c r="C342" s="43">
        <v>6668.1636799999997</v>
      </c>
      <c r="D342" s="43">
        <v>4026872.9720160002</v>
      </c>
      <c r="E342" s="43">
        <v>2006.706997</v>
      </c>
      <c r="F342" s="35"/>
    </row>
    <row r="343" spans="1:6" x14ac:dyDescent="0.35">
      <c r="A343" s="34">
        <v>70000</v>
      </c>
      <c r="B343" s="2">
        <v>11</v>
      </c>
      <c r="C343" s="43">
        <v>9120.1503360000006</v>
      </c>
      <c r="D343" s="43">
        <v>3327944.5217439998</v>
      </c>
      <c r="E343" s="43">
        <v>1824.2654749999999</v>
      </c>
      <c r="F343" s="35"/>
    </row>
    <row r="344" spans="1:6" x14ac:dyDescent="0.35">
      <c r="A344" s="34">
        <v>70000</v>
      </c>
      <c r="B344" s="2">
        <v>12</v>
      </c>
      <c r="C344" s="43">
        <v>8402.5528140000006</v>
      </c>
      <c r="D344" s="43">
        <v>1646562.9541470001</v>
      </c>
      <c r="E344" s="43">
        <v>1283.184692</v>
      </c>
      <c r="F344" s="35"/>
    </row>
    <row r="345" spans="1:6" x14ac:dyDescent="0.35">
      <c r="A345" s="34">
        <v>70000</v>
      </c>
      <c r="B345" s="2">
        <v>13</v>
      </c>
      <c r="C345" s="43">
        <v>8250.2219420000001</v>
      </c>
      <c r="D345" s="43">
        <v>1215746.654051</v>
      </c>
      <c r="E345" s="43">
        <v>1102.609021</v>
      </c>
      <c r="F345" s="35"/>
    </row>
    <row r="346" spans="1:6" x14ac:dyDescent="0.35">
      <c r="A346" s="34">
        <v>70000</v>
      </c>
      <c r="B346" s="2">
        <v>14</v>
      </c>
      <c r="C346" s="43">
        <v>9480.6743100000003</v>
      </c>
      <c r="D346" s="43">
        <v>8256535.0449010003</v>
      </c>
      <c r="E346" s="43">
        <v>2873.4187029999998</v>
      </c>
      <c r="F346" s="35"/>
    </row>
    <row r="347" spans="1:6" x14ac:dyDescent="0.35">
      <c r="A347" s="34">
        <v>70000</v>
      </c>
      <c r="B347" s="2">
        <v>15</v>
      </c>
      <c r="C347" s="43">
        <v>8987.2628850000001</v>
      </c>
      <c r="D347" s="43">
        <v>4100243.9973809998</v>
      </c>
      <c r="E347" s="43">
        <v>2024.905923</v>
      </c>
      <c r="F347" s="35"/>
    </row>
    <row r="348" spans="1:6" x14ac:dyDescent="0.35">
      <c r="A348" s="34">
        <v>70000</v>
      </c>
      <c r="B348" s="2">
        <v>16</v>
      </c>
      <c r="C348" s="43">
        <v>9908.0219529999995</v>
      </c>
      <c r="D348" s="43">
        <v>10707713.634953</v>
      </c>
      <c r="E348" s="43">
        <v>3272.2642980000001</v>
      </c>
      <c r="F348" s="35"/>
    </row>
    <row r="349" spans="1:6" x14ac:dyDescent="0.35">
      <c r="A349" s="34">
        <v>70000</v>
      </c>
      <c r="B349" s="2">
        <v>17</v>
      </c>
      <c r="C349" s="43">
        <v>9752.8737519999995</v>
      </c>
      <c r="D349" s="43">
        <v>8717616.643708</v>
      </c>
      <c r="E349" s="43">
        <v>2952.5610310000002</v>
      </c>
      <c r="F349" s="35"/>
    </row>
    <row r="350" spans="1:6" x14ac:dyDescent="0.35">
      <c r="A350" s="34">
        <v>70000</v>
      </c>
      <c r="B350" s="2">
        <v>18</v>
      </c>
      <c r="C350" s="43">
        <v>12204.860407</v>
      </c>
      <c r="D350" s="43">
        <v>3863807.3842989998</v>
      </c>
      <c r="E350" s="43">
        <v>1965.6569850000001</v>
      </c>
      <c r="F350" s="35"/>
    </row>
    <row r="351" spans="1:6" x14ac:dyDescent="0.35">
      <c r="A351" s="34">
        <v>70000</v>
      </c>
      <c r="B351" s="2">
        <v>19</v>
      </c>
      <c r="C351" s="43">
        <v>11487.262885</v>
      </c>
      <c r="D351" s="43">
        <v>4100243.9973809998</v>
      </c>
      <c r="E351" s="43">
        <v>2024.905923</v>
      </c>
      <c r="F351" s="35"/>
    </row>
    <row r="352" spans="1:6" x14ac:dyDescent="0.35">
      <c r="A352" s="34">
        <v>70000</v>
      </c>
      <c r="B352" s="2">
        <v>20</v>
      </c>
      <c r="C352" s="43">
        <v>12408.021952999999</v>
      </c>
      <c r="D352" s="43">
        <v>10707713.634953</v>
      </c>
      <c r="E352" s="43">
        <v>3272.2642980000001</v>
      </c>
      <c r="F352" s="35"/>
    </row>
    <row r="353" spans="1:6" x14ac:dyDescent="0.35">
      <c r="A353" s="34">
        <v>70000</v>
      </c>
      <c r="B353" s="2">
        <v>21</v>
      </c>
      <c r="C353" s="43">
        <v>12252.873752</v>
      </c>
      <c r="D353" s="43">
        <v>8717616.643708</v>
      </c>
      <c r="E353" s="43">
        <v>2952.5610310000002</v>
      </c>
      <c r="F353" s="35"/>
    </row>
    <row r="354" spans="1:6" x14ac:dyDescent="0.35">
      <c r="A354" s="34">
        <v>70000</v>
      </c>
      <c r="B354" s="2">
        <v>22</v>
      </c>
      <c r="C354" s="43">
        <v>14704.860407</v>
      </c>
      <c r="D354" s="43">
        <v>3863807.3842989998</v>
      </c>
      <c r="E354" s="43">
        <v>1965.6569850000001</v>
      </c>
      <c r="F354" s="35"/>
    </row>
    <row r="355" spans="1:6" x14ac:dyDescent="0.35">
      <c r="A355" s="34">
        <v>70000</v>
      </c>
      <c r="B355" s="2">
        <v>23</v>
      </c>
      <c r="C355" s="43">
        <v>13987.262885</v>
      </c>
      <c r="D355" s="43">
        <v>4100243.9973809998</v>
      </c>
      <c r="E355" s="43">
        <v>2024.905923</v>
      </c>
      <c r="F355" s="35"/>
    </row>
    <row r="356" spans="1:6" x14ac:dyDescent="0.35">
      <c r="A356" s="34">
        <v>70000</v>
      </c>
      <c r="B356" s="2">
        <v>24</v>
      </c>
      <c r="C356" s="43">
        <v>15135.418921</v>
      </c>
      <c r="D356" s="43">
        <v>4816989.2964540003</v>
      </c>
      <c r="E356" s="43">
        <v>2194.764064</v>
      </c>
      <c r="F356" s="35"/>
    </row>
    <row r="357" spans="1:6" ht="15" thickBot="1" x14ac:dyDescent="0.4">
      <c r="A357" s="36">
        <v>70000</v>
      </c>
      <c r="B357" s="37">
        <v>25</v>
      </c>
      <c r="C357" s="51">
        <v>14805.626915000001</v>
      </c>
      <c r="D357" s="51">
        <v>4105543.2465090002</v>
      </c>
      <c r="E357" s="51">
        <v>2026.2140179999999</v>
      </c>
      <c r="F357" s="38"/>
    </row>
  </sheetData>
  <mergeCells count="1">
    <mergeCell ref="A31:F31"/>
  </mergeCells>
  <conditionalFormatting sqref="J3:J15">
    <cfRule type="colorScale" priority="7">
      <colorScale>
        <cfvo type="min"/>
        <cfvo type="max"/>
        <color theme="9" tint="0.59999389629810485"/>
        <color rgb="FFFF0000"/>
      </colorScale>
    </cfRule>
  </conditionalFormatting>
  <conditionalFormatting sqref="J13:O14">
    <cfRule type="colorScale" priority="8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6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5">
      <colorScale>
        <cfvo type="min"/>
        <cfvo type="max"/>
        <color theme="9" tint="0.59999389629810485"/>
        <color rgb="FFFF0000"/>
      </colorScale>
    </cfRule>
  </conditionalFormatting>
  <conditionalFormatting sqref="M3:M15">
    <cfRule type="colorScale" priority="4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3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2">
      <colorScale>
        <cfvo type="min"/>
        <cfvo type="max"/>
        <color theme="9" tint="0.59999389629810485"/>
        <color rgb="FFFF0000"/>
      </colorScale>
    </cfRule>
  </conditionalFormatting>
  <conditionalFormatting sqref="L19:L3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EBE07-936B-40B2-8C67-B5100E097F4C}">
  <dimension ref="A1:N19"/>
  <sheetViews>
    <sheetView workbookViewId="0">
      <selection activeCell="H14" sqref="H14"/>
    </sheetView>
  </sheetViews>
  <sheetFormatPr defaultRowHeight="14.5" x14ac:dyDescent="0.35"/>
  <cols>
    <col min="13" max="13" width="11.08984375" bestFit="1" customWidth="1"/>
  </cols>
  <sheetData>
    <row r="1" spans="1:14" x14ac:dyDescent="0.35">
      <c r="B1" s="30" t="s">
        <v>18</v>
      </c>
      <c r="I1" s="3" t="s">
        <v>20</v>
      </c>
      <c r="J1" s="3" t="s">
        <v>21</v>
      </c>
      <c r="K1" s="3" t="s">
        <v>22</v>
      </c>
      <c r="L1" s="4" t="s">
        <v>23</v>
      </c>
      <c r="M1" s="4" t="s">
        <v>24</v>
      </c>
      <c r="N1" s="4" t="s">
        <v>25</v>
      </c>
    </row>
    <row r="2" spans="1:14" x14ac:dyDescent="0.35">
      <c r="B2" s="58" t="s">
        <v>14</v>
      </c>
      <c r="C2" s="58" t="s">
        <v>15</v>
      </c>
      <c r="D2" s="58" t="s">
        <v>16</v>
      </c>
      <c r="E2" s="58" t="s">
        <v>17</v>
      </c>
      <c r="I2" s="56">
        <f>AVERAGE(ABS($C$4-C14),ABS($C$5-C15),ABS($C$6-C16),ABS($C$7-C17), ABS(C8-C18),ABS(C9-C19))</f>
        <v>1.9768808333333492</v>
      </c>
      <c r="J2" s="56">
        <f>AVERAGE(($C$4-C14)^2,($C$5-C15)^2,($C$6-C16)^2,($C$7-C17)^2,(C8-C18)^2,(C9-C19)^2)</f>
        <v>4.5148130547306247</v>
      </c>
      <c r="K2" s="56">
        <f t="shared" ref="K2" si="0">SQRT(J2)</f>
        <v>2.1248089454655976</v>
      </c>
      <c r="L2" s="56">
        <f>AVERAGE(ABS($D$4-D14),ABS($D$5-D15),ABS($D$6-D16),ABS($D$7-D17), ABS(D8-D18),ABS(D9-D19))</f>
        <v>473.154626000002</v>
      </c>
      <c r="M2" s="56">
        <f>AVERAGE(($D$4-D14)^2,($D$5-D15)^2,($D$6-D16)^2,($D$7-D17)^2,(D8-D18)^2,(D9-D19)^2)</f>
        <v>395877.93759168102</v>
      </c>
      <c r="N2" s="56">
        <f t="shared" ref="N2" si="1">SQRT(M2)</f>
        <v>629.18831647741285</v>
      </c>
    </row>
    <row r="3" spans="1:14" x14ac:dyDescent="0.35">
      <c r="B3" s="57">
        <v>0</v>
      </c>
      <c r="C3" s="57">
        <v>0</v>
      </c>
      <c r="D3" s="57">
        <v>0</v>
      </c>
      <c r="E3" s="57">
        <v>0</v>
      </c>
    </row>
    <row r="4" spans="1:14" x14ac:dyDescent="0.35">
      <c r="B4" s="57">
        <v>1</v>
      </c>
      <c r="C4" s="57">
        <v>-68.708804000000001</v>
      </c>
      <c r="D4" s="57">
        <v>27128.451845</v>
      </c>
      <c r="E4" s="57">
        <v>164.70716999999999</v>
      </c>
    </row>
    <row r="5" spans="1:14" x14ac:dyDescent="0.35">
      <c r="B5" s="57">
        <v>2</v>
      </c>
      <c r="C5" s="57">
        <v>258.73477200000002</v>
      </c>
      <c r="D5" s="57">
        <v>167658.64587099999</v>
      </c>
      <c r="E5" s="57">
        <v>409.46141</v>
      </c>
    </row>
    <row r="6" spans="1:14" x14ac:dyDescent="0.35">
      <c r="B6" s="57">
        <v>3</v>
      </c>
      <c r="C6" s="57">
        <v>874.72454900000002</v>
      </c>
      <c r="D6" s="57">
        <v>85449.068721000003</v>
      </c>
      <c r="E6" s="57">
        <v>292.31672700000001</v>
      </c>
    </row>
    <row r="7" spans="1:14" x14ac:dyDescent="0.35">
      <c r="B7" s="57">
        <v>4</v>
      </c>
      <c r="C7" s="57">
        <v>741.26522299999999</v>
      </c>
      <c r="D7" s="57">
        <v>167658.64826700001</v>
      </c>
      <c r="E7" s="57">
        <v>409.461412</v>
      </c>
    </row>
    <row r="8" spans="1:14" x14ac:dyDescent="0.35">
      <c r="B8" s="57">
        <v>5</v>
      </c>
      <c r="C8" s="57">
        <v>883.83662200000003</v>
      </c>
      <c r="D8" s="57">
        <v>69755.045148999998</v>
      </c>
      <c r="E8" s="57">
        <v>264.11180400000001</v>
      </c>
    </row>
    <row r="9" spans="1:14" x14ac:dyDescent="0.35">
      <c r="B9" s="57">
        <v>6</v>
      </c>
      <c r="C9" s="57">
        <v>1067.6732469999999</v>
      </c>
      <c r="D9" s="57">
        <v>279020.17066100001</v>
      </c>
      <c r="E9" s="57">
        <v>528.22359900000004</v>
      </c>
    </row>
    <row r="12" spans="1:14" x14ac:dyDescent="0.35">
      <c r="A12" s="53" t="s">
        <v>19</v>
      </c>
      <c r="B12" s="54"/>
      <c r="C12" s="54"/>
      <c r="D12" s="54"/>
      <c r="E12" s="54"/>
      <c r="F12" s="55"/>
    </row>
    <row r="13" spans="1:14" x14ac:dyDescent="0.35">
      <c r="B13" s="24" t="s">
        <v>1</v>
      </c>
      <c r="C13" s="24" t="s">
        <v>2</v>
      </c>
      <c r="D13" s="24" t="s">
        <v>3</v>
      </c>
      <c r="E13" s="24" t="s">
        <v>4</v>
      </c>
    </row>
    <row r="14" spans="1:14" x14ac:dyDescent="0.35">
      <c r="B14" s="57">
        <v>1</v>
      </c>
      <c r="C14" s="57">
        <v>-69.379067000000006</v>
      </c>
      <c r="D14" s="57">
        <v>27328.011849999999</v>
      </c>
      <c r="E14" s="57">
        <v>165.31186199999999</v>
      </c>
    </row>
    <row r="15" spans="1:14" x14ac:dyDescent="0.35">
      <c r="B15" s="57">
        <v>2</v>
      </c>
      <c r="C15" s="57">
        <v>256.45200899999998</v>
      </c>
      <c r="D15" s="57">
        <v>168039.78580000001</v>
      </c>
      <c r="E15" s="57">
        <v>409.92656099999999</v>
      </c>
    </row>
    <row r="16" spans="1:14" x14ac:dyDescent="0.35">
      <c r="B16" s="57">
        <v>3</v>
      </c>
      <c r="C16" s="57">
        <v>876.50158199999998</v>
      </c>
      <c r="D16" s="57">
        <v>85601.967950000006</v>
      </c>
      <c r="E16" s="57">
        <v>292.57814000000002</v>
      </c>
    </row>
    <row r="17" spans="2:5" x14ac:dyDescent="0.35">
      <c r="B17" s="57">
        <v>4</v>
      </c>
      <c r="C17" s="57">
        <v>743.54799100000002</v>
      </c>
      <c r="D17" s="57">
        <v>168039.78580000001</v>
      </c>
      <c r="E17" s="57">
        <v>409.92656099999999</v>
      </c>
    </row>
    <row r="18" spans="2:5" x14ac:dyDescent="0.35">
      <c r="B18" s="57">
        <v>5</v>
      </c>
      <c r="C18" s="57">
        <v>885.45277599999997</v>
      </c>
      <c r="D18" s="57">
        <v>70099.881370000003</v>
      </c>
      <c r="E18" s="57">
        <v>264.763822</v>
      </c>
    </row>
    <row r="19" spans="2:5" x14ac:dyDescent="0.35">
      <c r="B19" s="57">
        <v>6</v>
      </c>
      <c r="C19" s="57">
        <v>1070.9055510000001</v>
      </c>
      <c r="D19" s="57">
        <v>280399.52549999999</v>
      </c>
      <c r="E19" s="57">
        <v>529.52764400000001</v>
      </c>
    </row>
  </sheetData>
  <mergeCells count="1">
    <mergeCell ref="A12:F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8BC1-2CCA-481E-AF67-9C7CD61EE707}">
  <dimension ref="A1:N19"/>
  <sheetViews>
    <sheetView tabSelected="1" workbookViewId="0">
      <selection activeCell="H13" sqref="H13"/>
    </sheetView>
  </sheetViews>
  <sheetFormatPr defaultRowHeight="14.5" x14ac:dyDescent="0.35"/>
  <cols>
    <col min="13" max="13" width="11.08984375" bestFit="1" customWidth="1"/>
  </cols>
  <sheetData>
    <row r="1" spans="1:14" x14ac:dyDescent="0.35">
      <c r="B1" s="30" t="s">
        <v>18</v>
      </c>
      <c r="I1" s="3" t="s">
        <v>20</v>
      </c>
      <c r="J1" s="3" t="s">
        <v>21</v>
      </c>
      <c r="K1" s="3" t="s">
        <v>22</v>
      </c>
      <c r="L1" s="4" t="s">
        <v>23</v>
      </c>
      <c r="M1" s="4" t="s">
        <v>24</v>
      </c>
      <c r="N1" s="4" t="s">
        <v>25</v>
      </c>
    </row>
    <row r="2" spans="1:14" x14ac:dyDescent="0.35">
      <c r="B2" s="60" t="s">
        <v>14</v>
      </c>
      <c r="C2" s="60" t="s">
        <v>15</v>
      </c>
      <c r="D2" s="60" t="s">
        <v>16</v>
      </c>
      <c r="E2" s="60" t="s">
        <v>17</v>
      </c>
      <c r="I2" s="7">
        <f>AVERAGE(ABS($C$4-C14),ABS($C$5-C15),ABS($C$6-C16),ABS($C$7-C17), ABS(C8-C18),ABS(C9-C19))</f>
        <v>2.588224166666663</v>
      </c>
      <c r="J2" s="7">
        <f>AVERAGE(($C$4-C14)^2,($C$5-C15)^2,($C$6-C16)^2,($C$7-C17)^2,(C8-C18)^2,(C9-C19)^2)</f>
        <v>8.5307796505198201</v>
      </c>
      <c r="K2" s="7">
        <f t="shared" ref="K2" si="0">SQRT(J2)</f>
        <v>2.9207498438791055</v>
      </c>
      <c r="L2" s="7">
        <f>AVERAGE(ABS($D$4-D14),ABS($D$5-D15),ABS($D$6-D16),ABS($D$7-D17), ABS(D8-D18),ABS(D9-D19))</f>
        <v>511.79385200000007</v>
      </c>
      <c r="M2" s="7">
        <f>AVERAGE(($D$4-D14)^2,($D$5-D15)^2,($D$6-D16)^2,($D$7-D17)^2,(D8-D18)^2,(D9-D19)^2)</f>
        <v>548936.78202390438</v>
      </c>
      <c r="N2" s="7">
        <f t="shared" ref="N2" si="1">SQRT(M2)</f>
        <v>740.90268053497039</v>
      </c>
    </row>
    <row r="3" spans="1:14" x14ac:dyDescent="0.35">
      <c r="B3" s="59">
        <v>0</v>
      </c>
      <c r="C3" s="59">
        <v>0</v>
      </c>
      <c r="D3" s="59">
        <v>0</v>
      </c>
      <c r="E3" s="59">
        <v>0</v>
      </c>
    </row>
    <row r="4" spans="1:14" x14ac:dyDescent="0.35">
      <c r="B4" s="59">
        <v>1</v>
      </c>
      <c r="C4" s="59">
        <v>-183.836625</v>
      </c>
      <c r="D4" s="59">
        <v>69755.041398000001</v>
      </c>
      <c r="E4" s="59">
        <v>264.11179700000002</v>
      </c>
    </row>
    <row r="5" spans="1:14" x14ac:dyDescent="0.35">
      <c r="B5" s="59">
        <v>2</v>
      </c>
      <c r="C5" s="59">
        <v>-41.265225999999998</v>
      </c>
      <c r="D5" s="59">
        <v>167658.64554699999</v>
      </c>
      <c r="E5" s="59">
        <v>409.461409</v>
      </c>
    </row>
    <row r="6" spans="1:14" x14ac:dyDescent="0.35">
      <c r="B6" s="59">
        <v>3</v>
      </c>
      <c r="C6" s="59">
        <v>231.31504000000001</v>
      </c>
      <c r="D6" s="59">
        <v>61338.763644999999</v>
      </c>
      <c r="E6" s="59">
        <v>247.66663800000001</v>
      </c>
    </row>
    <row r="7" spans="1:14" x14ac:dyDescent="0.35">
      <c r="B7" s="59">
        <v>4</v>
      </c>
      <c r="C7" s="59">
        <v>-158.73477299999999</v>
      </c>
      <c r="D7" s="59">
        <v>167658.64566400001</v>
      </c>
      <c r="E7" s="59">
        <v>409.461409</v>
      </c>
    </row>
    <row r="8" spans="1:14" x14ac:dyDescent="0.35">
      <c r="B8" s="59">
        <v>5</v>
      </c>
      <c r="C8" s="59">
        <v>98.187709999999996</v>
      </c>
      <c r="D8" s="59">
        <v>38763.349247999999</v>
      </c>
      <c r="E8" s="59">
        <v>196.88410099999999</v>
      </c>
    </row>
    <row r="9" spans="1:14" x14ac:dyDescent="0.35">
      <c r="B9" s="59">
        <v>6</v>
      </c>
      <c r="C9" s="59">
        <v>196.37542099999999</v>
      </c>
      <c r="D9" s="59">
        <v>155053.39699000001</v>
      </c>
      <c r="E9" s="59">
        <v>393.76820199999997</v>
      </c>
    </row>
    <row r="12" spans="1:14" x14ac:dyDescent="0.35">
      <c r="A12" s="53" t="s">
        <v>19</v>
      </c>
      <c r="B12" s="54"/>
      <c r="C12" s="54"/>
      <c r="D12" s="54"/>
      <c r="E12" s="54"/>
      <c r="F12" s="55"/>
    </row>
    <row r="13" spans="1:14" x14ac:dyDescent="0.35">
      <c r="B13" s="24" t="s">
        <v>1</v>
      </c>
      <c r="C13" s="24" t="s">
        <v>2</v>
      </c>
      <c r="D13" s="24" t="s">
        <v>3</v>
      </c>
      <c r="E13" s="24" t="s">
        <v>4</v>
      </c>
    </row>
    <row r="14" spans="1:14" x14ac:dyDescent="0.35">
      <c r="B14" s="59">
        <v>1</v>
      </c>
      <c r="C14" s="59">
        <v>-181.649552</v>
      </c>
      <c r="D14" s="59">
        <v>69065.686079999999</v>
      </c>
      <c r="E14" s="59">
        <v>262.80351200000001</v>
      </c>
    </row>
    <row r="15" spans="1:14" x14ac:dyDescent="0.35">
      <c r="B15" s="59">
        <v>2</v>
      </c>
      <c r="C15" s="59">
        <v>-37.248085000000003</v>
      </c>
      <c r="D15" s="59">
        <v>167592.42180000001</v>
      </c>
      <c r="E15" s="59">
        <v>409.38053400000001</v>
      </c>
    </row>
    <row r="16" spans="1:14" x14ac:dyDescent="0.35">
      <c r="B16" s="59">
        <v>3</v>
      </c>
      <c r="C16" s="59">
        <v>231.59438</v>
      </c>
      <c r="D16" s="59">
        <v>61575.392099999997</v>
      </c>
      <c r="E16" s="59">
        <v>248.14389399999999</v>
      </c>
    </row>
    <row r="17" spans="2:5" x14ac:dyDescent="0.35">
      <c r="B17" s="59">
        <v>4</v>
      </c>
      <c r="C17" s="59">
        <v>-162.751915</v>
      </c>
      <c r="D17" s="59">
        <v>167592.42180000001</v>
      </c>
      <c r="E17" s="59">
        <v>409.38053400000001</v>
      </c>
    </row>
    <row r="18" spans="2:5" x14ac:dyDescent="0.35">
      <c r="B18" s="59">
        <v>5</v>
      </c>
      <c r="C18" s="59">
        <v>96.511493999999999</v>
      </c>
      <c r="D18" s="59">
        <v>38360.88291</v>
      </c>
      <c r="E18" s="59">
        <v>195.85934499999999</v>
      </c>
    </row>
    <row r="19" spans="2:5" x14ac:dyDescent="0.35">
      <c r="B19" s="59">
        <v>6</v>
      </c>
      <c r="C19" s="59">
        <v>193.022988</v>
      </c>
      <c r="D19" s="59">
        <v>153443.53159999999</v>
      </c>
      <c r="E19" s="59">
        <v>391.71868899999998</v>
      </c>
    </row>
  </sheetData>
  <mergeCells count="1">
    <mergeCell ref="A12:F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2BC4-4BC3-4AD2-9864-9185FC06DF6F}">
  <dimension ref="A1:N27"/>
  <sheetViews>
    <sheetView workbookViewId="0">
      <selection activeCell="J12" sqref="J12"/>
    </sheetView>
  </sheetViews>
  <sheetFormatPr defaultRowHeight="14.5" x14ac:dyDescent="0.35"/>
  <cols>
    <col min="13" max="13" width="11.08984375" bestFit="1" customWidth="1"/>
  </cols>
  <sheetData>
    <row r="1" spans="1:14" x14ac:dyDescent="0.35">
      <c r="B1" s="30" t="s">
        <v>18</v>
      </c>
      <c r="I1" s="3" t="s">
        <v>20</v>
      </c>
      <c r="J1" s="3" t="s">
        <v>21</v>
      </c>
      <c r="K1" s="3" t="s">
        <v>22</v>
      </c>
      <c r="L1" s="4" t="s">
        <v>23</v>
      </c>
      <c r="M1" s="4" t="s">
        <v>24</v>
      </c>
      <c r="N1" s="4" t="s">
        <v>25</v>
      </c>
    </row>
    <row r="2" spans="1:14" x14ac:dyDescent="0.35">
      <c r="B2" s="62" t="s">
        <v>14</v>
      </c>
      <c r="C2" s="62" t="s">
        <v>15</v>
      </c>
      <c r="D2" s="62" t="s">
        <v>16</v>
      </c>
      <c r="E2" s="62" t="s">
        <v>17</v>
      </c>
      <c r="I2" s="7">
        <f>AVERAGE(ABS($C$4-C14),ABS($C$5-C15),ABS($C$6-C16),ABS($C$7-C17), ABS(C8-C18),ABS(C9-C19))</f>
        <v>0.52213950000000509</v>
      </c>
      <c r="J2" s="7">
        <f>AVERAGE(($C$4-C14)^2,($C$5-C15)^2,($C$6-C16)^2,($C$7-C17)^2,(C8-C18)^2,(C9-C19)^2)</f>
        <v>0.32701922982283871</v>
      </c>
      <c r="K2" s="7">
        <f t="shared" ref="K2" si="0">SQRT(J2)</f>
        <v>0.57185595198689565</v>
      </c>
      <c r="L2" s="7">
        <f>AVERAGE(ABS($D$4-D14),ABS($D$5-D15),ABS($D$6-D16),ABS($D$7-D17), ABS(D8-D18),ABS(D9-D19))</f>
        <v>406.55218100000457</v>
      </c>
      <c r="M2" s="7">
        <f>AVERAGE(($D$4-D14)^2,($D$5-D15)^2,($D$6-D16)^2,($D$7-D17)^2,(D8-D18)^2,(D9-D19)^2)</f>
        <v>235438.63354525031</v>
      </c>
      <c r="N2" s="7">
        <f t="shared" ref="N2" si="1">SQRT(M2)</f>
        <v>485.22019078481298</v>
      </c>
    </row>
    <row r="3" spans="1:14" x14ac:dyDescent="0.35">
      <c r="B3" s="61">
        <v>0</v>
      </c>
      <c r="C3" s="61">
        <v>0</v>
      </c>
      <c r="D3" s="61">
        <v>0</v>
      </c>
      <c r="E3" s="61">
        <v>0</v>
      </c>
    </row>
    <row r="4" spans="1:14" x14ac:dyDescent="0.35">
      <c r="B4" s="61">
        <v>1</v>
      </c>
      <c r="C4" s="61">
        <v>-136.290133</v>
      </c>
      <c r="D4" s="61">
        <v>53125.096712999999</v>
      </c>
      <c r="E4" s="61">
        <v>230.488821</v>
      </c>
    </row>
    <row r="5" spans="1:14" x14ac:dyDescent="0.35">
      <c r="B5" s="61">
        <v>2</v>
      </c>
      <c r="C5" s="61">
        <v>58.734772999999997</v>
      </c>
      <c r="D5" s="61">
        <v>167658.645556</v>
      </c>
      <c r="E5" s="61">
        <v>409.461409</v>
      </c>
    </row>
    <row r="6" spans="1:14" x14ac:dyDescent="0.35">
      <c r="B6" s="61">
        <v>3</v>
      </c>
      <c r="C6" s="61">
        <v>255.11019400000001</v>
      </c>
      <c r="D6" s="61">
        <v>66752.123804999996</v>
      </c>
      <c r="E6" s="61">
        <v>258.36432400000001</v>
      </c>
    </row>
    <row r="7" spans="1:14" x14ac:dyDescent="0.35">
      <c r="B7" s="61">
        <v>4</v>
      </c>
      <c r="C7" s="61">
        <v>-258.73477200000002</v>
      </c>
      <c r="D7" s="61">
        <v>167658.64587099999</v>
      </c>
      <c r="E7" s="61">
        <v>409.46141</v>
      </c>
    </row>
    <row r="8" spans="1:14" x14ac:dyDescent="0.35">
      <c r="B8" s="61">
        <v>5</v>
      </c>
      <c r="C8" s="61">
        <v>68.708804000000001</v>
      </c>
      <c r="D8" s="61">
        <v>27128.451845</v>
      </c>
      <c r="E8" s="61">
        <v>164.70716999999999</v>
      </c>
    </row>
    <row r="9" spans="1:14" x14ac:dyDescent="0.35">
      <c r="B9" s="61">
        <v>6</v>
      </c>
      <c r="C9" s="61">
        <v>137.417608</v>
      </c>
      <c r="D9" s="61">
        <v>108513.80738</v>
      </c>
      <c r="E9" s="61">
        <v>329.41433999999998</v>
      </c>
    </row>
    <row r="12" spans="1:14" x14ac:dyDescent="0.35">
      <c r="A12" s="53" t="s">
        <v>19</v>
      </c>
      <c r="B12" s="54"/>
      <c r="C12" s="54"/>
      <c r="D12" s="54"/>
      <c r="E12" s="54"/>
      <c r="F12" s="55"/>
    </row>
    <row r="13" spans="1:14" x14ac:dyDescent="0.35">
      <c r="B13" s="24" t="s">
        <v>1</v>
      </c>
      <c r="C13" s="24" t="s">
        <v>2</v>
      </c>
      <c r="D13" s="24" t="s">
        <v>3</v>
      </c>
      <c r="E13" s="24" t="s">
        <v>4</v>
      </c>
    </row>
    <row r="14" spans="1:14" x14ac:dyDescent="0.35">
      <c r="B14" s="61">
        <v>1</v>
      </c>
      <c r="C14" s="61">
        <v>-135.99306999999999</v>
      </c>
      <c r="D14" s="61">
        <v>52750.987679999998</v>
      </c>
      <c r="E14" s="61">
        <v>229.67583200000001</v>
      </c>
    </row>
    <row r="15" spans="1:14" x14ac:dyDescent="0.35">
      <c r="B15" s="61">
        <v>2</v>
      </c>
      <c r="C15" s="61">
        <v>59.385553999999999</v>
      </c>
      <c r="D15" s="61">
        <v>167842.66130000001</v>
      </c>
      <c r="E15" s="61">
        <v>409.68605200000002</v>
      </c>
    </row>
    <row r="16" spans="1:14" x14ac:dyDescent="0.35">
      <c r="B16" s="61">
        <v>3</v>
      </c>
      <c r="C16" s="61">
        <v>254.908231</v>
      </c>
      <c r="D16" s="61">
        <v>67286.563460000005</v>
      </c>
      <c r="E16" s="61">
        <v>259.39653700000002</v>
      </c>
    </row>
    <row r="17" spans="2:5" x14ac:dyDescent="0.35">
      <c r="B17" s="61">
        <v>4</v>
      </c>
      <c r="C17" s="61">
        <v>-259.38555400000001</v>
      </c>
      <c r="D17" s="61">
        <v>167842.66130000001</v>
      </c>
      <c r="E17" s="61">
        <v>409.68605200000002</v>
      </c>
    </row>
    <row r="18" spans="2:5" x14ac:dyDescent="0.35">
      <c r="B18" s="61">
        <v>5</v>
      </c>
      <c r="C18" s="61">
        <v>68.264720999999994</v>
      </c>
      <c r="D18" s="61">
        <v>26895.905200000001</v>
      </c>
      <c r="E18" s="61">
        <v>163.99971099999999</v>
      </c>
    </row>
    <row r="19" spans="2:5" x14ac:dyDescent="0.35">
      <c r="B19" s="61">
        <v>6</v>
      </c>
      <c r="C19" s="61">
        <v>136.52944299999999</v>
      </c>
      <c r="D19" s="61">
        <v>107583.6208</v>
      </c>
      <c r="E19" s="61">
        <v>327.99942199999998</v>
      </c>
    </row>
    <row r="21" spans="2:5" x14ac:dyDescent="0.35">
      <c r="B21" s="61"/>
      <c r="C21" s="61"/>
      <c r="D21" s="61"/>
      <c r="E21" s="61"/>
    </row>
    <row r="22" spans="2:5" x14ac:dyDescent="0.35">
      <c r="B22" s="61"/>
      <c r="C22" s="61"/>
      <c r="D22" s="61"/>
      <c r="E22" s="61"/>
    </row>
    <row r="23" spans="2:5" x14ac:dyDescent="0.35">
      <c r="B23" s="61"/>
      <c r="C23" s="61"/>
      <c r="D23" s="61"/>
      <c r="E23" s="61"/>
    </row>
    <row r="24" spans="2:5" x14ac:dyDescent="0.35">
      <c r="B24" s="61"/>
      <c r="C24" s="61"/>
      <c r="D24" s="61"/>
      <c r="E24" s="61"/>
    </row>
    <row r="25" spans="2:5" x14ac:dyDescent="0.35">
      <c r="B25" s="61"/>
      <c r="C25" s="61"/>
      <c r="D25" s="61"/>
      <c r="E25" s="61"/>
    </row>
    <row r="26" spans="2:5" x14ac:dyDescent="0.35">
      <c r="B26" s="61"/>
      <c r="C26" s="61"/>
      <c r="D26" s="61"/>
      <c r="E26" s="61"/>
    </row>
    <row r="27" spans="2:5" x14ac:dyDescent="0.35">
      <c r="B27" s="61"/>
      <c r="C27" s="61"/>
      <c r="D27" s="61"/>
      <c r="E27" s="61"/>
    </row>
  </sheetData>
  <mergeCells count="1">
    <mergeCell ref="A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training summary</vt:lpstr>
      <vt:lpstr>training_small</vt:lpstr>
      <vt:lpstr>output_small_th</vt:lpstr>
      <vt:lpstr>training_medium</vt:lpstr>
      <vt:lpstr>output_medium_th</vt:lpstr>
      <vt:lpstr>training_large</vt:lpstr>
      <vt:lpstr>test_1</vt:lpstr>
      <vt:lpstr>test_2</vt:lpstr>
      <vt:lpstr>test_3</vt:lpstr>
      <vt:lpstr>output_large_th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Afet Ibadova</dc:creator>
  <cp:lastModifiedBy>Nijat Hasanli</cp:lastModifiedBy>
  <dcterms:created xsi:type="dcterms:W3CDTF">2024-02-14T14:56:31Z</dcterms:created>
  <dcterms:modified xsi:type="dcterms:W3CDTF">2024-02-23T11:11:29Z</dcterms:modified>
</cp:coreProperties>
</file>