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4015_ALL\Reports_By_Entity\SG EQUIPMENT FINANCE ITALY SPA\"/>
    </mc:Choice>
  </mc:AlternateContent>
  <xr:revisionPtr revIDLastSave="0" documentId="8_{E2A92342-C552-4B06-94C9-9AB4FB0777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CR_Data" sheetId="7" r:id="rId1"/>
    <sheet name="C72.00" sheetId="8" r:id="rId2"/>
    <sheet name="C73.00" sheetId="9" r:id="rId3"/>
    <sheet name="C74.00" sheetId="11" r:id="rId4"/>
    <sheet name="C75.01" sheetId="12" r:id="rId5"/>
    <sheet name="C76.00" sheetId="14" r:id="rId6"/>
    <sheet name="C77.00" sheetId="15" r:id="rId7"/>
  </sheets>
  <externalReferences>
    <externalReference r:id="rId8"/>
    <externalReference r:id="rId9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4" l="1"/>
  <c r="I49" i="14"/>
  <c r="A57" i="14"/>
  <c r="A55" i="14"/>
  <c r="A54" i="14"/>
  <c r="A53" i="14"/>
  <c r="A52" i="14"/>
  <c r="A51" i="14"/>
  <c r="A50" i="14"/>
  <c r="A49" i="14"/>
  <c r="A48" i="14"/>
  <c r="A46" i="14"/>
  <c r="A45" i="14"/>
  <c r="A42" i="14"/>
  <c r="A41" i="14"/>
  <c r="A40" i="14"/>
  <c r="A39" i="14"/>
  <c r="A36" i="14"/>
  <c r="A35" i="14"/>
  <c r="A34" i="14"/>
  <c r="A33" i="14"/>
  <c r="A30" i="14"/>
  <c r="A29" i="14"/>
  <c r="A28" i="14"/>
  <c r="A27" i="14"/>
  <c r="A26" i="14"/>
  <c r="A25" i="14"/>
  <c r="A24" i="14"/>
  <c r="A23" i="14"/>
  <c r="A22" i="14"/>
  <c r="A21" i="14"/>
  <c r="A19" i="14"/>
  <c r="A18" i="14"/>
  <c r="A17" i="14"/>
  <c r="A299" i="12"/>
  <c r="A298" i="12"/>
  <c r="A297" i="12"/>
  <c r="A296" i="12"/>
  <c r="A295" i="12"/>
  <c r="A294" i="12"/>
  <c r="A293" i="12"/>
  <c r="A292" i="12"/>
  <c r="A290" i="12"/>
  <c r="A289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K97" i="11"/>
  <c r="K98" i="11"/>
  <c r="K99" i="11"/>
  <c r="K90" i="11"/>
  <c r="K88" i="11"/>
  <c r="K87" i="11"/>
  <c r="K82" i="11"/>
  <c r="K83" i="11"/>
  <c r="K71" i="11"/>
  <c r="K72" i="11"/>
  <c r="K73" i="11"/>
  <c r="K64" i="11"/>
  <c r="K61" i="11"/>
  <c r="K60" i="11"/>
  <c r="K47" i="11"/>
  <c r="K48" i="11"/>
  <c r="K54" i="11"/>
  <c r="K55" i="11"/>
  <c r="K40" i="11"/>
  <c r="K39" i="11"/>
  <c r="K31" i="11"/>
  <c r="K30" i="11"/>
  <c r="K28" i="11"/>
  <c r="K27" i="11"/>
  <c r="A100" i="11"/>
  <c r="K100" i="11" s="1"/>
  <c r="A99" i="11"/>
  <c r="A98" i="11"/>
  <c r="A97" i="11"/>
  <c r="A96" i="11"/>
  <c r="K96" i="11" s="1"/>
  <c r="A94" i="11"/>
  <c r="K94" i="11" s="1"/>
  <c r="A93" i="11"/>
  <c r="K93" i="11" s="1"/>
  <c r="A92" i="11"/>
  <c r="K92" i="11" s="1"/>
  <c r="A91" i="11"/>
  <c r="K91" i="11" s="1"/>
  <c r="A90" i="11"/>
  <c r="A89" i="11"/>
  <c r="A87" i="11"/>
  <c r="A85" i="11"/>
  <c r="K85" i="11" s="1"/>
  <c r="A84" i="11"/>
  <c r="K84" i="11" s="1"/>
  <c r="A83" i="11"/>
  <c r="A82" i="11"/>
  <c r="A81" i="11"/>
  <c r="K81" i="11" s="1"/>
  <c r="A80" i="11"/>
  <c r="K80" i="11" s="1"/>
  <c r="A79" i="11"/>
  <c r="A78" i="11"/>
  <c r="K78" i="11" s="1"/>
  <c r="A77" i="11"/>
  <c r="K77" i="11" s="1"/>
  <c r="A76" i="11"/>
  <c r="K76" i="11" s="1"/>
  <c r="A75" i="11"/>
  <c r="K75" i="11" s="1"/>
  <c r="A74" i="11"/>
  <c r="K74" i="11" s="1"/>
  <c r="A73" i="11"/>
  <c r="A72" i="11"/>
  <c r="A71" i="11"/>
  <c r="A70" i="11"/>
  <c r="K70" i="11" s="1"/>
  <c r="A69" i="11"/>
  <c r="K69" i="11" s="1"/>
  <c r="A68" i="11"/>
  <c r="K68" i="11" s="1"/>
  <c r="A67" i="11"/>
  <c r="K67" i="11" s="1"/>
  <c r="A66" i="11"/>
  <c r="K66" i="11" s="1"/>
  <c r="A65" i="11"/>
  <c r="K65" i="11" s="1"/>
  <c r="A64" i="11"/>
  <c r="A63" i="11"/>
  <c r="A62" i="11"/>
  <c r="A61" i="11"/>
  <c r="A60" i="11"/>
  <c r="A59" i="11"/>
  <c r="A58" i="11"/>
  <c r="K58" i="11" s="1"/>
  <c r="A57" i="11"/>
  <c r="K57" i="11" s="1"/>
  <c r="A56" i="11"/>
  <c r="K56" i="11" s="1"/>
  <c r="A55" i="11"/>
  <c r="A54" i="11"/>
  <c r="A53" i="11"/>
  <c r="K53" i="11" s="1"/>
  <c r="A52" i="11"/>
  <c r="K52" i="11" s="1"/>
  <c r="A51" i="11"/>
  <c r="K51" i="11" s="1"/>
  <c r="A50" i="11"/>
  <c r="K50" i="11" s="1"/>
  <c r="A49" i="11"/>
  <c r="K49" i="11" s="1"/>
  <c r="A48" i="11"/>
  <c r="A47" i="11"/>
  <c r="A46" i="11"/>
  <c r="K46" i="11" s="1"/>
  <c r="A45" i="11"/>
  <c r="K45" i="11" s="1"/>
  <c r="A44" i="11"/>
  <c r="K44" i="11" s="1"/>
  <c r="I22" i="14" s="1"/>
  <c r="A43" i="11"/>
  <c r="A42" i="11"/>
  <c r="A41" i="11"/>
  <c r="A40" i="11"/>
  <c r="A39" i="11"/>
  <c r="A38" i="11"/>
  <c r="K38" i="11" s="1"/>
  <c r="A37" i="11"/>
  <c r="K37" i="11" s="1"/>
  <c r="A36" i="11"/>
  <c r="K36" i="11" s="1"/>
  <c r="A35" i="11"/>
  <c r="K35" i="11" s="1"/>
  <c r="A34" i="11"/>
  <c r="K34" i="11" s="1"/>
  <c r="A33" i="11"/>
  <c r="K33" i="11" s="1"/>
  <c r="A32" i="11"/>
  <c r="A31" i="11"/>
  <c r="A30" i="11"/>
  <c r="A29" i="11"/>
  <c r="A28" i="11"/>
  <c r="A27" i="11"/>
  <c r="A26" i="11"/>
  <c r="A25" i="11"/>
  <c r="A24" i="11"/>
  <c r="K24" i="11" s="1"/>
  <c r="A23" i="11"/>
  <c r="K23" i="11" s="1"/>
  <c r="A22" i="11"/>
  <c r="K22" i="11" s="1"/>
  <c r="A21" i="11"/>
  <c r="K21" i="11" s="1"/>
  <c r="A20" i="11"/>
  <c r="A19" i="11"/>
  <c r="K19" i="11" s="1"/>
  <c r="A18" i="11"/>
  <c r="A17" i="11"/>
  <c r="A16" i="11"/>
  <c r="L165" i="9"/>
  <c r="L166" i="9"/>
  <c r="L167" i="9"/>
  <c r="L168" i="9"/>
  <c r="L164" i="9"/>
  <c r="L153" i="9"/>
  <c r="Q153" i="9" s="1"/>
  <c r="L159" i="9"/>
  <c r="Q159" i="9" s="1"/>
  <c r="L161" i="9"/>
  <c r="Q161" i="9" s="1"/>
  <c r="L162" i="9"/>
  <c r="L152" i="9"/>
  <c r="Q152" i="9" s="1"/>
  <c r="L148" i="9"/>
  <c r="Q148" i="9" s="1"/>
  <c r="L149" i="9"/>
  <c r="Q149" i="9" s="1"/>
  <c r="L131" i="9"/>
  <c r="L135" i="9"/>
  <c r="L136" i="9"/>
  <c r="Q136" i="9" s="1"/>
  <c r="L137" i="9"/>
  <c r="L116" i="9"/>
  <c r="Q116" i="9" s="1"/>
  <c r="L117" i="9"/>
  <c r="L118" i="9"/>
  <c r="L112" i="9"/>
  <c r="Q112" i="9" s="1"/>
  <c r="L108" i="9"/>
  <c r="Q108" i="9" s="1"/>
  <c r="L102" i="9"/>
  <c r="Q102" i="9" s="1"/>
  <c r="L101" i="9"/>
  <c r="Q101" i="9" s="1"/>
  <c r="L89" i="9"/>
  <c r="Q89" i="9" s="1"/>
  <c r="L84" i="9"/>
  <c r="Q84" i="9" s="1"/>
  <c r="L82" i="9"/>
  <c r="Q82" i="9" s="1"/>
  <c r="L81" i="9"/>
  <c r="L79" i="9"/>
  <c r="Q79" i="9" s="1"/>
  <c r="L74" i="9"/>
  <c r="Q74" i="9" s="1"/>
  <c r="L61" i="9"/>
  <c r="L55" i="9"/>
  <c r="L53" i="9"/>
  <c r="Q53" i="9" s="1"/>
  <c r="L52" i="9"/>
  <c r="Q52" i="9" s="1"/>
  <c r="L44" i="9"/>
  <c r="Q44" i="9" s="1"/>
  <c r="L43" i="9"/>
  <c r="L38" i="9"/>
  <c r="Q38" i="9" s="1"/>
  <c r="L35" i="9"/>
  <c r="Q35" i="9" s="1"/>
  <c r="L36" i="9"/>
  <c r="Q36" i="9" s="1"/>
  <c r="L24" i="9"/>
  <c r="Q24" i="9" s="1"/>
  <c r="L25" i="9"/>
  <c r="Q25" i="9" s="1"/>
  <c r="L22" i="9"/>
  <c r="Q22" i="9" s="1"/>
  <c r="L20" i="9"/>
  <c r="Q20" i="9" s="1"/>
  <c r="L19" i="9"/>
  <c r="Q19" i="9" s="1"/>
  <c r="Q109" i="9"/>
  <c r="A168" i="9"/>
  <c r="A167" i="9"/>
  <c r="A166" i="9"/>
  <c r="A165" i="9"/>
  <c r="A164" i="9"/>
  <c r="A161" i="9"/>
  <c r="A160" i="9"/>
  <c r="L160" i="9" s="1"/>
  <c r="Q160" i="9" s="1"/>
  <c r="A159" i="9"/>
  <c r="A158" i="9"/>
  <c r="L158" i="9" s="1"/>
  <c r="Q158" i="9" s="1"/>
  <c r="A157" i="9"/>
  <c r="L157" i="9" s="1"/>
  <c r="Q157" i="9" s="1"/>
  <c r="A156" i="9"/>
  <c r="L156" i="9" s="1"/>
  <c r="Q156" i="9" s="1"/>
  <c r="A155" i="9"/>
  <c r="L155" i="9" s="1"/>
  <c r="Q155" i="9" s="1"/>
  <c r="A154" i="9"/>
  <c r="L154" i="9" s="1"/>
  <c r="Q154" i="9" s="1"/>
  <c r="A153" i="9"/>
  <c r="A152" i="9"/>
  <c r="A150" i="9"/>
  <c r="L150" i="9" s="1"/>
  <c r="Q150" i="9" s="1"/>
  <c r="A149" i="9"/>
  <c r="A148" i="9"/>
  <c r="A147" i="9"/>
  <c r="L147" i="9" s="1"/>
  <c r="A145" i="9"/>
  <c r="L145" i="9" s="1"/>
  <c r="Q143" i="9"/>
  <c r="A143" i="9"/>
  <c r="A142" i="9"/>
  <c r="L142" i="9" s="1"/>
  <c r="Q142" i="9" s="1"/>
  <c r="A141" i="9"/>
  <c r="L141" i="9" s="1"/>
  <c r="A140" i="9"/>
  <c r="L140" i="9" s="1"/>
  <c r="Q140" i="9" s="1"/>
  <c r="A139" i="9"/>
  <c r="L139" i="9" s="1"/>
  <c r="A138" i="9"/>
  <c r="L138" i="9" s="1"/>
  <c r="A137" i="9"/>
  <c r="A136" i="9"/>
  <c r="A135" i="9"/>
  <c r="A134" i="9"/>
  <c r="L134" i="9" s="1"/>
  <c r="Q134" i="9" s="1"/>
  <c r="A133" i="9"/>
  <c r="L133" i="9" s="1"/>
  <c r="A132" i="9"/>
  <c r="L132" i="9" s="1"/>
  <c r="A131" i="9"/>
  <c r="A130" i="9"/>
  <c r="L130" i="9" s="1"/>
  <c r="Q130" i="9" s="1"/>
  <c r="A129" i="9"/>
  <c r="L129" i="9" s="1"/>
  <c r="A128" i="9"/>
  <c r="L128" i="9" s="1"/>
  <c r="Q128" i="9" s="1"/>
  <c r="A127" i="9"/>
  <c r="A126" i="9"/>
  <c r="L126" i="9" s="1"/>
  <c r="Q126" i="9" s="1"/>
  <c r="A125" i="9"/>
  <c r="L125" i="9" s="1"/>
  <c r="A124" i="9"/>
  <c r="L124" i="9" s="1"/>
  <c r="Q124" i="9" s="1"/>
  <c r="A123" i="9"/>
  <c r="L123" i="9" s="1"/>
  <c r="A122" i="9"/>
  <c r="L122" i="9" s="1"/>
  <c r="Q122" i="9" s="1"/>
  <c r="A121" i="9"/>
  <c r="L121" i="9" s="1"/>
  <c r="A120" i="9"/>
  <c r="L120" i="9" s="1"/>
  <c r="Q120" i="9" s="1"/>
  <c r="A119" i="9"/>
  <c r="L119" i="9" s="1"/>
  <c r="A118" i="9"/>
  <c r="A117" i="9"/>
  <c r="A116" i="9"/>
  <c r="A115" i="9"/>
  <c r="L115" i="9" s="1"/>
  <c r="A114" i="9"/>
  <c r="L114" i="9" s="1"/>
  <c r="A113" i="9"/>
  <c r="L113" i="9" s="1"/>
  <c r="A112" i="9"/>
  <c r="A111" i="9"/>
  <c r="A110" i="9"/>
  <c r="A109" i="9"/>
  <c r="A108" i="9"/>
  <c r="L103" i="9"/>
  <c r="Q103" i="9" s="1"/>
  <c r="A107" i="9"/>
  <c r="Q106" i="9"/>
  <c r="A106" i="9"/>
  <c r="Q105" i="9"/>
  <c r="A105" i="9"/>
  <c r="Q104" i="9"/>
  <c r="A104" i="9"/>
  <c r="A103" i="9"/>
  <c r="A102" i="9"/>
  <c r="A101" i="9"/>
  <c r="A100" i="9"/>
  <c r="A99" i="9"/>
  <c r="L99" i="9" s="1"/>
  <c r="Q99" i="9" s="1"/>
  <c r="A98" i="9"/>
  <c r="L98" i="9" s="1"/>
  <c r="Q97" i="9"/>
  <c r="A97" i="9"/>
  <c r="Q96" i="9"/>
  <c r="A96" i="9"/>
  <c r="Q95" i="9"/>
  <c r="A95" i="9"/>
  <c r="Q94" i="9"/>
  <c r="A94" i="9"/>
  <c r="Q93" i="9"/>
  <c r="A93" i="9"/>
  <c r="Q92" i="9"/>
  <c r="A92" i="9"/>
  <c r="A91" i="9"/>
  <c r="A90" i="9"/>
  <c r="A89" i="9"/>
  <c r="A88" i="9"/>
  <c r="L88" i="9" s="1"/>
  <c r="Q88" i="9" s="1"/>
  <c r="A87" i="9"/>
  <c r="L87" i="9" s="1"/>
  <c r="Q87" i="9" s="1"/>
  <c r="A86" i="9"/>
  <c r="L86" i="9" s="1"/>
  <c r="Q86" i="9" s="1"/>
  <c r="A85" i="9"/>
  <c r="L85" i="9" s="1"/>
  <c r="A84" i="9"/>
  <c r="A83" i="9"/>
  <c r="A82" i="9"/>
  <c r="A81" i="9"/>
  <c r="A80" i="9"/>
  <c r="A79" i="9"/>
  <c r="Q78" i="9"/>
  <c r="A78" i="9"/>
  <c r="Q77" i="9"/>
  <c r="A77" i="9"/>
  <c r="A76" i="9"/>
  <c r="Q75" i="9"/>
  <c r="A75" i="9"/>
  <c r="A74" i="9"/>
  <c r="A73" i="9"/>
  <c r="L73" i="9" s="1"/>
  <c r="Q73" i="9" s="1"/>
  <c r="Q72" i="9"/>
  <c r="A72" i="9"/>
  <c r="Q71" i="9"/>
  <c r="A71" i="9"/>
  <c r="A70" i="9"/>
  <c r="L70" i="9" s="1"/>
  <c r="Q70" i="9" s="1"/>
  <c r="A69" i="9"/>
  <c r="L69" i="9" s="1"/>
  <c r="Q69" i="9" s="1"/>
  <c r="A68" i="9"/>
  <c r="Q67" i="9"/>
  <c r="A67" i="9"/>
  <c r="Q66" i="9"/>
  <c r="A66" i="9"/>
  <c r="A65" i="9"/>
  <c r="A64" i="9"/>
  <c r="A63" i="9"/>
  <c r="L63" i="9" s="1"/>
  <c r="Q63" i="9" s="1"/>
  <c r="A62" i="9"/>
  <c r="L62" i="9" s="1"/>
  <c r="Q62" i="9" s="1"/>
  <c r="A61" i="9"/>
  <c r="A60" i="9"/>
  <c r="Q59" i="9"/>
  <c r="A59" i="9"/>
  <c r="A58" i="9"/>
  <c r="L58" i="9" s="1"/>
  <c r="Q58" i="9" s="1"/>
  <c r="A57" i="9"/>
  <c r="L57" i="9" s="1"/>
  <c r="Q57" i="9" s="1"/>
  <c r="A56" i="9"/>
  <c r="L56" i="9" s="1"/>
  <c r="Q56" i="9" s="1"/>
  <c r="A55" i="9"/>
  <c r="A54" i="9"/>
  <c r="A53" i="9"/>
  <c r="A52" i="9"/>
  <c r="A51" i="9"/>
  <c r="L51" i="9" s="1"/>
  <c r="Q51" i="9" s="1"/>
  <c r="A50" i="9"/>
  <c r="L50" i="9" s="1"/>
  <c r="Q50" i="9" s="1"/>
  <c r="A49" i="9"/>
  <c r="L49" i="9" s="1"/>
  <c r="Q49" i="9" s="1"/>
  <c r="A48" i="9"/>
  <c r="A47" i="9"/>
  <c r="L47" i="9" s="1"/>
  <c r="Q47" i="9" s="1"/>
  <c r="A46" i="9"/>
  <c r="L46" i="9" s="1"/>
  <c r="Q46" i="9" s="1"/>
  <c r="A45" i="9"/>
  <c r="A44" i="9"/>
  <c r="A43" i="9"/>
  <c r="A42" i="9"/>
  <c r="A41" i="9"/>
  <c r="L41" i="9" s="1"/>
  <c r="Q41" i="9" s="1"/>
  <c r="A40" i="9"/>
  <c r="L40" i="9" s="1"/>
  <c r="A39" i="9"/>
  <c r="A38" i="9"/>
  <c r="A37" i="9"/>
  <c r="A36" i="9"/>
  <c r="A35" i="9"/>
  <c r="A34" i="9"/>
  <c r="L34" i="9" s="1"/>
  <c r="A33" i="9"/>
  <c r="L33" i="9" s="1"/>
  <c r="Q33" i="9" s="1"/>
  <c r="A32" i="9"/>
  <c r="A31" i="9"/>
  <c r="L31" i="9" s="1"/>
  <c r="Q31" i="9" s="1"/>
  <c r="A30" i="9"/>
  <c r="L30" i="9" s="1"/>
  <c r="A29" i="9"/>
  <c r="A28" i="9"/>
  <c r="A27" i="9"/>
  <c r="L27" i="9" s="1"/>
  <c r="Q27" i="9" s="1"/>
  <c r="A26" i="9"/>
  <c r="L26" i="9" s="1"/>
  <c r="Q26" i="9" s="1"/>
  <c r="A25" i="9"/>
  <c r="A24" i="9"/>
  <c r="A23" i="9"/>
  <c r="L23" i="9" s="1"/>
  <c r="Q23" i="9" s="1"/>
  <c r="A22" i="9"/>
  <c r="A21" i="9"/>
  <c r="A20" i="9"/>
  <c r="A19" i="9"/>
  <c r="A18" i="9"/>
  <c r="A17" i="9"/>
  <c r="A16" i="9"/>
  <c r="K95" i="11" l="1"/>
  <c r="K59" i="11"/>
  <c r="L80" i="9"/>
  <c r="Q80" i="9" s="1"/>
  <c r="K29" i="11"/>
  <c r="K26" i="11"/>
  <c r="L54" i="9"/>
  <c r="Q54" i="9" s="1"/>
  <c r="I41" i="14"/>
  <c r="K20" i="11"/>
  <c r="K18" i="11" s="1"/>
  <c r="L163" i="9"/>
  <c r="L146" i="9"/>
  <c r="Q55" i="9"/>
  <c r="K79" i="11"/>
  <c r="L83" i="9"/>
  <c r="Q83" i="9" s="1"/>
  <c r="Q98" i="9"/>
  <c r="L90" i="9"/>
  <c r="Q90" i="9" s="1"/>
  <c r="K43" i="11"/>
  <c r="I29" i="14"/>
  <c r="Q114" i="9"/>
  <c r="L127" i="9"/>
  <c r="Q127" i="9" s="1"/>
  <c r="Q138" i="9"/>
  <c r="Q30" i="9"/>
  <c r="L29" i="9"/>
  <c r="Q29" i="9" s="1"/>
  <c r="L32" i="9"/>
  <c r="Q32" i="9" s="1"/>
  <c r="L39" i="9"/>
  <c r="Q39" i="9" s="1"/>
  <c r="Q40" i="9"/>
  <c r="I35" i="14"/>
  <c r="L21" i="9"/>
  <c r="Q21" i="9" s="1"/>
  <c r="K89" i="11"/>
  <c r="K63" i="11"/>
  <c r="Q81" i="9"/>
  <c r="Q118" i="9"/>
  <c r="I23" i="14"/>
  <c r="L60" i="9"/>
  <c r="Q60" i="9" s="1"/>
  <c r="Q61" i="9"/>
  <c r="L45" i="9"/>
  <c r="Q45" i="9" s="1"/>
  <c r="Q34" i="9"/>
  <c r="Q43" i="9"/>
  <c r="Q107" i="9"/>
  <c r="Q132" i="9"/>
  <c r="Q147" i="9"/>
  <c r="L68" i="9"/>
  <c r="L100" i="9"/>
  <c r="Q100" i="9" s="1"/>
  <c r="Q85" i="9"/>
  <c r="L111" i="9"/>
  <c r="Q91" i="9"/>
  <c r="L151" i="9"/>
  <c r="K42" i="11" l="1"/>
  <c r="K25" i="11"/>
  <c r="K17" i="11" s="1"/>
  <c r="L76" i="9"/>
  <c r="Q76" i="9" s="1"/>
  <c r="K62" i="11"/>
  <c r="L48" i="9"/>
  <c r="Q48" i="9" s="1"/>
  <c r="L37" i="9"/>
  <c r="Q37" i="9" s="1"/>
  <c r="L18" i="9"/>
  <c r="Q18" i="9" s="1"/>
  <c r="L28" i="9"/>
  <c r="Q28" i="9" s="1"/>
  <c r="L42" i="9"/>
  <c r="Q42" i="9" s="1"/>
  <c r="Q111" i="9"/>
  <c r="L110" i="9"/>
  <c r="L65" i="9"/>
  <c r="Q68" i="9"/>
  <c r="K41" i="11" l="1"/>
  <c r="I25" i="14" s="1"/>
  <c r="Q110" i="9"/>
  <c r="I24" i="14"/>
  <c r="Q65" i="9"/>
  <c r="L64" i="9"/>
  <c r="K16" i="11" l="1"/>
  <c r="I51" i="14" s="1"/>
  <c r="Q64" i="9"/>
  <c r="L17" i="9"/>
  <c r="L16" i="9" l="1"/>
  <c r="Q17" i="9"/>
  <c r="Q16" i="9" l="1"/>
  <c r="I48" i="14"/>
  <c r="J48" i="8"/>
  <c r="J54" i="8"/>
  <c r="J55" i="8"/>
  <c r="J56" i="8"/>
  <c r="J60" i="8"/>
  <c r="J46" i="8"/>
  <c r="J40" i="8"/>
  <c r="J41" i="8"/>
  <c r="J33" i="8"/>
  <c r="J19" i="8"/>
  <c r="J20" i="8"/>
  <c r="J21" i="8"/>
  <c r="J22" i="8"/>
  <c r="J23" i="8"/>
  <c r="J31" i="8"/>
  <c r="J18" i="8"/>
  <c r="A65" i="8"/>
  <c r="J65" i="8" s="1"/>
  <c r="A64" i="8"/>
  <c r="J64" i="8" s="1"/>
  <c r="A63" i="8"/>
  <c r="J63" i="8" s="1"/>
  <c r="A61" i="8"/>
  <c r="J61" i="8" s="1"/>
  <c r="A60" i="8"/>
  <c r="A59" i="8"/>
  <c r="J59" i="8" s="1"/>
  <c r="A58" i="8"/>
  <c r="J58" i="8" s="1"/>
  <c r="A57" i="8"/>
  <c r="J57" i="8" s="1"/>
  <c r="A56" i="8"/>
  <c r="A55" i="8"/>
  <c r="A54" i="8"/>
  <c r="A53" i="8"/>
  <c r="J53" i="8" s="1"/>
  <c r="A52" i="8"/>
  <c r="J52" i="8" s="1"/>
  <c r="A51" i="8"/>
  <c r="J51" i="8" s="1"/>
  <c r="A50" i="8"/>
  <c r="J50" i="8" s="1"/>
  <c r="A49" i="8"/>
  <c r="J49" i="8" s="1"/>
  <c r="A48" i="8"/>
  <c r="A47" i="8"/>
  <c r="J47" i="8" s="1"/>
  <c r="A46" i="8"/>
  <c r="A45" i="8"/>
  <c r="A44" i="8"/>
  <c r="J44" i="8" s="1"/>
  <c r="A43" i="8"/>
  <c r="J43" i="8" s="1"/>
  <c r="A42" i="8"/>
  <c r="J42" i="8" s="1"/>
  <c r="A41" i="8"/>
  <c r="A40" i="8"/>
  <c r="A39" i="8"/>
  <c r="J39" i="8" s="1"/>
  <c r="A38" i="8"/>
  <c r="J38" i="8" s="1"/>
  <c r="A37" i="8"/>
  <c r="A36" i="8"/>
  <c r="A35" i="8"/>
  <c r="J35" i="8" s="1"/>
  <c r="A34" i="8"/>
  <c r="J34" i="8" s="1"/>
  <c r="A33" i="8"/>
  <c r="A32" i="8"/>
  <c r="A31" i="8"/>
  <c r="A30" i="8"/>
  <c r="J30" i="8" s="1"/>
  <c r="A29" i="8"/>
  <c r="J29" i="8" s="1"/>
  <c r="A28" i="8"/>
  <c r="J28" i="8" s="1"/>
  <c r="A27" i="8"/>
  <c r="J27" i="8" s="1"/>
  <c r="A26" i="8"/>
  <c r="J26" i="8" s="1"/>
  <c r="A25" i="8"/>
  <c r="J25" i="8" s="1"/>
  <c r="A24" i="8"/>
  <c r="J24" i="8" s="1"/>
  <c r="A23" i="8"/>
  <c r="A22" i="8"/>
  <c r="A21" i="8"/>
  <c r="A20" i="8"/>
  <c r="A19" i="8"/>
  <c r="A18" i="8"/>
  <c r="A17" i="8"/>
  <c r="A16" i="8"/>
  <c r="A15" i="8"/>
  <c r="I53" i="14" l="1"/>
  <c r="I54" i="14"/>
  <c r="I52" i="14"/>
  <c r="J17" i="8"/>
  <c r="J37" i="8"/>
  <c r="J32" i="8"/>
  <c r="J45" i="8"/>
  <c r="J36" i="8" l="1"/>
  <c r="I55" i="14"/>
  <c r="I18" i="14" s="1"/>
  <c r="I33" i="14"/>
  <c r="I34" i="14"/>
  <c r="J16" i="8"/>
  <c r="I21" i="14"/>
  <c r="I26" i="14" s="1"/>
  <c r="I27" i="14"/>
  <c r="I28" i="14"/>
  <c r="I40" i="14"/>
  <c r="I39" i="14"/>
  <c r="J15" i="8" l="1"/>
  <c r="I42" i="14"/>
  <c r="I30" i="14"/>
  <c r="I31" i="14" s="1"/>
  <c r="I32" i="14" s="1"/>
  <c r="I36" i="14"/>
  <c r="I37" i="14" l="1"/>
  <c r="I38" i="14" s="1"/>
  <c r="I43" i="14" l="1"/>
  <c r="I44" i="14" s="1"/>
  <c r="I45" i="14" s="1"/>
  <c r="I46" i="14" s="1"/>
  <c r="I17" i="14" s="1"/>
  <c r="I19" i="14" s="1"/>
</calcChain>
</file>

<file path=xl/sharedStrings.xml><?xml version="1.0" encoding="utf-8"?>
<sst xmlns="http://schemas.openxmlformats.org/spreadsheetml/2006/main" count="2703" uniqueCount="1323">
  <si>
    <t>Ref_Entite.entité</t>
  </si>
  <si>
    <t>D_AC</t>
  </si>
  <si>
    <t>Ref_LCR.Ligne_LCR</t>
  </si>
  <si>
    <t>Sum_Unadjusted_P_Amount</t>
  </si>
  <si>
    <t>Formulaire</t>
  </si>
  <si>
    <t>C72.00 - Liquid Assets</t>
  </si>
  <si>
    <t>Currency</t>
  </si>
  <si>
    <t xml:space="preserve">As of date </t>
  </si>
  <si>
    <t xml:space="preserve">Scope </t>
  </si>
  <si>
    <t xml:space="preserve">Export Date </t>
  </si>
  <si>
    <t>C 72.00 - LIQUIDITY COVERAGE - LIQUID ASSETS</t>
  </si>
  <si>
    <t>72000</t>
  </si>
  <si>
    <t>72001</t>
  </si>
  <si>
    <t>Converted</t>
  </si>
  <si>
    <t>No</t>
  </si>
  <si>
    <t>A/D</t>
  </si>
  <si>
    <t>Row</t>
  </si>
  <si>
    <t>ID</t>
  </si>
  <si>
    <t>Item</t>
  </si>
  <si>
    <t>Amount/Market value</t>
  </si>
  <si>
    <t>Standard weight</t>
  </si>
  <si>
    <t xml:space="preserve"> Applicable weight</t>
  </si>
  <si>
    <t>Value according to Article 9</t>
  </si>
  <si>
    <t>Mapping</t>
  </si>
  <si>
    <t>0010</t>
  </si>
  <si>
    <t>0020</t>
  </si>
  <si>
    <t>0030</t>
  </si>
  <si>
    <t>0040</t>
  </si>
  <si>
    <t>C72</t>
  </si>
  <si>
    <t>1</t>
  </si>
  <si>
    <t>TOTAL UNADJUSTED LIQUID ASSETS</t>
  </si>
  <si>
    <t>1.1</t>
  </si>
  <si>
    <t>Total unadjusted level 1 assets</t>
  </si>
  <si>
    <t>1.1.1</t>
  </si>
  <si>
    <t>Total unadjusted LEVEL 1 assets excluding extremely high quality covered bonds</t>
  </si>
  <si>
    <t>1.1.1.1</t>
  </si>
  <si>
    <t>Coins and banknotes</t>
  </si>
  <si>
    <t>1,00</t>
  </si>
  <si>
    <t>0050</t>
  </si>
  <si>
    <t>1.1.1.2</t>
  </si>
  <si>
    <t>Withdrawable central bank reserves</t>
  </si>
  <si>
    <t>0060</t>
  </si>
  <si>
    <t>1.1.1.3</t>
  </si>
  <si>
    <t>Central bank assets</t>
  </si>
  <si>
    <t>0070</t>
  </si>
  <si>
    <t>1.1.1.4</t>
  </si>
  <si>
    <t xml:space="preserve">Central government assets </t>
  </si>
  <si>
    <t>0080</t>
  </si>
  <si>
    <t>1.1.1.5</t>
  </si>
  <si>
    <t>Regional government / local authorities assets</t>
  </si>
  <si>
    <t>0090</t>
  </si>
  <si>
    <t>1.1.1.6</t>
  </si>
  <si>
    <t>Public Sector Entity assets</t>
  </si>
  <si>
    <t>0100</t>
  </si>
  <si>
    <t>1.1.1.7</t>
  </si>
  <si>
    <t>Recognisable domestic and foreign currency central government and central bank assets</t>
  </si>
  <si>
    <t>0110</t>
  </si>
  <si>
    <t>1.1.1.8</t>
  </si>
  <si>
    <t>Credit institution (protected by Member State government, promotional lender) assets</t>
  </si>
  <si>
    <t>0120</t>
  </si>
  <si>
    <t>1.1.1.9</t>
  </si>
  <si>
    <t>Multilateral development bank and international organisations assets</t>
  </si>
  <si>
    <t>0130</t>
  </si>
  <si>
    <t>1.1.1.10</t>
  </si>
  <si>
    <t>Qualifying CIU shares/units: underlying is coins/banknotes and/or central bank exposure</t>
  </si>
  <si>
    <t>0140</t>
  </si>
  <si>
    <t>1.1.1.11</t>
  </si>
  <si>
    <t>Qualifying CIU shares/units: underlying is Level 1 assets excluding extremely high quality covered bonds</t>
  </si>
  <si>
    <t>0,95</t>
  </si>
  <si>
    <t>0150</t>
  </si>
  <si>
    <t>1.1.1.12</t>
  </si>
  <si>
    <t>Alternative Liquidity Approaches: Central bank credit facility</t>
  </si>
  <si>
    <t>0160</t>
  </si>
  <si>
    <t>1.1.1.13</t>
  </si>
  <si>
    <t>Central institutions: Level 1 assets excl. EHQ CB which are considered liquid assets for the depositing credit institution</t>
  </si>
  <si>
    <t>0170</t>
  </si>
  <si>
    <t>1.1.1.14</t>
  </si>
  <si>
    <t>Alternative Liquidity Approaches: Inclusion of Level 2A assets recognised as Level 1</t>
  </si>
  <si>
    <t>0,80</t>
  </si>
  <si>
    <t>0180</t>
  </si>
  <si>
    <t>1.1.2</t>
  </si>
  <si>
    <t>Total unadjusted LEVEL 1 extremely high quality covered bonds</t>
  </si>
  <si>
    <t>0190</t>
  </si>
  <si>
    <t>1.1.2.1</t>
  </si>
  <si>
    <t>Extremely high quality covered bonds</t>
  </si>
  <si>
    <t>0,93</t>
  </si>
  <si>
    <t>0200</t>
  </si>
  <si>
    <t>1.1.2.2</t>
  </si>
  <si>
    <t>Qualifying CIU shares/units: underlying is extremely high quality covered bonds</t>
  </si>
  <si>
    <t>0,88</t>
  </si>
  <si>
    <t>0210</t>
  </si>
  <si>
    <t>1.1.2.3</t>
  </si>
  <si>
    <t>Central institutions: Level 1 EHQ covered bonds which are considered liquid assets for the depositing credit institution</t>
  </si>
  <si>
    <t>0220</t>
  </si>
  <si>
    <t>1.2</t>
  </si>
  <si>
    <t>Total unadjusted level 2 assets</t>
  </si>
  <si>
    <t>0230</t>
  </si>
  <si>
    <t>1.2.1</t>
  </si>
  <si>
    <t>Total unadjusted LEVEL 2A assets</t>
  </si>
  <si>
    <t>0240</t>
  </si>
  <si>
    <t>1.2.1.1</t>
  </si>
  <si>
    <t>Regional government / local authorities or Public Sector Entity assets (Member State, RW20%)</t>
  </si>
  <si>
    <t>0,85</t>
  </si>
  <si>
    <t>0250</t>
  </si>
  <si>
    <t>1.2.1.2</t>
  </si>
  <si>
    <t>Central  bank or central / regional government or local authorities or Public Sector Entity assets (Third Country, RW20%)</t>
  </si>
  <si>
    <t>0260</t>
  </si>
  <si>
    <t>1.2.1.3</t>
  </si>
  <si>
    <t>High quality covered bonds (CQS2)</t>
  </si>
  <si>
    <t>0270</t>
  </si>
  <si>
    <t>1.2.1.4</t>
  </si>
  <si>
    <t>High quality covered bonds (Third Country, CQS1)</t>
  </si>
  <si>
    <t>0280</t>
  </si>
  <si>
    <t>1.2.1.5</t>
  </si>
  <si>
    <t>Corporate debt securities (CQS1)</t>
  </si>
  <si>
    <t>0290</t>
  </si>
  <si>
    <t>1.2.1.6</t>
  </si>
  <si>
    <t>Qualifying CIU shares/units: underlying is Level 2A assets</t>
  </si>
  <si>
    <t>0300</t>
  </si>
  <si>
    <t>1.2.1.7</t>
  </si>
  <si>
    <t>Central institutions: Level 2A assets which are considered liquid assets for the depositing credit institution</t>
  </si>
  <si>
    <t>0310</t>
  </si>
  <si>
    <t>1.2.2</t>
  </si>
  <si>
    <t>Total unadjusted LEVEL 2B assets</t>
  </si>
  <si>
    <t>0320</t>
  </si>
  <si>
    <t>1.2.2.1</t>
  </si>
  <si>
    <t>Asset-backed securities (residential, CQS1)</t>
  </si>
  <si>
    <t>0,75</t>
  </si>
  <si>
    <t>0330</t>
  </si>
  <si>
    <t>1.2.2.2</t>
  </si>
  <si>
    <t>Asset-backed securities (auto, CQS1)</t>
  </si>
  <si>
    <t>0340</t>
  </si>
  <si>
    <t>1.2.2.3</t>
  </si>
  <si>
    <t>High quality covered bonds (RW35%)</t>
  </si>
  <si>
    <t>0,70</t>
  </si>
  <si>
    <t>0350</t>
  </si>
  <si>
    <t>1.2.2.4</t>
  </si>
  <si>
    <t>Asset-backed securities (commercial or individuals, Member State, CQS1)</t>
  </si>
  <si>
    <t>0,65</t>
  </si>
  <si>
    <t>0360</t>
  </si>
  <si>
    <t>1.2.2.5</t>
  </si>
  <si>
    <t>Corporate debt securities (CQS2/3)</t>
  </si>
  <si>
    <t>0,50</t>
  </si>
  <si>
    <t>0370</t>
  </si>
  <si>
    <t>1.2.2.6</t>
  </si>
  <si>
    <t>Corporate debt securities - non-interest bearing assets (held by credit institutions for religious reasons) (CQS1/2/3)</t>
  </si>
  <si>
    <t>0380</t>
  </si>
  <si>
    <t>1.2.2.7</t>
  </si>
  <si>
    <t>Shares (major stock index)</t>
  </si>
  <si>
    <t>0390</t>
  </si>
  <si>
    <t>1.2.2.8</t>
  </si>
  <si>
    <t>Non-interest bearing assets (held by credit institutions for religious reasons) (CQS3-5)</t>
  </si>
  <si>
    <t>0400</t>
  </si>
  <si>
    <t>1.2.2.9</t>
  </si>
  <si>
    <t>Restricted-use central bank committed liquidity facilities</t>
  </si>
  <si>
    <t>0410</t>
  </si>
  <si>
    <t>1.2.2.10</t>
  </si>
  <si>
    <t>Qualifying CIU shares/units: underlying is asset-backed securities (residential or auto, CQS1)</t>
  </si>
  <si>
    <t>0420</t>
  </si>
  <si>
    <t>1.2.2.11</t>
  </si>
  <si>
    <t>Qualifying CIU shares/units: underlying is High quality covered bonds (RW35%)</t>
  </si>
  <si>
    <t>0430</t>
  </si>
  <si>
    <t>1.2.2.12</t>
  </si>
  <si>
    <t>Qualifying CIU shares/units: underlying is asset-backed securities (commercial or individuals, Member State, CQS1)</t>
  </si>
  <si>
    <t>0,60</t>
  </si>
  <si>
    <t>0440</t>
  </si>
  <si>
    <t>1.2.2.13</t>
  </si>
  <si>
    <t>Qualifying CIU shares/units: underlying is corporate debt securities (CQS2/3), shares (major stock index) or non-interest bearing assets (held by credit institutions for religious reasons) (CQS3-5)</t>
  </si>
  <si>
    <t>0,45</t>
  </si>
  <si>
    <t>0450</t>
  </si>
  <si>
    <t>1.2.2.14</t>
  </si>
  <si>
    <t>Deposits by network member with central institution (no obligated investment)</t>
  </si>
  <si>
    <t>0460</t>
  </si>
  <si>
    <t>1.2.2.15</t>
  </si>
  <si>
    <t>Liquidity funding available to network member from central institution (non-specified collateralisation)</t>
  </si>
  <si>
    <t>0470</t>
  </si>
  <si>
    <t>1.2.2.16</t>
  </si>
  <si>
    <t>Central institutions: Level 2B assets which are considered liquid assets for the depositing credit institution</t>
  </si>
  <si>
    <t>MEMORANDUM ITEMS</t>
  </si>
  <si>
    <t>0485</t>
  </si>
  <si>
    <t>2</t>
  </si>
  <si>
    <t xml:space="preserve">Deposits by network member with central institution (obligated investment)  </t>
  </si>
  <si>
    <t>0580</t>
  </si>
  <si>
    <t>3</t>
  </si>
  <si>
    <t>Level 1/2A/2B assets excluded due to currency reasons</t>
  </si>
  <si>
    <t>0590</t>
  </si>
  <si>
    <t>4</t>
  </si>
  <si>
    <t>Level 1/2A/2B assets excluded for operational reasons except for currency reasons</t>
  </si>
  <si>
    <t>C73.00 - Outflows</t>
  </si>
  <si>
    <t>C 73.00 - LIQUIDITY COVERAGE - OUTFLOWS</t>
  </si>
  <si>
    <t>73000</t>
  </si>
  <si>
    <t>73001</t>
  </si>
  <si>
    <t>Amount</t>
  </si>
  <si>
    <t>Market value of collateral extended</t>
  </si>
  <si>
    <t>Value of collateral extended according to Article 9</t>
  </si>
  <si>
    <t>Weight</t>
  </si>
  <si>
    <t>Outflow</t>
  </si>
  <si>
    <t>Outflow Calc</t>
  </si>
  <si>
    <t>Applicable weight</t>
  </si>
  <si>
    <t>0060_H</t>
  </si>
  <si>
    <t>C73</t>
  </si>
  <si>
    <t xml:space="preserve">OUTFLOWS </t>
  </si>
  <si>
    <t>Outflows from unsecured transactions/deposits</t>
  </si>
  <si>
    <t>Retail deposits</t>
  </si>
  <si>
    <t>0035</t>
  </si>
  <si>
    <t>deposits exempted from the calculation of outflows</t>
  </si>
  <si>
    <t>0,00</t>
  </si>
  <si>
    <t>deposits where the payout has been agreed within the following 30 days</t>
  </si>
  <si>
    <t>deposits subject to higher outflows</t>
  </si>
  <si>
    <t>1.1.1.3.1</t>
  </si>
  <si>
    <t>category 1</t>
  </si>
  <si>
    <t>0,10-0,15</t>
  </si>
  <si>
    <t>1.1.1.3.2</t>
  </si>
  <si>
    <t>category 2</t>
  </si>
  <si>
    <t>0,15-0,20</t>
  </si>
  <si>
    <t>stable deposits</t>
  </si>
  <si>
    <t>0,05</t>
  </si>
  <si>
    <t>derogated stable deposits</t>
  </si>
  <si>
    <t>0,03</t>
  </si>
  <si>
    <t xml:space="preserve">deposits in third countries where a higher outflow is applied </t>
  </si>
  <si>
    <t>other retail deposits</t>
  </si>
  <si>
    <t>0,10</t>
  </si>
  <si>
    <t>Operational deposits</t>
  </si>
  <si>
    <t>maintained for clearing, custody, cash management or other comparable services in the context of an established operational relationship</t>
  </si>
  <si>
    <t>1.1.2.1.1</t>
  </si>
  <si>
    <t>covered by DGS</t>
  </si>
  <si>
    <t>1.1.2.1.2</t>
  </si>
  <si>
    <t>not covered by DGS</t>
  </si>
  <si>
    <t>0,25</t>
  </si>
  <si>
    <t>maintained in the context of IPS or a cooperative network</t>
  </si>
  <si>
    <t>1.1.2.2.1</t>
  </si>
  <si>
    <t>not treated as liquid assets for the depositing institution</t>
  </si>
  <si>
    <t>1.1.2.2.2</t>
  </si>
  <si>
    <t>treated as liquid assets for the depositing credit institution</t>
  </si>
  <si>
    <t>maintained in the context of an established operational relationship (other) with non-financial customers</t>
  </si>
  <si>
    <t>1.1.2.4</t>
  </si>
  <si>
    <t>maintained to obtain cash clearing and central credit institution services within a network</t>
  </si>
  <si>
    <t>0203</t>
  </si>
  <si>
    <t>1.1.3</t>
  </si>
  <si>
    <t>Excess operational deposits</t>
  </si>
  <si>
    <t>0204</t>
  </si>
  <si>
    <t>1.1.3.1</t>
  </si>
  <si>
    <t>deposits by financial customers</t>
  </si>
  <si>
    <t>0205</t>
  </si>
  <si>
    <t>1.1.3.2</t>
  </si>
  <si>
    <t xml:space="preserve">deposits by other customers </t>
  </si>
  <si>
    <t>0206</t>
  </si>
  <si>
    <t>1.1.3.2.1</t>
  </si>
  <si>
    <t>0,20</t>
  </si>
  <si>
    <t>0207</t>
  </si>
  <si>
    <t>1.1.3.2.2</t>
  </si>
  <si>
    <t>0,40</t>
  </si>
  <si>
    <t>1.1.4</t>
  </si>
  <si>
    <t>Non-operational deposits</t>
  </si>
  <si>
    <t>1.1.4.1</t>
  </si>
  <si>
    <t>correspondent banking and provisions of prime brokerage deposits</t>
  </si>
  <si>
    <t>1.1.4.2</t>
  </si>
  <si>
    <t>1.1.4.3</t>
  </si>
  <si>
    <t>1.1.4.3.1</t>
  </si>
  <si>
    <t>1.1.4.3.2</t>
  </si>
  <si>
    <t>1.1.5</t>
  </si>
  <si>
    <t>Additional outflows</t>
  </si>
  <si>
    <t>1.1.5.1</t>
  </si>
  <si>
    <t>collateral other than Level 1 assets collateral posted for derivatives</t>
  </si>
  <si>
    <t>1.1.5.2</t>
  </si>
  <si>
    <t>Level 1 EHQ Covered Bonds assets collateral posted for derivatives</t>
  </si>
  <si>
    <t>1.1.5.3</t>
  </si>
  <si>
    <t>material outflows due to deterioration of own credit quality</t>
  </si>
  <si>
    <t>1.1.5.4</t>
  </si>
  <si>
    <t>impact of an adverse market scenario on derivatives transactions</t>
  </si>
  <si>
    <t>1.1.5.5</t>
  </si>
  <si>
    <t>outflows from derivatives</t>
  </si>
  <si>
    <t>1.1.5.6</t>
  </si>
  <si>
    <t>short positions</t>
  </si>
  <si>
    <t>1.1.5.6.1</t>
  </si>
  <si>
    <t>covered by collateralized SFT</t>
  </si>
  <si>
    <t>1.1.5.6.2</t>
  </si>
  <si>
    <t>other </t>
  </si>
  <si>
    <t>1.1.5.7</t>
  </si>
  <si>
    <t>callable excess collateral</t>
  </si>
  <si>
    <t>1.1.5.8</t>
  </si>
  <si>
    <t>due collateral</t>
  </si>
  <si>
    <t>1.1.5.9</t>
  </si>
  <si>
    <t>liquid asset collateral exchangable for non-liquid asset collateral</t>
  </si>
  <si>
    <t>1.1.5.10</t>
  </si>
  <si>
    <t>loss of funding on structured financing activites</t>
  </si>
  <si>
    <t>1.1.5.10.1</t>
  </si>
  <si>
    <t>structured financing instruments</t>
  </si>
  <si>
    <t>1.1.5.10.2</t>
  </si>
  <si>
    <t>financing facilites</t>
  </si>
  <si>
    <t>1.1.5.11</t>
  </si>
  <si>
    <t>internal netting of client´s positions</t>
  </si>
  <si>
    <t>1.1.6</t>
  </si>
  <si>
    <t>Committed facilities</t>
  </si>
  <si>
    <t>1.1.6.1</t>
  </si>
  <si>
    <t xml:space="preserve">credit facilities </t>
  </si>
  <si>
    <t>0480</t>
  </si>
  <si>
    <t>1.1.6.1.1</t>
  </si>
  <si>
    <t>to retail customers</t>
  </si>
  <si>
    <t>0490</t>
  </si>
  <si>
    <t>1.1.6.1.2</t>
  </si>
  <si>
    <t>to non-financial customers other than retail customers</t>
  </si>
  <si>
    <t>0500</t>
  </si>
  <si>
    <t>1.1.6.1.3</t>
  </si>
  <si>
    <t>to credit institutions</t>
  </si>
  <si>
    <t>0510</t>
  </si>
  <si>
    <t>1.1.6.1.3.1</t>
  </si>
  <si>
    <t xml:space="preserve">for funding promotional loans of retail customers </t>
  </si>
  <si>
    <t>0520</t>
  </si>
  <si>
    <t>1.1.6.1.3.2</t>
  </si>
  <si>
    <t>for funding promotional loans of non-financial customers</t>
  </si>
  <si>
    <t>0530</t>
  </si>
  <si>
    <t>1.1.6.1.3.3</t>
  </si>
  <si>
    <t>other</t>
  </si>
  <si>
    <t>0540</t>
  </si>
  <si>
    <t>1.1.6.1.4</t>
  </si>
  <si>
    <t>to regulated financial institutions other than credit institutions</t>
  </si>
  <si>
    <t>0550</t>
  </si>
  <si>
    <t>1.1.6.1.5</t>
  </si>
  <si>
    <t>within a group or an IPS if subject to preferential treatment</t>
  </si>
  <si>
    <t>0560</t>
  </si>
  <si>
    <t>1.1.6.1.6</t>
  </si>
  <si>
    <t>within IPS or cooperative network if treated as liquid asset by the depositing institution</t>
  </si>
  <si>
    <t>0570</t>
  </si>
  <si>
    <t>1.1.6.1.7</t>
  </si>
  <si>
    <t>to other financial customers</t>
  </si>
  <si>
    <t>1.1.6.2</t>
  </si>
  <si>
    <t>liquidity facilities</t>
  </si>
  <si>
    <t>1.1.6.2.1</t>
  </si>
  <si>
    <t>0600</t>
  </si>
  <si>
    <t>1.1.6.2.2</t>
  </si>
  <si>
    <t>0,30</t>
  </si>
  <si>
    <t>0610</t>
  </si>
  <si>
    <t>1.1.6.2.3</t>
  </si>
  <si>
    <t>to personal investment companies</t>
  </si>
  <si>
    <t>0620</t>
  </si>
  <si>
    <t>1.1.6.2.4</t>
  </si>
  <si>
    <t xml:space="preserve">to SSPEs </t>
  </si>
  <si>
    <t>0630</t>
  </si>
  <si>
    <t>1.1.6.2.4.1</t>
  </si>
  <si>
    <t>to purchase assets other than securities from non-financial customers</t>
  </si>
  <si>
    <t>0640</t>
  </si>
  <si>
    <t>1.1.6.2.4.2</t>
  </si>
  <si>
    <t>0650</t>
  </si>
  <si>
    <t>1.1.6.2.5</t>
  </si>
  <si>
    <t>0660</t>
  </si>
  <si>
    <t>1.1.6.2.5.1</t>
  </si>
  <si>
    <t>0670</t>
  </si>
  <si>
    <t>1.1.6.2.5.2</t>
  </si>
  <si>
    <t>0680</t>
  </si>
  <si>
    <t>1.1.6.2.5.3</t>
  </si>
  <si>
    <t>0690</t>
  </si>
  <si>
    <t>1.1.6.2.6</t>
  </si>
  <si>
    <t>0700</t>
  </si>
  <si>
    <t>1.1.6.2.7</t>
  </si>
  <si>
    <t>0710</t>
  </si>
  <si>
    <t>1.1.6.2.8</t>
  </si>
  <si>
    <t>0720</t>
  </si>
  <si>
    <t>1.1.7</t>
  </si>
  <si>
    <t>Other products and services</t>
  </si>
  <si>
    <t>0731</t>
  </si>
  <si>
    <t>1.1.7.1</t>
  </si>
  <si>
    <t>Uncommitted funding facilities</t>
  </si>
  <si>
    <t>0740</t>
  </si>
  <si>
    <t>1.1.7.2</t>
  </si>
  <si>
    <t>undrawn loans and advances to wholesale counterparties</t>
  </si>
  <si>
    <t>0750</t>
  </si>
  <si>
    <t>1.1.7.3</t>
  </si>
  <si>
    <t>mortgages that have been agreed but not yet drawn down</t>
  </si>
  <si>
    <t>0760</t>
  </si>
  <si>
    <t>1.1.7.4</t>
  </si>
  <si>
    <t>credit cards</t>
  </si>
  <si>
    <t>0770</t>
  </si>
  <si>
    <t>1.1.7.5</t>
  </si>
  <si>
    <t>overdrafts</t>
  </si>
  <si>
    <t>0780</t>
  </si>
  <si>
    <t>1.1.7.6</t>
  </si>
  <si>
    <t>planned outflows related to renewal or extension of new retail or wholesale loans</t>
  </si>
  <si>
    <t>0850</t>
  </si>
  <si>
    <t>1.1.7.7</t>
  </si>
  <si>
    <t>derivatives payables</t>
  </si>
  <si>
    <t>0860</t>
  </si>
  <si>
    <t>1.1.7.8</t>
  </si>
  <si>
    <t>trade finance off-balance sheet related products</t>
  </si>
  <si>
    <t>0870</t>
  </si>
  <si>
    <t>1.1.7.9</t>
  </si>
  <si>
    <t>others </t>
  </si>
  <si>
    <t>0885</t>
  </si>
  <si>
    <t>1.1.8</t>
  </si>
  <si>
    <t>Other liabilities and due commitments</t>
  </si>
  <si>
    <t>0890</t>
  </si>
  <si>
    <t>1.1.8.1</t>
  </si>
  <si>
    <t>liabilities resulting from operating expenses</t>
  </si>
  <si>
    <t>0900</t>
  </si>
  <si>
    <t>1.1.8.2</t>
  </si>
  <si>
    <t xml:space="preserve">in the form of debt securities if not treated as retail deposits </t>
  </si>
  <si>
    <t>0912</t>
  </si>
  <si>
    <t>1.1.8.4</t>
  </si>
  <si>
    <t>the excess of funding to non-financial customers</t>
  </si>
  <si>
    <t>0913</t>
  </si>
  <si>
    <t>1.1.8.4.1</t>
  </si>
  <si>
    <t>the excess of funding to retail customers</t>
  </si>
  <si>
    <t>0914</t>
  </si>
  <si>
    <t>1.1.8.4.2</t>
  </si>
  <si>
    <t xml:space="preserve">the excess of funding to non financial corporates </t>
  </si>
  <si>
    <t>0915</t>
  </si>
  <si>
    <t>1.1.8.4.3</t>
  </si>
  <si>
    <t>the excess of funding to sovereigns, MLDBs and PSEs</t>
  </si>
  <si>
    <t>0916</t>
  </si>
  <si>
    <t>1.1.8.4.4</t>
  </si>
  <si>
    <t>the excess of funding to other legal entities</t>
  </si>
  <si>
    <t>0917</t>
  </si>
  <si>
    <t>1.1.8.5</t>
  </si>
  <si>
    <t>assets borrowed on an unsecured basis</t>
  </si>
  <si>
    <t>0918</t>
  </si>
  <si>
    <t>1.1.8.6</t>
  </si>
  <si>
    <t>0920</t>
  </si>
  <si>
    <t>Outflows from secured lending and capital market-driven transactions</t>
  </si>
  <si>
    <t>0930</t>
  </si>
  <si>
    <t>Counterparty is central bank</t>
  </si>
  <si>
    <t>0940</t>
  </si>
  <si>
    <t>level 1 excl. EHQ Covered Bonds collateral</t>
  </si>
  <si>
    <t>0945</t>
  </si>
  <si>
    <t>1.2.1.1.1</t>
  </si>
  <si>
    <t>of which collateral extended meets operational requirements</t>
  </si>
  <si>
    <t>0950</t>
  </si>
  <si>
    <t>level 1 EHQ Covered Bonds collateral</t>
  </si>
  <si>
    <t>0955</t>
  </si>
  <si>
    <t>1.2.1.2.1</t>
  </si>
  <si>
    <t>0960</t>
  </si>
  <si>
    <t>level 2A collateral</t>
  </si>
  <si>
    <t>0965</t>
  </si>
  <si>
    <t>1.2.1.3.1</t>
  </si>
  <si>
    <t>0970</t>
  </si>
  <si>
    <t>level 2B asset-backed securities (residential or automobile, CQS1) collateral</t>
  </si>
  <si>
    <t>0975</t>
  </si>
  <si>
    <t>1.2.1.4.1</t>
  </si>
  <si>
    <t>0980</t>
  </si>
  <si>
    <t>level 2B covered bonds</t>
  </si>
  <si>
    <t>0985</t>
  </si>
  <si>
    <t>1.2.1.5.1</t>
  </si>
  <si>
    <t>0990</t>
  </si>
  <si>
    <t>level 2B asset-backed securities (commercial or individuals, Member State, CQS1) collateral</t>
  </si>
  <si>
    <t>0995</t>
  </si>
  <si>
    <t>1.2.1.6.1</t>
  </si>
  <si>
    <t>1000</t>
  </si>
  <si>
    <t>other Level 2B assets collateral</t>
  </si>
  <si>
    <t>1005</t>
  </si>
  <si>
    <t>1.2.1.7.1</t>
  </si>
  <si>
    <t>1010</t>
  </si>
  <si>
    <t>1.2.1.8</t>
  </si>
  <si>
    <t>non-liquid assets collateral</t>
  </si>
  <si>
    <t>1020</t>
  </si>
  <si>
    <t>Counterparty is non-central bank</t>
  </si>
  <si>
    <t>1030</t>
  </si>
  <si>
    <t>1035</t>
  </si>
  <si>
    <t>1.2.2.1.1</t>
  </si>
  <si>
    <t>1040</t>
  </si>
  <si>
    <t>0,07</t>
  </si>
  <si>
    <t>1045</t>
  </si>
  <si>
    <t>1.2.2.2.1</t>
  </si>
  <si>
    <t>1050</t>
  </si>
  <si>
    <t>0,15</t>
  </si>
  <si>
    <t>1055</t>
  </si>
  <si>
    <t>1.2.2.3.1</t>
  </si>
  <si>
    <t>1060</t>
  </si>
  <si>
    <t>1065</t>
  </si>
  <si>
    <t>1.2.2.4.1</t>
  </si>
  <si>
    <t>1070</t>
  </si>
  <si>
    <t>1075</t>
  </si>
  <si>
    <t>1.2.2.5.1</t>
  </si>
  <si>
    <t>1080</t>
  </si>
  <si>
    <t>0,35</t>
  </si>
  <si>
    <t>1085</t>
  </si>
  <si>
    <t>1.2.2.6.1</t>
  </si>
  <si>
    <t>1090</t>
  </si>
  <si>
    <t>1095</t>
  </si>
  <si>
    <t>1.2.2.7.1</t>
  </si>
  <si>
    <t>1100</t>
  </si>
  <si>
    <t>1130</t>
  </si>
  <si>
    <t>1.3</t>
  </si>
  <si>
    <t>Total outflows from collateral swaps</t>
  </si>
  <si>
    <t>1170</t>
  </si>
  <si>
    <t>Liquidity outflows to be netted by interdependent inflows</t>
  </si>
  <si>
    <t>Operational deposits maintained for clearing, custody, cash management or other comparable services in the context of an established operational relationship</t>
  </si>
  <si>
    <t>1180</t>
  </si>
  <si>
    <t>3.1</t>
  </si>
  <si>
    <t>provided by credit institutions</t>
  </si>
  <si>
    <t>1190</t>
  </si>
  <si>
    <t>3.2</t>
  </si>
  <si>
    <t>provided by financial customers other than credit institutions</t>
  </si>
  <si>
    <t>1200</t>
  </si>
  <si>
    <t>3.3</t>
  </si>
  <si>
    <t>provided by sovereigns, central banks, MDBs and PSEs</t>
  </si>
  <si>
    <t>1210</t>
  </si>
  <si>
    <t>3.4</t>
  </si>
  <si>
    <t>provided by other customers</t>
  </si>
  <si>
    <t>Intra group or IPS outflows</t>
  </si>
  <si>
    <t>1290</t>
  </si>
  <si>
    <t>4.1</t>
  </si>
  <si>
    <t>of which: to financial customers</t>
  </si>
  <si>
    <t>1300</t>
  </si>
  <si>
    <t>4.2</t>
  </si>
  <si>
    <t>of which: to non-financial customers</t>
  </si>
  <si>
    <t>1310</t>
  </si>
  <si>
    <t>4.3</t>
  </si>
  <si>
    <t>of which: secured</t>
  </si>
  <si>
    <t>1320</t>
  </si>
  <si>
    <t>4.4</t>
  </si>
  <si>
    <t>of which: credit facilities without preferential treatment</t>
  </si>
  <si>
    <t>1330</t>
  </si>
  <si>
    <t>4.5</t>
  </si>
  <si>
    <t>of which: liquidity facilites without preferential treatment</t>
  </si>
  <si>
    <t>1340</t>
  </si>
  <si>
    <t>4.6</t>
  </si>
  <si>
    <t>of which: operational deposits</t>
  </si>
  <si>
    <t>1345</t>
  </si>
  <si>
    <t>4.7</t>
  </si>
  <si>
    <t>of which: excess operational deposits</t>
  </si>
  <si>
    <t>1350</t>
  </si>
  <si>
    <t>4.8</t>
  </si>
  <si>
    <t>of which: non-operational deposits</t>
  </si>
  <si>
    <t>1360</t>
  </si>
  <si>
    <t>4.9</t>
  </si>
  <si>
    <t>of which: liabilities in the form of debt securities if not treated as retail deposits</t>
  </si>
  <si>
    <t>1370</t>
  </si>
  <si>
    <t>5</t>
  </si>
  <si>
    <t>FX outflows</t>
  </si>
  <si>
    <t>FX Derivate (Brutto)</t>
  </si>
  <si>
    <t>6</t>
  </si>
  <si>
    <t>Secured funding waived from Article 17 (2) and (3)</t>
  </si>
  <si>
    <t>1400</t>
  </si>
  <si>
    <t>6.1</t>
  </si>
  <si>
    <t>of which: secured by L1 excl. EHQCB</t>
  </si>
  <si>
    <t>1410</t>
  </si>
  <si>
    <t>6.2</t>
  </si>
  <si>
    <t>of which: secured by L1 EHQCB</t>
  </si>
  <si>
    <t>1420</t>
  </si>
  <si>
    <t>6.3</t>
  </si>
  <si>
    <t>of which: secured by L2A</t>
  </si>
  <si>
    <t>1430</t>
  </si>
  <si>
    <t>6.4</t>
  </si>
  <si>
    <t>of which: secured by L2B</t>
  </si>
  <si>
    <t>1440</t>
  </si>
  <si>
    <t>6.5</t>
  </si>
  <si>
    <t>of which: secured by non-liquid assets</t>
  </si>
  <si>
    <t>Market value of collateral received</t>
  </si>
  <si>
    <t>Standard Weight</t>
  </si>
  <si>
    <t>Value of collateral received according to Article 9</t>
  </si>
  <si>
    <t xml:space="preserve">Inflow  </t>
  </si>
  <si>
    <t xml:space="preserve">Subject to the 75% cap on inflows </t>
  </si>
  <si>
    <t xml:space="preserve">Subject to the 90% cap on inflows </t>
  </si>
  <si>
    <t xml:space="preserve">Exempted from the cap on inflows </t>
  </si>
  <si>
    <t>Exempted from the cap on inflows</t>
  </si>
  <si>
    <t>C74</t>
  </si>
  <si>
    <t>TOTAL INFLOWS</t>
  </si>
  <si>
    <t>Inflows from unsecured transactions/deposits</t>
  </si>
  <si>
    <t>monies due from non-financial customers (except for central banks)</t>
  </si>
  <si>
    <t>monies due from non-financial customers (except for central banks) not corresponding to principal repayment</t>
  </si>
  <si>
    <t>other monies due from non-financial customers (except for central banks)</t>
  </si>
  <si>
    <t>1.1.1.2.1</t>
  </si>
  <si>
    <t>monies due from retail customers</t>
  </si>
  <si>
    <t>1.1.1.2.2</t>
  </si>
  <si>
    <t>monies due from non-financial corporates</t>
  </si>
  <si>
    <t>1.1.1.2.3</t>
  </si>
  <si>
    <t>monies due from sovereigns, multilateral development banks and public sector entities</t>
  </si>
  <si>
    <t>1.1.1.2.4</t>
  </si>
  <si>
    <t>monies due from other legal entities</t>
  </si>
  <si>
    <t>monies due from central banks and financial customers</t>
  </si>
  <si>
    <t>monies due from financial customers being classified as operational deposits</t>
  </si>
  <si>
    <t>monies due from financial customers being classified as operational deposits where the credit institution is able to establish a corresponding symmetrical inflow rate</t>
  </si>
  <si>
    <t>monies due from financial customers being classified as operational deposits where the credit institution is not able to establish a corresponding symmetrical inflow rate</t>
  </si>
  <si>
    <t>monies due from central banks and financial customers not being classified as operational deposits</t>
  </si>
  <si>
    <t>monies due from central banks</t>
  </si>
  <si>
    <t>monies due from financial customers</t>
  </si>
  <si>
    <t>inflows corresponding to outflows in accordance with promotional loan commitments referred to in Article 31(9) of Commission delegated regulation (EU) 2015/61</t>
  </si>
  <si>
    <t>monies due from trade financing transactions</t>
  </si>
  <si>
    <t>monies due from securities maturing within 30 days</t>
  </si>
  <si>
    <t>0201</t>
  </si>
  <si>
    <t>loans with an undefined contractual end date</t>
  </si>
  <si>
    <t>monies due from positions in major index equity instruments provided that there is no double counting with liquid assets</t>
  </si>
  <si>
    <t>inflows from the release of balances held in segregated accounts in accordance with regulatory requirements for the protection of customer trading assets</t>
  </si>
  <si>
    <t>1.1.9</t>
  </si>
  <si>
    <t>inflows from derivatives</t>
  </si>
  <si>
    <t>1.1.10</t>
  </si>
  <si>
    <t>inflows from undrawn credit or liquidity facilities provided by members of a group or an institutional protection scheme where the competent authorities have granted permission to apply a higher inflow rate</t>
  </si>
  <si>
    <t>1.1.11</t>
  </si>
  <si>
    <t>other inflows </t>
  </si>
  <si>
    <t>0263</t>
  </si>
  <si>
    <t>Inflows from secured lending and capital market-driven transactions</t>
  </si>
  <si>
    <t xml:space="preserve"> </t>
  </si>
  <si>
    <t>0265</t>
  </si>
  <si>
    <t>0267</t>
  </si>
  <si>
    <t>collateral that qualifies as a liquid asset</t>
  </si>
  <si>
    <t>0269</t>
  </si>
  <si>
    <t>Level 1 collateral excluding extremely high quality covered bonds</t>
  </si>
  <si>
    <t>0271</t>
  </si>
  <si>
    <t>1.2.1.1.1.1</t>
  </si>
  <si>
    <t>of which collateral received meets operational requirements</t>
  </si>
  <si>
    <t>0273</t>
  </si>
  <si>
    <t>1.2.1.1.2</t>
  </si>
  <si>
    <t>Level 1 collateral which is extremely high quality covered bonds</t>
  </si>
  <si>
    <t>0275</t>
  </si>
  <si>
    <t>1.2.1.1.2.1</t>
  </si>
  <si>
    <t>0277</t>
  </si>
  <si>
    <t>1.2.1.1.3</t>
  </si>
  <si>
    <t>Level 2A collateral</t>
  </si>
  <si>
    <t>0279</t>
  </si>
  <si>
    <t>1.2.1.1.3.1</t>
  </si>
  <si>
    <t>0281</t>
  </si>
  <si>
    <t>1.2.1.1.4</t>
  </si>
  <si>
    <t>Level 2B asset backed securities (residential or auto) collateral</t>
  </si>
  <si>
    <t>0283</t>
  </si>
  <si>
    <t>1.2.1.1.4.1</t>
  </si>
  <si>
    <t>0285</t>
  </si>
  <si>
    <t>1.2.1.1.5</t>
  </si>
  <si>
    <t>Level 2B high quality covered bonds collateral</t>
  </si>
  <si>
    <t>0287</t>
  </si>
  <si>
    <t>1.2.1.1.5.1</t>
  </si>
  <si>
    <t>0289</t>
  </si>
  <si>
    <t>1.2.1.1.6</t>
  </si>
  <si>
    <t>Level 2B asset backed securities (commercial or individuals) collateral</t>
  </si>
  <si>
    <t>0291</t>
  </si>
  <si>
    <t>1.2.1.1.6.1</t>
  </si>
  <si>
    <t>0293</t>
  </si>
  <si>
    <t>1.2.1.1.7</t>
  </si>
  <si>
    <t>Level 2B collateral not already captured in section 1.2.1.1.4, 1.2.1.1.5 or 1.2.1.1.6</t>
  </si>
  <si>
    <t>0295</t>
  </si>
  <si>
    <t>1.2.1.1.7.1</t>
  </si>
  <si>
    <t>0297</t>
  </si>
  <si>
    <t>collateral is used to cover a short position</t>
  </si>
  <si>
    <t>0299</t>
  </si>
  <si>
    <t>collateral that does not qualify as a liquid asset</t>
  </si>
  <si>
    <t>0301</t>
  </si>
  <si>
    <t>collateral is non-liquid equity</t>
  </si>
  <si>
    <t>0303</t>
  </si>
  <si>
    <t>1.2.1.3.2</t>
  </si>
  <si>
    <t>all other non-liquid collateral</t>
  </si>
  <si>
    <t>0305</t>
  </si>
  <si>
    <t>0307</t>
  </si>
  <si>
    <t>0309</t>
  </si>
  <si>
    <t>0311</t>
  </si>
  <si>
    <t>1.2.2.1.1.1</t>
  </si>
  <si>
    <t>0313</t>
  </si>
  <si>
    <t>1.2.2.1.2</t>
  </si>
  <si>
    <t>0315</t>
  </si>
  <si>
    <t>1.2.2.1.2.1</t>
  </si>
  <si>
    <t>0317</t>
  </si>
  <si>
    <t>1.2.2.1.3</t>
  </si>
  <si>
    <t>0319</t>
  </si>
  <si>
    <t>1.2.2.1.3.1</t>
  </si>
  <si>
    <t>0321</t>
  </si>
  <si>
    <t>1.2.2.1.4</t>
  </si>
  <si>
    <t>0323</t>
  </si>
  <si>
    <t>1.2.2.1.4.1</t>
  </si>
  <si>
    <t>0325</t>
  </si>
  <si>
    <t>1.2.2.1.5</t>
  </si>
  <si>
    <t>0327</t>
  </si>
  <si>
    <t>1.2.2.1.5.1</t>
  </si>
  <si>
    <t>0329</t>
  </si>
  <si>
    <t>1.2.2.1.6</t>
  </si>
  <si>
    <t>0331</t>
  </si>
  <si>
    <t>1.2.2.1.6.1</t>
  </si>
  <si>
    <t>0333</t>
  </si>
  <si>
    <t>1.2.2.1.7</t>
  </si>
  <si>
    <t>Level 2B collateral not already captured in section 1.2.2.1.4, 1.2.2.1.5 or 1.2.2.1.6</t>
  </si>
  <si>
    <t>0335</t>
  </si>
  <si>
    <t>1.2.2.1.7.1</t>
  </si>
  <si>
    <t>0337</t>
  </si>
  <si>
    <t>0339</t>
  </si>
  <si>
    <t>0341</t>
  </si>
  <si>
    <t>margin loans: collateral is non-liquid</t>
  </si>
  <si>
    <t>0343</t>
  </si>
  <si>
    <t>1.2.2.3.2</t>
  </si>
  <si>
    <t>0345</t>
  </si>
  <si>
    <t>1.2.2.3.3</t>
  </si>
  <si>
    <t>Total inflows from collateral swaps</t>
  </si>
  <si>
    <t>1.4</t>
  </si>
  <si>
    <t>(Difference between total weighted inflows and total weighted outflows arising from transactions in third countries where there are transfer restrictions or which are denominated in non-convertible currencies)</t>
  </si>
  <si>
    <t>1.5</t>
  </si>
  <si>
    <t>(Excess inflows from a related specialised credit institution)</t>
  </si>
  <si>
    <t>FX inflows</t>
  </si>
  <si>
    <t>FX Derivative</t>
  </si>
  <si>
    <t>Inflows within a group or an institutional protection scheme</t>
  </si>
  <si>
    <t>Monies due from non-financial customers (except for central banks)</t>
  </si>
  <si>
    <t>Monies due from financial customers</t>
  </si>
  <si>
    <t>Secured transactions</t>
  </si>
  <si>
    <t>Monies due from maturing securities within 30 days</t>
  </si>
  <si>
    <t>3.5</t>
  </si>
  <si>
    <t>Any other inflows within a group or an institutional protection scheme</t>
  </si>
  <si>
    <t>Secured lending waived from Article 17 (2) and (3)</t>
  </si>
  <si>
    <t>C74.00 - Inflows</t>
  </si>
  <si>
    <t>C 74.00 - LIQUIDITY COVERAGE - INFLOWS</t>
  </si>
  <si>
    <t>74000</t>
  </si>
  <si>
    <t>74001</t>
  </si>
  <si>
    <t>C75.01 - Collateral Swaps</t>
  </si>
  <si>
    <t>C 75.01 - LIQUIDITY COVERAGE - COLLATERAL SWAPS</t>
  </si>
  <si>
    <t>75000</t>
  </si>
  <si>
    <t>Market value of collateral lent</t>
  </si>
  <si>
    <t>Market value of collateral lent (subject to the 75% cap on inflows)</t>
  </si>
  <si>
    <t>Market value of collateral lent (subject to the 90% cap on inflows)</t>
  </si>
  <si>
    <t>Market value of collateral lent (exempted from the cap on inflows)</t>
  </si>
  <si>
    <t>Liquidity value of collateral lent</t>
  </si>
  <si>
    <t>Market value of collateral borrowed</t>
  </si>
  <si>
    <t>Liquidity value of collateral borrowed</t>
  </si>
  <si>
    <t>Outflows</t>
  </si>
  <si>
    <t xml:space="preserve">Inflows subject to the 75% cap on inflows </t>
  </si>
  <si>
    <t>Inflows subject to the 90% cap on inflows</t>
  </si>
  <si>
    <t>Inflows exempted from the cap on inflows</t>
  </si>
  <si>
    <t>0011_H</t>
  </si>
  <si>
    <t>0012_H</t>
  </si>
  <si>
    <t>0013_H</t>
  </si>
  <si>
    <t>TOTAL COLLATERAL SWAPS (counterparty is central bank)</t>
  </si>
  <si>
    <t>Totals for transactions in which Level 1 assets (excl. EHQ covered bonds) are lent and the following collateral is borrowed:</t>
  </si>
  <si>
    <t>Level 1 assets (excl. EHQ covered bonds)</t>
  </si>
  <si>
    <t>Of which collateral swapped meets operational requirements</t>
  </si>
  <si>
    <t>Level 1: extremely high quality covered bonds</t>
  </si>
  <si>
    <t>Level 2A assets</t>
  </si>
  <si>
    <t>Level 2B: asset-backed securities (residential or automobile, CQS1)</t>
  </si>
  <si>
    <t>Level 2B: high quality covered bonds</t>
  </si>
  <si>
    <t>Level 2B: asset-backed securities (commercial or individuals, Member State, CQS1)</t>
  </si>
  <si>
    <t>Other Level 2B</t>
  </si>
  <si>
    <t>Non-liquid assets</t>
  </si>
  <si>
    <t>Totals for transactions in which Level 1: extremely high quality covered bonds are lent and the following collateral is borrowed:</t>
  </si>
  <si>
    <t>1.2.3</t>
  </si>
  <si>
    <t>0,08</t>
  </si>
  <si>
    <t>1.2.3.1</t>
  </si>
  <si>
    <t>1.2.4</t>
  </si>
  <si>
    <t>0,18</t>
  </si>
  <si>
    <t>1.2.4.1</t>
  </si>
  <si>
    <t>1.2.5</t>
  </si>
  <si>
    <t>0,23</t>
  </si>
  <si>
    <t>1.2.5.1</t>
  </si>
  <si>
    <t>1.2.6</t>
  </si>
  <si>
    <t>0,28</t>
  </si>
  <si>
    <t>1.2.6.1</t>
  </si>
  <si>
    <t>1.2.7</t>
  </si>
  <si>
    <t>0,43</t>
  </si>
  <si>
    <t>1.2.7.1</t>
  </si>
  <si>
    <t>1.2.8</t>
  </si>
  <si>
    <t>1.2.8.1</t>
  </si>
  <si>
    <t>Totals for transactions in which Level 2A assets are lent and the following collateral is borrowed:</t>
  </si>
  <si>
    <t>1.3.1</t>
  </si>
  <si>
    <t>1.3.1.1</t>
  </si>
  <si>
    <t>1.3.2</t>
  </si>
  <si>
    <t>1.3.2.1</t>
  </si>
  <si>
    <t>1.3.3</t>
  </si>
  <si>
    <t>1.3.3.1</t>
  </si>
  <si>
    <t>1.3.4</t>
  </si>
  <si>
    <t>1.3.4.1</t>
  </si>
  <si>
    <t>1.3.5</t>
  </si>
  <si>
    <t>1.3.5.1</t>
  </si>
  <si>
    <t>1.3.6</t>
  </si>
  <si>
    <t>1.3.6.1</t>
  </si>
  <si>
    <t>1.3.7</t>
  </si>
  <si>
    <t>1.3.7.1</t>
  </si>
  <si>
    <t>1.3.8</t>
  </si>
  <si>
    <t>1.3.8.1</t>
  </si>
  <si>
    <t>Totals for transactions in which Level 2B: asset-backed securities (residential or automobile, CQS1) are lent and the following collateral is borrowed:</t>
  </si>
  <si>
    <t>1.4.1</t>
  </si>
  <si>
    <t>1.4.1.1</t>
  </si>
  <si>
    <t>1.4.2</t>
  </si>
  <si>
    <t>1.4.2.1</t>
  </si>
  <si>
    <t>1.4.3</t>
  </si>
  <si>
    <t>1.4.3.1</t>
  </si>
  <si>
    <t>1.4.4</t>
  </si>
  <si>
    <t>1.4.4.1</t>
  </si>
  <si>
    <t>1.4.5</t>
  </si>
  <si>
    <t>1.4.5.1</t>
  </si>
  <si>
    <t>1.4.6</t>
  </si>
  <si>
    <t>1.4.6.1</t>
  </si>
  <si>
    <t>1.4.7</t>
  </si>
  <si>
    <t>1.4.7.1</t>
  </si>
  <si>
    <t>1.4.8</t>
  </si>
  <si>
    <t>1.4.8.1</t>
  </si>
  <si>
    <t>Totals for transactions in which Level 2B: high quality covered bonds are lent and the following collateral is borrowed:</t>
  </si>
  <si>
    <t>1.5.1</t>
  </si>
  <si>
    <t>1.5.1.1</t>
  </si>
  <si>
    <t>0730</t>
  </si>
  <si>
    <t>1.5.2</t>
  </si>
  <si>
    <t>1.5.2.1</t>
  </si>
  <si>
    <t>1.5.3</t>
  </si>
  <si>
    <t>1.5.3.1</t>
  </si>
  <si>
    <t>1.5.4</t>
  </si>
  <si>
    <t>1.5.4.1</t>
  </si>
  <si>
    <t>0790</t>
  </si>
  <si>
    <t>1.5.5</t>
  </si>
  <si>
    <t>0800</t>
  </si>
  <si>
    <t>1.5.5.1</t>
  </si>
  <si>
    <t>0810</t>
  </si>
  <si>
    <t>1.5.6</t>
  </si>
  <si>
    <t>0820</t>
  </si>
  <si>
    <t>1.5.6.1</t>
  </si>
  <si>
    <t>0830</t>
  </si>
  <si>
    <t>1.5.7</t>
  </si>
  <si>
    <t>0840</t>
  </si>
  <si>
    <t>1.5.7.1</t>
  </si>
  <si>
    <t>1.5.8</t>
  </si>
  <si>
    <t>1.5.8.1</t>
  </si>
  <si>
    <t>1.6</t>
  </si>
  <si>
    <t>Totals for transactions in which Level 2B: asset-backed securities (commercial or individuals, Member State, CQS1) are lent and the following collateral is borrowed:</t>
  </si>
  <si>
    <t>0880</t>
  </si>
  <si>
    <t>1.6.1</t>
  </si>
  <si>
    <t>1.6.1.1</t>
  </si>
  <si>
    <t>1.6.2</t>
  </si>
  <si>
    <t>0910</t>
  </si>
  <si>
    <t>1.6.2.1</t>
  </si>
  <si>
    <t>1.6.3</t>
  </si>
  <si>
    <t>1.6.3.1</t>
  </si>
  <si>
    <t>1.6.4</t>
  </si>
  <si>
    <t>1.6.4.1</t>
  </si>
  <si>
    <t>1.6.5</t>
  </si>
  <si>
    <t>1.6.5.1</t>
  </si>
  <si>
    <t>1.6.6</t>
  </si>
  <si>
    <t>1.6.6.1</t>
  </si>
  <si>
    <t>1.6.7</t>
  </si>
  <si>
    <t>1.6.7.1</t>
  </si>
  <si>
    <t>1.6.8</t>
  </si>
  <si>
    <t>1.6.8.1</t>
  </si>
  <si>
    <t>1.7</t>
  </si>
  <si>
    <t>Totals for transactions in which Other Level 2B assets are lent and the following collateral is borrowed:</t>
  </si>
  <si>
    <t>1.7.1</t>
  </si>
  <si>
    <t>1.7.1.1</t>
  </si>
  <si>
    <t>1.7.2</t>
  </si>
  <si>
    <t>1.7.2.1</t>
  </si>
  <si>
    <t>1.7.3</t>
  </si>
  <si>
    <t>1.7.3.1</t>
  </si>
  <si>
    <t>1110</t>
  </si>
  <si>
    <t>1.7.4</t>
  </si>
  <si>
    <t>1120</t>
  </si>
  <si>
    <t>1.7.4.1</t>
  </si>
  <si>
    <t>1.7.5</t>
  </si>
  <si>
    <t>1140</t>
  </si>
  <si>
    <t>1.7.5.1</t>
  </si>
  <si>
    <t>1150</t>
  </si>
  <si>
    <t>1.7.6</t>
  </si>
  <si>
    <t>1160</t>
  </si>
  <si>
    <t>1.7.6.1</t>
  </si>
  <si>
    <t>1.7.7</t>
  </si>
  <si>
    <t>1.7.7.1</t>
  </si>
  <si>
    <t>1.7.8</t>
  </si>
  <si>
    <t>1.7.8.1</t>
  </si>
  <si>
    <t>1.8</t>
  </si>
  <si>
    <t>Totals for transactions in which Non-liquid assets are lent and the following collateral is borrowed:</t>
  </si>
  <si>
    <t>1220</t>
  </si>
  <si>
    <t>1.8.1</t>
  </si>
  <si>
    <t>1230</t>
  </si>
  <si>
    <t>1.8.1.1</t>
  </si>
  <si>
    <t>1240</t>
  </si>
  <si>
    <t>1.8.2</t>
  </si>
  <si>
    <t>1250</t>
  </si>
  <si>
    <t>1.8.2.1</t>
  </si>
  <si>
    <t>1260</t>
  </si>
  <si>
    <t>1.8.3</t>
  </si>
  <si>
    <t>1270</t>
  </si>
  <si>
    <t>1.8.3.1</t>
  </si>
  <si>
    <t>1280</t>
  </si>
  <si>
    <t>1.8.4</t>
  </si>
  <si>
    <t>1.8.4.1</t>
  </si>
  <si>
    <t>1.8.5</t>
  </si>
  <si>
    <t>1.8.5.1</t>
  </si>
  <si>
    <t>1.8.6</t>
  </si>
  <si>
    <t>1.8.6.1</t>
  </si>
  <si>
    <t>1.8.7</t>
  </si>
  <si>
    <t>1.8.7.1</t>
  </si>
  <si>
    <t>1.8.8</t>
  </si>
  <si>
    <t>TOTAL COLLATERAL SWAPS (counterparty is non-central bank)</t>
  </si>
  <si>
    <t>1380</t>
  </si>
  <si>
    <t>2.1</t>
  </si>
  <si>
    <t>1390</t>
  </si>
  <si>
    <t>2.1.1</t>
  </si>
  <si>
    <t>2.1.1.1</t>
  </si>
  <si>
    <t>2.1.2</t>
  </si>
  <si>
    <t>2.1.2.1</t>
  </si>
  <si>
    <t>2.1.3</t>
  </si>
  <si>
    <t>2.1.3.1</t>
  </si>
  <si>
    <t>1450</t>
  </si>
  <si>
    <t>2.1.4</t>
  </si>
  <si>
    <t>1460</t>
  </si>
  <si>
    <t>2.1.4.1</t>
  </si>
  <si>
    <t>1470</t>
  </si>
  <si>
    <t>2.1.5</t>
  </si>
  <si>
    <t>1480</t>
  </si>
  <si>
    <t>2.1.5.1</t>
  </si>
  <si>
    <t>1490</t>
  </si>
  <si>
    <t>2.1.6</t>
  </si>
  <si>
    <t>1500</t>
  </si>
  <si>
    <t>2.1.6.1</t>
  </si>
  <si>
    <t>1510</t>
  </si>
  <si>
    <t>2.1.7</t>
  </si>
  <si>
    <t>1520</t>
  </si>
  <si>
    <t>2.1.7.1</t>
  </si>
  <si>
    <t>1530</t>
  </si>
  <si>
    <t>2.1.8</t>
  </si>
  <si>
    <t>1540</t>
  </si>
  <si>
    <t>2.1.8.1</t>
  </si>
  <si>
    <t>1550</t>
  </si>
  <si>
    <t>2.2</t>
  </si>
  <si>
    <t>1560</t>
  </si>
  <si>
    <t>2.2.1</t>
  </si>
  <si>
    <t>1570</t>
  </si>
  <si>
    <t>2.2.1.1</t>
  </si>
  <si>
    <t>1580</t>
  </si>
  <si>
    <t>2.2.2</t>
  </si>
  <si>
    <t>1590</t>
  </si>
  <si>
    <t>2.2.2.1</t>
  </si>
  <si>
    <t>1600</t>
  </si>
  <si>
    <t>2.2.3</t>
  </si>
  <si>
    <t>1610</t>
  </si>
  <si>
    <t>2.2.3.1</t>
  </si>
  <si>
    <t>1620</t>
  </si>
  <si>
    <t>2.2.4</t>
  </si>
  <si>
    <t>1630</t>
  </si>
  <si>
    <t>2.2.4.1</t>
  </si>
  <si>
    <t>1640</t>
  </si>
  <si>
    <t>2.2.5</t>
  </si>
  <si>
    <t>1650</t>
  </si>
  <si>
    <t>2.2.5.1</t>
  </si>
  <si>
    <t>1660</t>
  </si>
  <si>
    <t>2.2.6</t>
  </si>
  <si>
    <t>1670</t>
  </si>
  <si>
    <t>2.2.6.1</t>
  </si>
  <si>
    <t>1680</t>
  </si>
  <si>
    <t>2.2.7</t>
  </si>
  <si>
    <t>1690</t>
  </si>
  <si>
    <t>2.2.7.1</t>
  </si>
  <si>
    <t>1700</t>
  </si>
  <si>
    <t>2.2.8</t>
  </si>
  <si>
    <t>1710</t>
  </si>
  <si>
    <t>2.2.8.1</t>
  </si>
  <si>
    <t>1720</t>
  </si>
  <si>
    <t>2.3</t>
  </si>
  <si>
    <t>1730</t>
  </si>
  <si>
    <t>2.3.1</t>
  </si>
  <si>
    <t>1740</t>
  </si>
  <si>
    <t>2.3.1.1</t>
  </si>
  <si>
    <t>1750</t>
  </si>
  <si>
    <t>2.3.2</t>
  </si>
  <si>
    <t>1760</t>
  </si>
  <si>
    <t>2.3.2.1</t>
  </si>
  <si>
    <t>1770</t>
  </si>
  <si>
    <t>2.3.3</t>
  </si>
  <si>
    <t>1780</t>
  </si>
  <si>
    <t>2.3.3.1</t>
  </si>
  <si>
    <t>1790</t>
  </si>
  <si>
    <t>2.3.4</t>
  </si>
  <si>
    <t>1800</t>
  </si>
  <si>
    <t>2.3.4.1</t>
  </si>
  <si>
    <t>1810</t>
  </si>
  <si>
    <t>2.3.5</t>
  </si>
  <si>
    <t>1820</t>
  </si>
  <si>
    <t>2.3.5.1</t>
  </si>
  <si>
    <t>1830</t>
  </si>
  <si>
    <t>2.3.6</t>
  </si>
  <si>
    <t>1840</t>
  </si>
  <si>
    <t>2.3.6.1</t>
  </si>
  <si>
    <t>1850</t>
  </si>
  <si>
    <t>2.3.7</t>
  </si>
  <si>
    <t>1860</t>
  </si>
  <si>
    <t>2.3.7.1</t>
  </si>
  <si>
    <t>1870</t>
  </si>
  <si>
    <t>2.3.8</t>
  </si>
  <si>
    <t>1880</t>
  </si>
  <si>
    <t>2.3.8.1</t>
  </si>
  <si>
    <t>1890</t>
  </si>
  <si>
    <t>2.4</t>
  </si>
  <si>
    <t>1900</t>
  </si>
  <si>
    <t>2.4.1</t>
  </si>
  <si>
    <t>1910</t>
  </si>
  <si>
    <t>2.4.1.1</t>
  </si>
  <si>
    <t>1920</t>
  </si>
  <si>
    <t>2.4.2</t>
  </si>
  <si>
    <t>1930</t>
  </si>
  <si>
    <t>2.4.2.1</t>
  </si>
  <si>
    <t>1940</t>
  </si>
  <si>
    <t>2.4.3</t>
  </si>
  <si>
    <t>1950</t>
  </si>
  <si>
    <t>2.4.3.1</t>
  </si>
  <si>
    <t>1960</t>
  </si>
  <si>
    <t>2.4.4</t>
  </si>
  <si>
    <t>1970</t>
  </si>
  <si>
    <t>2.4.4.1</t>
  </si>
  <si>
    <t>1980</t>
  </si>
  <si>
    <t>2.4.5</t>
  </si>
  <si>
    <t>1990</t>
  </si>
  <si>
    <t>2.4.5.1</t>
  </si>
  <si>
    <t>2000</t>
  </si>
  <si>
    <t>2.4.6</t>
  </si>
  <si>
    <t>2010</t>
  </si>
  <si>
    <t>2.4.6.1</t>
  </si>
  <si>
    <t>2020</t>
  </si>
  <si>
    <t>2.4.7</t>
  </si>
  <si>
    <t>2030</t>
  </si>
  <si>
    <t>2.4.7.1</t>
  </si>
  <si>
    <t>2040</t>
  </si>
  <si>
    <t>2.4.8</t>
  </si>
  <si>
    <t>2050</t>
  </si>
  <si>
    <t>2.4.8.1</t>
  </si>
  <si>
    <t>2060</t>
  </si>
  <si>
    <t>2.5</t>
  </si>
  <si>
    <t>2070</t>
  </si>
  <si>
    <t>2.5.1</t>
  </si>
  <si>
    <t>2080</t>
  </si>
  <si>
    <t>2.5.1.1</t>
  </si>
  <si>
    <t>2090</t>
  </si>
  <si>
    <t>2.5.2</t>
  </si>
  <si>
    <t>2100</t>
  </si>
  <si>
    <t>2.5.2.1</t>
  </si>
  <si>
    <t>2110</t>
  </si>
  <si>
    <t>2.5.3</t>
  </si>
  <si>
    <t>2120</t>
  </si>
  <si>
    <t>2.5.3.1</t>
  </si>
  <si>
    <t>2130</t>
  </si>
  <si>
    <t>2.5.4</t>
  </si>
  <si>
    <t>2140</t>
  </si>
  <si>
    <t>2.5.4.1</t>
  </si>
  <si>
    <t>2150</t>
  </si>
  <si>
    <t>2.5.5</t>
  </si>
  <si>
    <t>2160</t>
  </si>
  <si>
    <t>2.5.5.1</t>
  </si>
  <si>
    <t>2170</t>
  </si>
  <si>
    <t>2.5.6</t>
  </si>
  <si>
    <t>2180</t>
  </si>
  <si>
    <t>2.5.6.1</t>
  </si>
  <si>
    <t>2190</t>
  </si>
  <si>
    <t>2.5.7</t>
  </si>
  <si>
    <t>2200</t>
  </si>
  <si>
    <t>2.5.7.1</t>
  </si>
  <si>
    <t>2210</t>
  </si>
  <si>
    <t>2.5.8</t>
  </si>
  <si>
    <t>2220</t>
  </si>
  <si>
    <t>2.5.8.1</t>
  </si>
  <si>
    <t>2230</t>
  </si>
  <si>
    <t>2.6</t>
  </si>
  <si>
    <t>2240</t>
  </si>
  <si>
    <t>2.6.1</t>
  </si>
  <si>
    <t>2250</t>
  </si>
  <si>
    <t>2.6.1.1</t>
  </si>
  <si>
    <t>2260</t>
  </si>
  <si>
    <t>2.6.2</t>
  </si>
  <si>
    <t>2270</t>
  </si>
  <si>
    <t>2.6.2.1</t>
  </si>
  <si>
    <t>2280</t>
  </si>
  <si>
    <t>2.6.3</t>
  </si>
  <si>
    <t>2290</t>
  </si>
  <si>
    <t>2.6.3.1</t>
  </si>
  <si>
    <t>2300</t>
  </si>
  <si>
    <t>2.6.4</t>
  </si>
  <si>
    <t>2310</t>
  </si>
  <si>
    <t>2.6.4.1</t>
  </si>
  <si>
    <t>2320</t>
  </si>
  <si>
    <t>2.6.5</t>
  </si>
  <si>
    <t>2330</t>
  </si>
  <si>
    <t>2.6.5.1</t>
  </si>
  <si>
    <t>2340</t>
  </si>
  <si>
    <t>2.6.6</t>
  </si>
  <si>
    <t>2350</t>
  </si>
  <si>
    <t>2.6.6.1</t>
  </si>
  <si>
    <t>2360</t>
  </si>
  <si>
    <t>2.6.7</t>
  </si>
  <si>
    <t>2370</t>
  </si>
  <si>
    <t>2.6.7.1</t>
  </si>
  <si>
    <t>2380</t>
  </si>
  <si>
    <t>2.6.8</t>
  </si>
  <si>
    <t>2390</t>
  </si>
  <si>
    <t>2.6.8.1</t>
  </si>
  <si>
    <t>2400</t>
  </si>
  <si>
    <t>2.7</t>
  </si>
  <si>
    <t>2410</t>
  </si>
  <si>
    <t>2.7.1</t>
  </si>
  <si>
    <t>2420</t>
  </si>
  <si>
    <t>2.7.1.1</t>
  </si>
  <si>
    <t>2430</t>
  </si>
  <si>
    <t>2.7.2</t>
  </si>
  <si>
    <t>2440</t>
  </si>
  <si>
    <t>2.7.2.1</t>
  </si>
  <si>
    <t>2450</t>
  </si>
  <si>
    <t>2.7.3</t>
  </si>
  <si>
    <t>2460</t>
  </si>
  <si>
    <t>2.7.3.1</t>
  </si>
  <si>
    <t>2470</t>
  </si>
  <si>
    <t>2.7.4</t>
  </si>
  <si>
    <t>2480</t>
  </si>
  <si>
    <t>2.7.4.1</t>
  </si>
  <si>
    <t>2490</t>
  </si>
  <si>
    <t>2.7.5</t>
  </si>
  <si>
    <t>2500</t>
  </si>
  <si>
    <t>2.7.5.1</t>
  </si>
  <si>
    <t>2510</t>
  </si>
  <si>
    <t>2.7.6</t>
  </si>
  <si>
    <t>2520</t>
  </si>
  <si>
    <t>2.7.6.1</t>
  </si>
  <si>
    <t>2530</t>
  </si>
  <si>
    <t>2.7.7</t>
  </si>
  <si>
    <t>2540</t>
  </si>
  <si>
    <t>2.7.7.1</t>
  </si>
  <si>
    <t>2550</t>
  </si>
  <si>
    <t>2.7.8</t>
  </si>
  <si>
    <t>2560</t>
  </si>
  <si>
    <t>2.7.8.1</t>
  </si>
  <si>
    <t>2570</t>
  </si>
  <si>
    <t>2.8</t>
  </si>
  <si>
    <t>2580</t>
  </si>
  <si>
    <t>2.8.1</t>
  </si>
  <si>
    <t>2590</t>
  </si>
  <si>
    <t>2.8.1.1</t>
  </si>
  <si>
    <t>2600</t>
  </si>
  <si>
    <t>2.8.2</t>
  </si>
  <si>
    <t>2610</t>
  </si>
  <si>
    <t>2.8.2.1</t>
  </si>
  <si>
    <t>2620</t>
  </si>
  <si>
    <t>2.8.3</t>
  </si>
  <si>
    <t>2630</t>
  </si>
  <si>
    <t>2.8.3.1</t>
  </si>
  <si>
    <t>2640</t>
  </si>
  <si>
    <t>2.8.4</t>
  </si>
  <si>
    <t>2650</t>
  </si>
  <si>
    <t>2.8.4.1</t>
  </si>
  <si>
    <t>2660</t>
  </si>
  <si>
    <t>2.8.5</t>
  </si>
  <si>
    <t>2670</t>
  </si>
  <si>
    <t>2.8.5.1</t>
  </si>
  <si>
    <t>2680</t>
  </si>
  <si>
    <t>2.8.6</t>
  </si>
  <si>
    <t>2690</t>
  </si>
  <si>
    <t>2.8.6.1</t>
  </si>
  <si>
    <t>2700</t>
  </si>
  <si>
    <t>2.8.7</t>
  </si>
  <si>
    <t>2710</t>
  </si>
  <si>
    <t>2.8.7.1</t>
  </si>
  <si>
    <t>2720</t>
  </si>
  <si>
    <t>2.8.8</t>
  </si>
  <si>
    <t>2730</t>
  </si>
  <si>
    <t>Total collateral swaps (all counterparties) where borrowed collateral has been used to cover short positions</t>
  </si>
  <si>
    <t>2740</t>
  </si>
  <si>
    <t xml:space="preserve">Total collateral swaps with intragroup counterparties </t>
  </si>
  <si>
    <t>Collateral swaps waived from Article 17 (2) and (3)</t>
  </si>
  <si>
    <t>2750</t>
  </si>
  <si>
    <t>5.1</t>
  </si>
  <si>
    <t>of which: collateral borrowed is L1 excl. EHQCB</t>
  </si>
  <si>
    <t>2760</t>
  </si>
  <si>
    <t>5.2</t>
  </si>
  <si>
    <t>of which: collateral borrowed is L1 EHQCB</t>
  </si>
  <si>
    <t>2770</t>
  </si>
  <si>
    <t>5.3</t>
  </si>
  <si>
    <t>of which: collateral borrowed is L2A</t>
  </si>
  <si>
    <t>2780</t>
  </si>
  <si>
    <t>5.4</t>
  </si>
  <si>
    <t>of which: collateral borrowed is L2B</t>
  </si>
  <si>
    <t>2790</t>
  </si>
  <si>
    <t>5.5</t>
  </si>
  <si>
    <t>of which: collateral lent is L1 excl. EHQCB</t>
  </si>
  <si>
    <t>2800</t>
  </si>
  <si>
    <t>5.6</t>
  </si>
  <si>
    <t>of which: collateral lent is L1 EHQCB</t>
  </si>
  <si>
    <t>2810</t>
  </si>
  <si>
    <t>5.7</t>
  </si>
  <si>
    <t>of which: collateral lent is L2A</t>
  </si>
  <si>
    <t>2820</t>
  </si>
  <si>
    <t>5.8</t>
  </si>
  <si>
    <t>of which: collateral lent is L2B</t>
  </si>
  <si>
    <t>C76.00 - Calculations</t>
  </si>
  <si>
    <t>C 76.00 - LIQUIDITY COVERAGE - CALCULATIONS</t>
  </si>
  <si>
    <t>76000</t>
  </si>
  <si>
    <t>76001</t>
  </si>
  <si>
    <t>Value / Percentage</t>
  </si>
  <si>
    <t>Notes</t>
  </si>
  <si>
    <t>CALCULATIONS</t>
  </si>
  <si>
    <t>Numerator, denominator, ratio</t>
  </si>
  <si>
    <t>Liquidity buffer</t>
  </si>
  <si>
    <t>LB = Z</t>
  </si>
  <si>
    <t>Net liquidity outflow</t>
  </si>
  <si>
    <t>NLO</t>
  </si>
  <si>
    <t>Liquidity coverage ratio (%)</t>
  </si>
  <si>
    <t>LCR = LB / NLO</t>
  </si>
  <si>
    <t>Numerator calculations</t>
  </si>
  <si>
    <t xml:space="preserve">L1 excl. EHQCB liquidity buffer (value according to Article 9): unadjusted </t>
  </si>
  <si>
    <t>A = from Template C 72.00 of Annex XXIV</t>
  </si>
  <si>
    <t>L1 excl. EHQCB collateral 30 day outflows</t>
  </si>
  <si>
    <t>B = from Template C 72.00, C 74.00 &amp; C 75.00 of Annex XXIV</t>
  </si>
  <si>
    <t>L1 excl. EHQCB collateral 30 day inflows</t>
  </si>
  <si>
    <t>C = from Template C 73.00 &amp; C 75.00 of Annex XXIV</t>
  </si>
  <si>
    <t>7</t>
  </si>
  <si>
    <t>Secured cash 30 day ouflows</t>
  </si>
  <si>
    <t>D = from Template C 73.00 of Annex XXIV</t>
  </si>
  <si>
    <t>8</t>
  </si>
  <si>
    <t>Secured cash 30 day inflows</t>
  </si>
  <si>
    <t>E = from Template C 74.00 of Annex XXIV</t>
  </si>
  <si>
    <t>0091</t>
  </si>
  <si>
    <t>9</t>
  </si>
  <si>
    <t xml:space="preserve">L1 excl. EHQCB "adjusted amount" </t>
  </si>
  <si>
    <t xml:space="preserve">F = A-B+C-D+E </t>
  </si>
  <si>
    <t>10</t>
  </si>
  <si>
    <t>L1 EHQCB value according to Article 9: unadjusted</t>
  </si>
  <si>
    <t>G = from Template C 72.00 of Annex XXIV</t>
  </si>
  <si>
    <t>11</t>
  </si>
  <si>
    <t>L1 EHQCB collateral 30 day outflows</t>
  </si>
  <si>
    <t>H = from Template C 72.00, C 74.00 &amp; C 75.00 of Annex XXIV</t>
  </si>
  <si>
    <t>12</t>
  </si>
  <si>
    <t>L1 EHQCB collateral 30 day inflows</t>
  </si>
  <si>
    <t>I = from Template C 73.00 &amp; C 75.00 of Annex XXIV</t>
  </si>
  <si>
    <t>0131</t>
  </si>
  <si>
    <t>13</t>
  </si>
  <si>
    <t xml:space="preserve">L1 EHQCB "adjusted amount" </t>
  </si>
  <si>
    <t>J = G-H+I</t>
  </si>
  <si>
    <t xml:space="preserve">L1 EHQCB "adjusted amount after cap application" </t>
  </si>
  <si>
    <t xml:space="preserve">K= MIN(J, F*70/30)  </t>
  </si>
  <si>
    <t>L1 EHQCB "excess liquid assets amount"</t>
  </si>
  <si>
    <t>L = J-K</t>
  </si>
  <si>
    <t>14</t>
  </si>
  <si>
    <t>L2A according to Article 9: unadjusted</t>
  </si>
  <si>
    <t>M = from Template C 72.00 of Annex XXIV</t>
  </si>
  <si>
    <t>15</t>
  </si>
  <si>
    <t>L2A collateral 30 day outflows</t>
  </si>
  <si>
    <t>N = from Template C 72.00, C 74.00 &amp; C 75.00 of Annex XXIV</t>
  </si>
  <si>
    <t>16</t>
  </si>
  <si>
    <t>L2A collateral 30 day inflows</t>
  </si>
  <si>
    <t>O = from Template C 73.00 &amp; C 75.00 of Annex XXIV</t>
  </si>
  <si>
    <t>0191</t>
  </si>
  <si>
    <t>17</t>
  </si>
  <si>
    <t xml:space="preserve">L2A "adjusted amount" </t>
  </si>
  <si>
    <t>P = M-N+O</t>
  </si>
  <si>
    <t xml:space="preserve">L2A "adjusted amount after cap application" </t>
  </si>
  <si>
    <t>Q = MIN(P, (F+K)40/60, MAX(F70/30-K, 0))</t>
  </si>
  <si>
    <t>L2A "excess liquid assets amount"</t>
  </si>
  <si>
    <t>R = P-Q</t>
  </si>
  <si>
    <t>18</t>
  </si>
  <si>
    <t>L2B according to Article 9: unadjusted</t>
  </si>
  <si>
    <t>S = from Template C 72.00 of Annex XXIV</t>
  </si>
  <si>
    <t>19</t>
  </si>
  <si>
    <t>L2B collateral 30 day outflows</t>
  </si>
  <si>
    <t>T = from Template C 72.00, C 74.00 &amp; C 75.00 of Annex XXIV</t>
  </si>
  <si>
    <t>20</t>
  </si>
  <si>
    <t>L2B collateral 30 day inflows</t>
  </si>
  <si>
    <t>U = from Template C 73.00 &amp; C 75.00 of Annex XXIV</t>
  </si>
  <si>
    <t>0251</t>
  </si>
  <si>
    <t>21</t>
  </si>
  <si>
    <t>L2B "adjusted amount"</t>
  </si>
  <si>
    <t>V = S-T+U</t>
  </si>
  <si>
    <t xml:space="preserve">L2B "adjusted amount after cap application" </t>
  </si>
  <si>
    <t>W = MIN (V, (F+K+Q)15/85, MAX((F+K)40/60-Q,0), MAX(F70/30-K-Q,0))</t>
  </si>
  <si>
    <t>L2B "excess liquid assets amount"</t>
  </si>
  <si>
    <t>X = V-W</t>
  </si>
  <si>
    <t>22</t>
  </si>
  <si>
    <t xml:space="preserve">Excess liquid asset amount </t>
  </si>
  <si>
    <t>Y =(F+J+P+V) - MIN ((F+J+P+V, 100/30*F, 100/60*(F+J), 100/85(F+J+P)) = L+R+X</t>
  </si>
  <si>
    <t>23</t>
  </si>
  <si>
    <t>Z = (A+G+M+S) - MIN(A+G+M+S, Y)</t>
  </si>
  <si>
    <t>Denominator calculations</t>
  </si>
  <si>
    <t>24</t>
  </si>
  <si>
    <t>Total Outflows</t>
  </si>
  <si>
    <t>TO = from Template C 73.00 of Annex XXIV</t>
  </si>
  <si>
    <t>25</t>
  </si>
  <si>
    <t>Fully Exempt Inflows</t>
  </si>
  <si>
    <t>FEI = from Template C 74.00 of Annex XXIV</t>
  </si>
  <si>
    <t>26</t>
  </si>
  <si>
    <t>Inflows Subject to 90% Cap</t>
  </si>
  <si>
    <t>IHC = from Template C 74.00 of Annex XXIV</t>
  </si>
  <si>
    <t>27</t>
  </si>
  <si>
    <t>Inflows Subject to 75% Cap</t>
  </si>
  <si>
    <t>IC = from from Template C 74.00 of Annex XXIV</t>
  </si>
  <si>
    <t>28</t>
  </si>
  <si>
    <t>Reduction for Fully Exempt Inflows</t>
  </si>
  <si>
    <t>RFEI = MIN (FEI, TO)</t>
  </si>
  <si>
    <t>29</t>
  </si>
  <si>
    <t>Reduction for Inflows Subject to 90% Cap</t>
  </si>
  <si>
    <t>RIHC = MIN (IHC, 0.9*MAX(TO-FEI, 0))</t>
  </si>
  <si>
    <t>30</t>
  </si>
  <si>
    <t>Reduction for Inflows Subject to 75% Cap</t>
  </si>
  <si>
    <t>RIC = MIN (IC, 0.75*MAX(TO-FEI-IHC/0.9, 0))</t>
  </si>
  <si>
    <t>31</t>
  </si>
  <si>
    <t>NLO = TO-RFEI-RIHC-RIC</t>
  </si>
  <si>
    <t>Pillar 2</t>
  </si>
  <si>
    <t>32</t>
  </si>
  <si>
    <t>Pillar 2 requirement as set out in Article 105 CRD</t>
  </si>
  <si>
    <t>Formular</t>
  </si>
  <si>
    <t>C77.00 - Perimeter of Consolidation</t>
  </si>
  <si>
    <t>Meldeeinheit</t>
  </si>
  <si>
    <t>Stichtag</t>
  </si>
  <si>
    <t>Cluster</t>
  </si>
  <si>
    <t>Export Datum</t>
  </si>
  <si>
    <t>C 77.00 - LIQUIDITY COVERAGE - PERIMETER OF CONSOLIDATION</t>
  </si>
  <si>
    <t>Parent or subsidiary</t>
  </si>
  <si>
    <t>Name</t>
  </si>
  <si>
    <t>Code</t>
  </si>
  <si>
    <t>Type of code</t>
  </si>
  <si>
    <t>National code</t>
  </si>
  <si>
    <t>Country code</t>
  </si>
  <si>
    <t>Type of entity</t>
  </si>
  <si>
    <t>0005</t>
  </si>
  <si>
    <t>0021</t>
  </si>
  <si>
    <t>0022</t>
  </si>
  <si>
    <t>Indicator_ADF</t>
  </si>
  <si>
    <t>P_Adjusted_Amount</t>
  </si>
  <si>
    <t>SG EQUIPMENT FINANCE ITALY S.P.A.</t>
  </si>
  <si>
    <t>ITE01910</t>
  </si>
  <si>
    <t>C72-0040</t>
  </si>
  <si>
    <t>ITE05110</t>
  </si>
  <si>
    <t>C74-0130</t>
  </si>
  <si>
    <t>C74-0160</t>
  </si>
  <si>
    <t>C74-0480</t>
  </si>
  <si>
    <t>ITE05120</t>
  </si>
  <si>
    <t>ITE06240</t>
  </si>
  <si>
    <t>C74-0090</t>
  </si>
  <si>
    <t>C74-0470</t>
  </si>
  <si>
    <t>ITE07110</t>
  </si>
  <si>
    <t>ITR05200</t>
  </si>
  <si>
    <t>C73-0230</t>
  </si>
  <si>
    <t>C73-1290</t>
  </si>
  <si>
    <t>C73-1350</t>
  </si>
  <si>
    <t>ITR05100</t>
  </si>
  <si>
    <t>C73-0140</t>
  </si>
  <si>
    <t>C73-0150</t>
  </si>
  <si>
    <t>C73-0220</t>
  </si>
  <si>
    <t>C73-1300</t>
  </si>
  <si>
    <t>C73-1340</t>
  </si>
  <si>
    <t>ITR06230</t>
  </si>
  <si>
    <t>ITR06320</t>
  </si>
  <si>
    <t>ITR08100</t>
  </si>
  <si>
    <t>C73-0900</t>
  </si>
  <si>
    <t>ITO11320</t>
  </si>
  <si>
    <t>C73-0570</t>
  </si>
  <si>
    <t>C73-1320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</si>
</sst>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#,##0.00##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D9E1ED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1"/>
    <xf numFmtId="0" fontId="4" fillId="3" borderId="1" xfId="1" applyFont="1" applyFill="1" applyBorder="1" applyAlignment="1">
      <alignment horizontal="left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4" fontId="5" fillId="5" borderId="3" xfId="1" applyNumberFormat="1" applyFont="1" applyFill="1" applyBorder="1" applyAlignment="1">
      <alignment horizontal="right" vertical="center" wrapText="1"/>
    </xf>
    <xf numFmtId="0" fontId="5" fillId="3" borderId="3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vertical="center" wrapText="1"/>
    </xf>
    <xf numFmtId="0" fontId="4" fillId="4" borderId="2" xfId="1" applyFont="1" applyFill="1" applyBorder="1" applyAlignment="1">
      <alignment horizontal="left" vertical="center" wrapText="1"/>
    </xf>
    <xf numFmtId="4" fontId="5" fillId="5" borderId="4" xfId="1" applyNumberFormat="1" applyFont="1" applyFill="1" applyBorder="1" applyAlignment="1">
      <alignment horizontal="right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left" vertical="center" wrapText="1"/>
    </xf>
    <xf numFmtId="4" fontId="5" fillId="4" borderId="4" xfId="1" applyNumberFormat="1" applyFont="1" applyFill="1" applyBorder="1" applyAlignment="1">
      <alignment horizontal="right" vertical="center" wrapText="1"/>
    </xf>
    <xf numFmtId="164" fontId="1" fillId="0" borderId="0" xfId="2" applyNumberFormat="1" applyFont="1"/>
    <xf numFmtId="0" fontId="5" fillId="4" borderId="4" xfId="1" applyFont="1" applyFill="1" applyBorder="1" applyAlignment="1">
      <alignment horizontal="left" vertical="center" wrapText="1"/>
    </xf>
    <xf numFmtId="0" fontId="5" fillId="5" borderId="4" xfId="1" applyFont="1" applyFill="1" applyBorder="1" applyAlignment="1">
      <alignment horizontal="right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right" vertical="center" wrapText="1"/>
    </xf>
    <xf numFmtId="0" fontId="5" fillId="5" borderId="9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4" fillId="4" borderId="0" xfId="1" applyFont="1" applyFill="1" applyAlignment="1">
      <alignment horizontal="left" vertical="top" wrapText="1"/>
    </xf>
    <xf numFmtId="0" fontId="4" fillId="4" borderId="0" xfId="1" applyFont="1" applyFill="1" applyAlignment="1">
      <alignment horizontal="center" vertical="center" wrapText="1"/>
    </xf>
    <xf numFmtId="0" fontId="4" fillId="3" borderId="1" xfId="1" applyFont="1" applyFill="1" applyBorder="1" applyAlignment="1">
      <alignment horizontal="left" vertical="top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left" vertical="center" wrapText="1"/>
    </xf>
    <xf numFmtId="0" fontId="5" fillId="3" borderId="1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right" wrapText="1"/>
    </xf>
    <xf numFmtId="0" fontId="5" fillId="4" borderId="1" xfId="1" applyFont="1" applyFill="1" applyBorder="1" applyAlignment="1">
      <alignment horizontal="left" vertical="center" wrapText="1"/>
    </xf>
    <xf numFmtId="0" fontId="5" fillId="4" borderId="12" xfId="1" applyFont="1" applyFill="1" applyBorder="1" applyAlignment="1">
      <alignment horizontal="left" vertical="center" wrapText="1"/>
    </xf>
    <xf numFmtId="4" fontId="5" fillId="4" borderId="3" xfId="1" applyNumberFormat="1" applyFont="1" applyFill="1" applyBorder="1" applyAlignment="1">
      <alignment horizontal="righ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5" fillId="5" borderId="0" xfId="1" applyFont="1" applyFill="1" applyAlignment="1">
      <alignment horizontal="left" wrapText="1"/>
    </xf>
    <xf numFmtId="0" fontId="5" fillId="4" borderId="3" xfId="1" applyFont="1" applyFill="1" applyBorder="1" applyAlignment="1">
      <alignment horizontal="right" vertical="center" wrapText="1"/>
    </xf>
    <xf numFmtId="0" fontId="4" fillId="4" borderId="5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wrapText="1"/>
    </xf>
    <xf numFmtId="4" fontId="5" fillId="3" borderId="3" xfId="1" applyNumberFormat="1" applyFont="1" applyFill="1" applyBorder="1" applyAlignment="1">
      <alignment horizontal="righ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left" vertical="center" wrapText="1"/>
    </xf>
    <xf numFmtId="0" fontId="6" fillId="3" borderId="3" xfId="1" applyFont="1" applyFill="1" applyBorder="1" applyAlignment="1">
      <alignment horizontal="right" vertical="center" wrapText="1"/>
    </xf>
    <xf numFmtId="0" fontId="4" fillId="4" borderId="0" xfId="1" applyFont="1" applyFill="1" applyAlignment="1">
      <alignment horizontal="left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4" fillId="3" borderId="3" xfId="1" applyFont="1" applyFill="1" applyBorder="1" applyAlignment="1">
      <alignment horizontal="right" vertical="center" wrapText="1"/>
    </xf>
    <xf numFmtId="0" fontId="4" fillId="4" borderId="12" xfId="1" applyFont="1" applyFill="1" applyBorder="1" applyAlignment="1">
      <alignment horizontal="left" vertical="center" wrapText="1"/>
    </xf>
    <xf numFmtId="0" fontId="4" fillId="4" borderId="8" xfId="1" applyFont="1" applyFill="1" applyBorder="1" applyAlignment="1">
      <alignment horizontal="left" vertical="center" wrapText="1"/>
    </xf>
    <xf numFmtId="4" fontId="4" fillId="5" borderId="3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left" vertical="center" wrapText="1"/>
    </xf>
    <xf numFmtId="0" fontId="5" fillId="4" borderId="11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10" fontId="4" fillId="5" borderId="3" xfId="1" applyNumberFormat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right" vertical="center" wrapText="1"/>
    </xf>
    <xf numFmtId="4" fontId="5" fillId="5" borderId="3" xfId="1" applyNumberFormat="1" applyFont="1" applyFill="1" applyBorder="1" applyAlignment="1">
      <alignment horizontal="center" vertical="center" wrapText="1"/>
    </xf>
    <xf numFmtId="0" fontId="5" fillId="6" borderId="11" xfId="1" applyFont="1" applyFill="1" applyBorder="1" applyAlignment="1">
      <alignment horizontal="left" vertical="center" wrapText="1"/>
    </xf>
    <xf numFmtId="0" fontId="5" fillId="4" borderId="9" xfId="1" applyFont="1" applyFill="1" applyBorder="1" applyAlignment="1">
      <alignment horizontal="left" vertical="center" wrapText="1"/>
    </xf>
    <xf numFmtId="0" fontId="5" fillId="6" borderId="3" xfId="1" applyFont="1" applyFill="1" applyBorder="1" applyAlignment="1">
      <alignment horizontal="left" vertical="center" wrapText="1"/>
    </xf>
    <xf numFmtId="0" fontId="5" fillId="4" borderId="13" xfId="1" applyFont="1" applyFill="1" applyBorder="1" applyAlignment="1">
      <alignment horizontal="left" vertical="center" wrapText="1"/>
    </xf>
    <xf numFmtId="165" fontId="5" fillId="5" borderId="3" xfId="1" applyNumberFormat="1" applyFont="1" applyFill="1" applyBorder="1" applyAlignment="1">
      <alignment horizontal="center" vertical="center" wrapText="1"/>
    </xf>
    <xf numFmtId="4" fontId="4" fillId="5" borderId="11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3" fillId="2" borderId="0" xfId="1" applyFont="1" applyFill="1"/>
    <xf numFmtId="0" fontId="1" fillId="0" borderId="0" xfId="1"/>
    <xf numFmtId="0" fontId="4" fillId="4" borderId="2" xfId="1" applyFont="1" applyFill="1" applyBorder="1" applyAlignment="1">
      <alignment horizontal="left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2" xfId="1" applyFont="1" applyFill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4" fillId="3" borderId="5" xfId="1" applyFont="1" applyFill="1" applyBorder="1" applyAlignment="1">
      <alignment horizontal="lef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4" borderId="7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</cellXfs>
  <cellStyles count="3">
    <cellStyle name="Normal" xfId="0" builtinId="0"/>
    <cellStyle name="Normal 3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F32"/>
  <sheetViews>
    <sheetView tabSelected="1" workbookViewId="0">
      <selection activeCell="A2" sqref="A2:XFD32"/>
    </sheetView>
  </sheetViews>
  <sheetFormatPr baseColWidth="10" defaultColWidth="11.44140625" defaultRowHeight="14.4" x14ac:dyDescent="0.3"/>
  <cols>
    <col min="1" max="1" width="32.109375" bestFit="1" customWidth="1"/>
    <col min="2" max="2" width="8.88671875" bestFit="1" customWidth="1"/>
    <col min="3" max="3" width="16.88671875" bestFit="1" customWidth="1"/>
    <col min="4" max="4" width="24.33203125" bestFit="1" customWidth="1"/>
    <col min="5" max="5" width="12.5546875" bestFit="1" customWidth="1"/>
    <col min="6" max="6" width="17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1292</v>
      </c>
      <c r="F1" t="s">
        <v>1293</v>
      </c>
    </row>
    <row r="2" spans="1:6" x14ac:dyDescent="0.3">
      <c r="A2" t="s">
        <v>1294</v>
      </c>
      <c r="B2" t="s">
        <v>1295</v>
      </c>
      <c r="C2" t="s">
        <v>1296</v>
      </c>
      <c r="D2">
        <v>8</v>
      </c>
      <c r="E2">
        <v>1</v>
      </c>
      <c r="F2">
        <v>8</v>
      </c>
    </row>
    <row r="3" spans="1:6" x14ac:dyDescent="0.3">
      <c r="A3" t="s">
        <v>1294</v>
      </c>
      <c r="B3" t="s">
        <v>1297</v>
      </c>
      <c r="C3" t="s">
        <v>1298</v>
      </c>
      <c r="D3">
        <v>0</v>
      </c>
      <c r="E3">
        <v>1</v>
      </c>
      <c r="F3">
        <v>0</v>
      </c>
    </row>
    <row r="4" spans="1:6" x14ac:dyDescent="0.3">
      <c r="A4" t="s">
        <v>1294</v>
      </c>
      <c r="B4" t="s">
        <v>1297</v>
      </c>
      <c r="C4" t="s">
        <v>1299</v>
      </c>
      <c r="D4">
        <v>0</v>
      </c>
      <c r="E4">
        <v>1</v>
      </c>
      <c r="F4">
        <v>0</v>
      </c>
    </row>
    <row r="5" spans="1:6" x14ac:dyDescent="0.3">
      <c r="A5" t="s">
        <v>1294</v>
      </c>
      <c r="B5" t="s">
        <v>1297</v>
      </c>
      <c r="C5" t="s">
        <v>1300</v>
      </c>
      <c r="D5">
        <v>0</v>
      </c>
      <c r="E5">
        <v>1</v>
      </c>
      <c r="F5">
        <v>0</v>
      </c>
    </row>
    <row r="6" spans="1:6" x14ac:dyDescent="0.3">
      <c r="A6" t="s">
        <v>1294</v>
      </c>
      <c r="B6" t="s">
        <v>1301</v>
      </c>
      <c r="C6" t="s">
        <v>1299</v>
      </c>
      <c r="D6">
        <v>218</v>
      </c>
      <c r="E6">
        <v>1</v>
      </c>
      <c r="F6">
        <v>218</v>
      </c>
    </row>
    <row r="7" spans="1:6" x14ac:dyDescent="0.3">
      <c r="A7" t="s">
        <v>1294</v>
      </c>
      <c r="B7" t="s">
        <v>1301</v>
      </c>
      <c r="C7" t="s">
        <v>1300</v>
      </c>
      <c r="D7">
        <v>218</v>
      </c>
      <c r="E7">
        <v>1</v>
      </c>
      <c r="F7">
        <v>218</v>
      </c>
    </row>
    <row r="8" spans="1:6" x14ac:dyDescent="0.3">
      <c r="A8" t="s">
        <v>1294</v>
      </c>
      <c r="B8" t="s">
        <v>1302</v>
      </c>
      <c r="C8" t="s">
        <v>1303</v>
      </c>
      <c r="D8">
        <v>11012</v>
      </c>
      <c r="E8">
        <v>1</v>
      </c>
      <c r="F8">
        <v>11012</v>
      </c>
    </row>
    <row r="9" spans="1:6" x14ac:dyDescent="0.3">
      <c r="A9" t="s">
        <v>1294</v>
      </c>
      <c r="B9" t="s">
        <v>1302</v>
      </c>
      <c r="C9" t="s">
        <v>1304</v>
      </c>
      <c r="D9">
        <v>11012</v>
      </c>
      <c r="E9">
        <v>1</v>
      </c>
      <c r="F9">
        <v>11012</v>
      </c>
    </row>
    <row r="10" spans="1:6" x14ac:dyDescent="0.3">
      <c r="A10" t="s">
        <v>1294</v>
      </c>
      <c r="B10" t="s">
        <v>1305</v>
      </c>
      <c r="C10" t="s">
        <v>1303</v>
      </c>
      <c r="D10">
        <v>58456</v>
      </c>
      <c r="E10">
        <v>1</v>
      </c>
      <c r="F10">
        <v>58456</v>
      </c>
    </row>
    <row r="11" spans="1:6" x14ac:dyDescent="0.3">
      <c r="A11" t="s">
        <v>1294</v>
      </c>
      <c r="B11" t="s">
        <v>1305</v>
      </c>
      <c r="C11" t="s">
        <v>1304</v>
      </c>
      <c r="D11">
        <v>58456</v>
      </c>
      <c r="E11">
        <v>1</v>
      </c>
      <c r="F11">
        <v>58456</v>
      </c>
    </row>
    <row r="12" spans="1:6" x14ac:dyDescent="0.3">
      <c r="A12" t="s">
        <v>1294</v>
      </c>
      <c r="B12" t="s">
        <v>1306</v>
      </c>
      <c r="C12" t="s">
        <v>1307</v>
      </c>
      <c r="D12">
        <v>82064</v>
      </c>
      <c r="E12">
        <v>1</v>
      </c>
      <c r="F12">
        <v>82064</v>
      </c>
    </row>
    <row r="13" spans="1:6" x14ac:dyDescent="0.3">
      <c r="A13" t="s">
        <v>1294</v>
      </c>
      <c r="B13" t="s">
        <v>1306</v>
      </c>
      <c r="C13" t="s">
        <v>1308</v>
      </c>
      <c r="D13">
        <v>82064</v>
      </c>
      <c r="E13">
        <v>1</v>
      </c>
      <c r="F13">
        <v>82064</v>
      </c>
    </row>
    <row r="14" spans="1:6" x14ac:dyDescent="0.3">
      <c r="A14" t="s">
        <v>1294</v>
      </c>
      <c r="B14" t="s">
        <v>1306</v>
      </c>
      <c r="C14" t="s">
        <v>1309</v>
      </c>
      <c r="D14">
        <v>82064</v>
      </c>
      <c r="E14">
        <v>1</v>
      </c>
      <c r="F14">
        <v>82064</v>
      </c>
    </row>
    <row r="15" spans="1:6" x14ac:dyDescent="0.3">
      <c r="A15" t="s">
        <v>1294</v>
      </c>
      <c r="B15" t="s">
        <v>1310</v>
      </c>
      <c r="C15" t="s">
        <v>1311</v>
      </c>
      <c r="D15">
        <v>0</v>
      </c>
      <c r="E15">
        <v>1</v>
      </c>
      <c r="F15">
        <v>0</v>
      </c>
    </row>
    <row r="16" spans="1:6" x14ac:dyDescent="0.3">
      <c r="A16" t="s">
        <v>1294</v>
      </c>
      <c r="B16" t="s">
        <v>1310</v>
      </c>
      <c r="C16" t="s">
        <v>1312</v>
      </c>
      <c r="D16">
        <v>0</v>
      </c>
      <c r="E16">
        <v>1</v>
      </c>
      <c r="F16">
        <v>0</v>
      </c>
    </row>
    <row r="17" spans="1:6" x14ac:dyDescent="0.3">
      <c r="A17" t="s">
        <v>1294</v>
      </c>
      <c r="B17" t="s">
        <v>1310</v>
      </c>
      <c r="C17" t="s">
        <v>1313</v>
      </c>
      <c r="D17">
        <v>0</v>
      </c>
      <c r="E17">
        <v>1</v>
      </c>
      <c r="F17">
        <v>0</v>
      </c>
    </row>
    <row r="18" spans="1:6" x14ac:dyDescent="0.3">
      <c r="A18" t="s">
        <v>1294</v>
      </c>
      <c r="B18" t="s">
        <v>1310</v>
      </c>
      <c r="C18" t="s">
        <v>1307</v>
      </c>
      <c r="D18">
        <v>0</v>
      </c>
      <c r="E18">
        <v>1</v>
      </c>
      <c r="F18">
        <v>0</v>
      </c>
    </row>
    <row r="19" spans="1:6" x14ac:dyDescent="0.3">
      <c r="A19" t="s">
        <v>1294</v>
      </c>
      <c r="B19" t="s">
        <v>1310</v>
      </c>
      <c r="C19" t="s">
        <v>1308</v>
      </c>
      <c r="D19">
        <v>0</v>
      </c>
      <c r="E19">
        <v>1</v>
      </c>
      <c r="F19">
        <v>0</v>
      </c>
    </row>
    <row r="20" spans="1:6" x14ac:dyDescent="0.3">
      <c r="A20" t="s">
        <v>1294</v>
      </c>
      <c r="B20" t="s">
        <v>1310</v>
      </c>
      <c r="C20" t="s">
        <v>1314</v>
      </c>
      <c r="D20">
        <v>0</v>
      </c>
      <c r="E20">
        <v>1</v>
      </c>
      <c r="F20">
        <v>0</v>
      </c>
    </row>
    <row r="21" spans="1:6" x14ac:dyDescent="0.3">
      <c r="A21" t="s">
        <v>1294</v>
      </c>
      <c r="B21" t="s">
        <v>1310</v>
      </c>
      <c r="C21" t="s">
        <v>1315</v>
      </c>
      <c r="D21">
        <v>0</v>
      </c>
      <c r="E21">
        <v>1</v>
      </c>
      <c r="F21">
        <v>0</v>
      </c>
    </row>
    <row r="22" spans="1:6" x14ac:dyDescent="0.3">
      <c r="A22" t="s">
        <v>1294</v>
      </c>
      <c r="B22" t="s">
        <v>1310</v>
      </c>
      <c r="C22" t="s">
        <v>1309</v>
      </c>
      <c r="D22">
        <v>0</v>
      </c>
      <c r="E22">
        <v>1</v>
      </c>
      <c r="F22">
        <v>0</v>
      </c>
    </row>
    <row r="23" spans="1:6" x14ac:dyDescent="0.3">
      <c r="A23" t="s">
        <v>1294</v>
      </c>
      <c r="B23" t="s">
        <v>1316</v>
      </c>
      <c r="C23" t="s">
        <v>1307</v>
      </c>
      <c r="D23">
        <v>2170</v>
      </c>
      <c r="E23">
        <v>1</v>
      </c>
      <c r="F23">
        <v>2170</v>
      </c>
    </row>
    <row r="24" spans="1:6" x14ac:dyDescent="0.3">
      <c r="A24" t="s">
        <v>1294</v>
      </c>
      <c r="B24" t="s">
        <v>1316</v>
      </c>
      <c r="C24" t="s">
        <v>1314</v>
      </c>
      <c r="D24">
        <v>2170</v>
      </c>
      <c r="E24">
        <v>1</v>
      </c>
      <c r="F24">
        <v>2170</v>
      </c>
    </row>
    <row r="25" spans="1:6" x14ac:dyDescent="0.3">
      <c r="A25" t="s">
        <v>1294</v>
      </c>
      <c r="B25" t="s">
        <v>1316</v>
      </c>
      <c r="C25" t="s">
        <v>1309</v>
      </c>
      <c r="D25">
        <v>2170</v>
      </c>
      <c r="E25">
        <v>1</v>
      </c>
      <c r="F25">
        <v>2170</v>
      </c>
    </row>
    <row r="26" spans="1:6" x14ac:dyDescent="0.3">
      <c r="A26" t="s">
        <v>1294</v>
      </c>
      <c r="B26" t="s">
        <v>1317</v>
      </c>
      <c r="C26" t="s">
        <v>1307</v>
      </c>
      <c r="D26">
        <v>740</v>
      </c>
      <c r="E26">
        <v>1</v>
      </c>
      <c r="F26">
        <v>740</v>
      </c>
    </row>
    <row r="27" spans="1:6" x14ac:dyDescent="0.3">
      <c r="A27" t="s">
        <v>1294</v>
      </c>
      <c r="B27" t="s">
        <v>1317</v>
      </c>
      <c r="C27" t="s">
        <v>1314</v>
      </c>
      <c r="D27">
        <v>740</v>
      </c>
      <c r="E27">
        <v>1</v>
      </c>
      <c r="F27">
        <v>740</v>
      </c>
    </row>
    <row r="28" spans="1:6" x14ac:dyDescent="0.3">
      <c r="A28" t="s">
        <v>1294</v>
      </c>
      <c r="B28" t="s">
        <v>1317</v>
      </c>
      <c r="C28" t="s">
        <v>1309</v>
      </c>
      <c r="D28">
        <v>740</v>
      </c>
      <c r="E28">
        <v>1</v>
      </c>
      <c r="F28">
        <v>740</v>
      </c>
    </row>
    <row r="29" spans="1:6" x14ac:dyDescent="0.3">
      <c r="A29" t="s">
        <v>1294</v>
      </c>
      <c r="B29" t="s">
        <v>1318</v>
      </c>
      <c r="C29" t="s">
        <v>1319</v>
      </c>
      <c r="D29">
        <v>0</v>
      </c>
      <c r="E29">
        <v>1</v>
      </c>
      <c r="F29">
        <v>0</v>
      </c>
    </row>
    <row r="30" spans="1:6" x14ac:dyDescent="0.3">
      <c r="A30" t="s">
        <v>1294</v>
      </c>
      <c r="B30" t="s">
        <v>1320</v>
      </c>
      <c r="C30" t="s">
        <v>1321</v>
      </c>
      <c r="D30">
        <v>17508</v>
      </c>
      <c r="E30">
        <v>1</v>
      </c>
      <c r="F30">
        <v>17508</v>
      </c>
    </row>
    <row r="31" spans="1:6" x14ac:dyDescent="0.3">
      <c r="A31" t="s">
        <v>1294</v>
      </c>
      <c r="B31" t="s">
        <v>1320</v>
      </c>
      <c r="C31" t="s">
        <v>1308</v>
      </c>
      <c r="D31">
        <v>17508</v>
      </c>
      <c r="E31">
        <v>1</v>
      </c>
      <c r="F31">
        <v>17508</v>
      </c>
    </row>
    <row r="32" spans="1:6" x14ac:dyDescent="0.3">
      <c r="A32" t="s">
        <v>1294</v>
      </c>
      <c r="B32" t="s">
        <v>1320</v>
      </c>
      <c r="C32" t="s">
        <v>1322</v>
      </c>
      <c r="D32">
        <v>17508</v>
      </c>
      <c r="E32">
        <v>1</v>
      </c>
      <c r="F32">
        <v>17508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N65"/>
  <sheetViews>
    <sheetView showGridLines="0" zoomScale="85" zoomScaleNormal="85" workbookViewId="0">
      <selection activeCell="R22" sqref="R22"/>
    </sheetView>
  </sheetViews>
  <sheetFormatPr baseColWidth="10" defaultColWidth="9.109375" defaultRowHeight="14.4" outlineLevelCol="1" x14ac:dyDescent="0.3"/>
  <cols>
    <col min="1" max="1" width="9" style="1" customWidth="1" outlineLevel="1"/>
    <col min="2" max="2" width="6.44140625" style="1" customWidth="1"/>
    <col min="3" max="4" width="8.6640625" style="1" customWidth="1"/>
    <col min="5" max="5" width="12" style="1" customWidth="1"/>
    <col min="6" max="8" width="2.109375" style="1" customWidth="1"/>
    <col min="9" max="9" width="107.109375" style="1" customWidth="1"/>
    <col min="10" max="10" width="27.33203125" style="1" customWidth="1"/>
    <col min="11" max="12" width="21.88671875" style="1" customWidth="1"/>
    <col min="13" max="13" width="27.33203125" style="1" customWidth="1"/>
    <col min="14" max="14" width="12.44140625" style="1" bestFit="1" customWidth="1"/>
    <col min="15" max="16384" width="9.109375" style="1"/>
  </cols>
  <sheetData>
    <row r="1" spans="1:13" x14ac:dyDescent="0.3">
      <c r="C1" s="79" t="s">
        <v>4</v>
      </c>
      <c r="D1" s="80"/>
      <c r="E1" s="80"/>
      <c r="F1" s="1" t="s">
        <v>5</v>
      </c>
    </row>
    <row r="2" spans="1:13" x14ac:dyDescent="0.3">
      <c r="C2" s="79" t="s">
        <v>6</v>
      </c>
      <c r="D2" s="80"/>
      <c r="E2" s="80"/>
    </row>
    <row r="3" spans="1:13" x14ac:dyDescent="0.3">
      <c r="C3" s="79" t="s">
        <v>7</v>
      </c>
      <c r="D3" s="80"/>
      <c r="E3" s="80"/>
    </row>
    <row r="4" spans="1:13" x14ac:dyDescent="0.3">
      <c r="C4" s="79" t="s">
        <v>8</v>
      </c>
      <c r="D4" s="80"/>
      <c r="E4" s="80"/>
    </row>
    <row r="5" spans="1:13" x14ac:dyDescent="0.3">
      <c r="C5" s="79" t="s">
        <v>9</v>
      </c>
      <c r="D5" s="80"/>
      <c r="E5" s="80"/>
    </row>
    <row r="8" spans="1:13" x14ac:dyDescent="0.3">
      <c r="C8" s="2"/>
      <c r="D8" s="78" t="s">
        <v>10</v>
      </c>
      <c r="E8" s="78"/>
      <c r="F8" s="78"/>
      <c r="G8" s="78"/>
      <c r="H8" s="78"/>
      <c r="I8" s="78"/>
      <c r="J8" s="3"/>
      <c r="K8" s="3"/>
      <c r="L8" s="3"/>
      <c r="M8" s="3"/>
    </row>
    <row r="9" spans="1:13" x14ac:dyDescent="0.3">
      <c r="C9" s="4"/>
      <c r="D9" s="4"/>
      <c r="E9" s="4"/>
      <c r="F9" s="83"/>
      <c r="G9" s="83"/>
      <c r="H9" s="83"/>
      <c r="I9" s="83"/>
      <c r="J9" s="4"/>
      <c r="K9" s="4"/>
      <c r="L9" s="4"/>
      <c r="M9" s="4"/>
    </row>
    <row r="10" spans="1:13" x14ac:dyDescent="0.3">
      <c r="C10" s="6" t="s">
        <v>11</v>
      </c>
      <c r="D10" s="6"/>
      <c r="E10" s="7"/>
      <c r="F10" s="84" t="s">
        <v>6</v>
      </c>
      <c r="G10" s="84"/>
      <c r="H10" s="84"/>
      <c r="I10" s="85"/>
      <c r="J10" s="8"/>
      <c r="K10" s="4"/>
      <c r="L10" s="4"/>
      <c r="M10" s="4"/>
    </row>
    <row r="11" spans="1:13" x14ac:dyDescent="0.3">
      <c r="C11" s="6" t="s">
        <v>12</v>
      </c>
      <c r="D11" s="6"/>
      <c r="E11" s="7"/>
      <c r="F11" s="84" t="s">
        <v>13</v>
      </c>
      <c r="G11" s="84"/>
      <c r="H11" s="84"/>
      <c r="I11" s="85"/>
      <c r="J11" s="8" t="s">
        <v>14</v>
      </c>
      <c r="K11" s="4"/>
      <c r="L11" s="4"/>
      <c r="M11" s="4"/>
    </row>
    <row r="12" spans="1:13" x14ac:dyDescent="0.3">
      <c r="C12" s="4"/>
      <c r="D12" s="4"/>
      <c r="E12" s="4"/>
      <c r="F12" s="86"/>
      <c r="G12" s="86"/>
      <c r="H12" s="86"/>
      <c r="I12" s="86"/>
      <c r="J12" s="4"/>
      <c r="K12" s="4"/>
      <c r="L12" s="4"/>
      <c r="M12" s="4"/>
    </row>
    <row r="13" spans="1:13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8"/>
      <c r="I13" s="89"/>
      <c r="J13" s="9" t="s">
        <v>19</v>
      </c>
      <c r="K13" s="9" t="s">
        <v>20</v>
      </c>
      <c r="L13" s="9" t="s">
        <v>21</v>
      </c>
      <c r="M13" s="9" t="s">
        <v>22</v>
      </c>
    </row>
    <row r="14" spans="1:13" x14ac:dyDescent="0.3">
      <c r="A14" s="7" t="s">
        <v>23</v>
      </c>
      <c r="C14" s="7"/>
      <c r="D14" s="7"/>
      <c r="E14" s="7"/>
      <c r="F14" s="90"/>
      <c r="G14" s="91"/>
      <c r="H14" s="91"/>
      <c r="I14" s="92"/>
      <c r="J14" s="9" t="s">
        <v>24</v>
      </c>
      <c r="K14" s="9" t="s">
        <v>25</v>
      </c>
      <c r="L14" s="9" t="s">
        <v>26</v>
      </c>
      <c r="M14" s="9" t="s">
        <v>27</v>
      </c>
    </row>
    <row r="15" spans="1:13" x14ac:dyDescent="0.3">
      <c r="A15" s="1" t="str">
        <f>C15&amp;"-"&amp;D15</f>
        <v>C72-0010</v>
      </c>
      <c r="C15" s="12" t="s">
        <v>28</v>
      </c>
      <c r="D15" s="7" t="s">
        <v>24</v>
      </c>
      <c r="E15" s="7" t="s">
        <v>29</v>
      </c>
      <c r="F15" s="93" t="s">
        <v>30</v>
      </c>
      <c r="G15" s="93"/>
      <c r="H15" s="93"/>
      <c r="I15" s="94"/>
      <c r="J15" s="15">
        <f>J16+J36</f>
        <v>8</v>
      </c>
      <c r="K15" s="16"/>
      <c r="L15" s="17">
        <v>1</v>
      </c>
      <c r="M15" s="15"/>
    </row>
    <row r="16" spans="1:13" x14ac:dyDescent="0.3">
      <c r="A16" s="1" t="str">
        <f>C16&amp;"-"&amp;D16</f>
        <v>C72-0020</v>
      </c>
      <c r="C16" s="12" t="s">
        <v>28</v>
      </c>
      <c r="D16" s="7" t="s">
        <v>25</v>
      </c>
      <c r="E16" s="7" t="s">
        <v>31</v>
      </c>
      <c r="F16" s="18"/>
      <c r="G16" s="93" t="s">
        <v>32</v>
      </c>
      <c r="H16" s="93"/>
      <c r="I16" s="94"/>
      <c r="J16" s="19">
        <f>J17+J32</f>
        <v>8</v>
      </c>
      <c r="K16" s="16"/>
      <c r="L16" s="17">
        <v>1</v>
      </c>
      <c r="M16" s="19"/>
    </row>
    <row r="17" spans="1:14" ht="18.899999999999999" customHeight="1" x14ac:dyDescent="0.3">
      <c r="A17" s="1" t="str">
        <f>C17&amp;"-"&amp;D17</f>
        <v>C72-0030</v>
      </c>
      <c r="C17" s="12" t="s">
        <v>28</v>
      </c>
      <c r="D17" s="7" t="s">
        <v>26</v>
      </c>
      <c r="E17" s="7" t="s">
        <v>33</v>
      </c>
      <c r="F17" s="20"/>
      <c r="G17" s="21"/>
      <c r="H17" s="81" t="s">
        <v>34</v>
      </c>
      <c r="I17" s="82"/>
      <c r="J17" s="19">
        <f>SUM(J18:J31)</f>
        <v>8</v>
      </c>
      <c r="K17" s="16"/>
      <c r="L17" s="17">
        <v>1</v>
      </c>
      <c r="M17" s="19"/>
    </row>
    <row r="18" spans="1:14" ht="18.899999999999999" customHeight="1" x14ac:dyDescent="0.3">
      <c r="A18" s="1" t="str">
        <f t="shared" ref="A18:A61" si="0">C18&amp;"-"&amp;D18</f>
        <v>C72-0040</v>
      </c>
      <c r="C18" s="12" t="s">
        <v>28</v>
      </c>
      <c r="D18" s="7" t="s">
        <v>27</v>
      </c>
      <c r="E18" s="7" t="s">
        <v>35</v>
      </c>
      <c r="F18" s="23"/>
      <c r="G18" s="24"/>
      <c r="H18" s="24"/>
      <c r="I18" s="25" t="s">
        <v>36</v>
      </c>
      <c r="J18" s="26">
        <f>SUMIFS(LCR_Data!D:D, LCR_Data!C:C, 'C72.00'!$A18)</f>
        <v>8</v>
      </c>
      <c r="K18" s="16" t="s">
        <v>37</v>
      </c>
      <c r="L18" s="17">
        <v>1</v>
      </c>
      <c r="M18" s="19"/>
      <c r="N18" s="27"/>
    </row>
    <row r="19" spans="1:14" ht="18.899999999999999" customHeight="1" x14ac:dyDescent="0.3">
      <c r="A19" s="1" t="str">
        <f t="shared" si="0"/>
        <v>C72-0050</v>
      </c>
      <c r="C19" s="12" t="s">
        <v>28</v>
      </c>
      <c r="D19" s="7" t="s">
        <v>38</v>
      </c>
      <c r="E19" s="7" t="s">
        <v>39</v>
      </c>
      <c r="F19" s="23"/>
      <c r="G19" s="23"/>
      <c r="H19" s="23"/>
      <c r="I19" s="28" t="s">
        <v>40</v>
      </c>
      <c r="J19" s="26">
        <f>SUMIFS(LCR_Data!D:D, LCR_Data!C:C, 'C72.00'!$A19)</f>
        <v>0</v>
      </c>
      <c r="K19" s="16" t="s">
        <v>37</v>
      </c>
      <c r="L19" s="17">
        <v>1</v>
      </c>
      <c r="M19" s="19"/>
    </row>
    <row r="20" spans="1:14" ht="18.899999999999999" customHeight="1" x14ac:dyDescent="0.3">
      <c r="A20" s="1" t="str">
        <f t="shared" si="0"/>
        <v>C72-0060</v>
      </c>
      <c r="C20" s="12" t="s">
        <v>28</v>
      </c>
      <c r="D20" s="7" t="s">
        <v>41</v>
      </c>
      <c r="E20" s="7" t="s">
        <v>42</v>
      </c>
      <c r="F20" s="23"/>
      <c r="G20" s="23"/>
      <c r="H20" s="23"/>
      <c r="I20" s="28" t="s">
        <v>43</v>
      </c>
      <c r="J20" s="26">
        <f>SUMIFS(LCR_Data!D:D, LCR_Data!C:C, 'C72.00'!$A20)</f>
        <v>0</v>
      </c>
      <c r="K20" s="16" t="s">
        <v>37</v>
      </c>
      <c r="L20" s="17">
        <v>1</v>
      </c>
      <c r="M20" s="29"/>
    </row>
    <row r="21" spans="1:14" ht="18.899999999999999" customHeight="1" x14ac:dyDescent="0.3">
      <c r="A21" s="1" t="str">
        <f t="shared" si="0"/>
        <v>C72-0070</v>
      </c>
      <c r="C21" s="12" t="s">
        <v>28</v>
      </c>
      <c r="D21" s="7" t="s">
        <v>44</v>
      </c>
      <c r="E21" s="7" t="s">
        <v>45</v>
      </c>
      <c r="F21" s="23"/>
      <c r="G21" s="23"/>
      <c r="H21" s="23"/>
      <c r="I21" s="28" t="s">
        <v>46</v>
      </c>
      <c r="J21" s="26">
        <f>SUMIFS(LCR_Data!D:D, LCR_Data!C:C, 'C72.00'!$A21)</f>
        <v>0</v>
      </c>
      <c r="K21" s="16" t="s">
        <v>37</v>
      </c>
      <c r="L21" s="17">
        <v>1</v>
      </c>
      <c r="M21" s="29"/>
    </row>
    <row r="22" spans="1:14" ht="18.899999999999999" customHeight="1" x14ac:dyDescent="0.3">
      <c r="A22" s="1" t="str">
        <f t="shared" si="0"/>
        <v>C72-0080</v>
      </c>
      <c r="C22" s="12" t="s">
        <v>28</v>
      </c>
      <c r="D22" s="7" t="s">
        <v>47</v>
      </c>
      <c r="E22" s="7" t="s">
        <v>48</v>
      </c>
      <c r="F22" s="23"/>
      <c r="G22" s="23"/>
      <c r="H22" s="23"/>
      <c r="I22" s="28" t="s">
        <v>49</v>
      </c>
      <c r="J22" s="26">
        <f>SUMIFS(LCR_Data!D:D, LCR_Data!C:C, 'C72.00'!$A22)</f>
        <v>0</v>
      </c>
      <c r="K22" s="16" t="s">
        <v>37</v>
      </c>
      <c r="L22" s="17">
        <v>1</v>
      </c>
      <c r="M22" s="29"/>
    </row>
    <row r="23" spans="1:14" ht="18.899999999999999" customHeight="1" x14ac:dyDescent="0.3">
      <c r="A23" s="1" t="str">
        <f t="shared" si="0"/>
        <v>C72-0090</v>
      </c>
      <c r="C23" s="12" t="s">
        <v>28</v>
      </c>
      <c r="D23" s="7" t="s">
        <v>50</v>
      </c>
      <c r="E23" s="7" t="s">
        <v>51</v>
      </c>
      <c r="F23" s="23"/>
      <c r="G23" s="23"/>
      <c r="H23" s="23"/>
      <c r="I23" s="28" t="s">
        <v>52</v>
      </c>
      <c r="J23" s="26">
        <f>SUMIFS(LCR_Data!D:D, LCR_Data!C:C, 'C72.00'!$A23)</f>
        <v>0</v>
      </c>
      <c r="K23" s="16" t="s">
        <v>37</v>
      </c>
      <c r="L23" s="17">
        <v>1</v>
      </c>
      <c r="M23" s="29"/>
    </row>
    <row r="24" spans="1:14" ht="18.899999999999999" customHeight="1" x14ac:dyDescent="0.3">
      <c r="A24" s="1" t="str">
        <f t="shared" si="0"/>
        <v>C72-0100</v>
      </c>
      <c r="C24" s="12" t="s">
        <v>28</v>
      </c>
      <c r="D24" s="7" t="s">
        <v>53</v>
      </c>
      <c r="E24" s="7" t="s">
        <v>54</v>
      </c>
      <c r="F24" s="23"/>
      <c r="G24" s="23"/>
      <c r="H24" s="23"/>
      <c r="I24" s="28" t="s">
        <v>55</v>
      </c>
      <c r="J24" s="26">
        <f>SUMIFS(LCR_Data!D:D, LCR_Data!C:C, 'C72.00'!$A24)</f>
        <v>0</v>
      </c>
      <c r="K24" s="16" t="s">
        <v>37</v>
      </c>
      <c r="L24" s="17">
        <v>1</v>
      </c>
      <c r="M24" s="29"/>
    </row>
    <row r="25" spans="1:14" ht="18.899999999999999" customHeight="1" x14ac:dyDescent="0.3">
      <c r="A25" s="1" t="str">
        <f t="shared" si="0"/>
        <v>C72-0110</v>
      </c>
      <c r="C25" s="12" t="s">
        <v>28</v>
      </c>
      <c r="D25" s="7" t="s">
        <v>56</v>
      </c>
      <c r="E25" s="7" t="s">
        <v>57</v>
      </c>
      <c r="F25" s="23"/>
      <c r="G25" s="23"/>
      <c r="H25" s="23"/>
      <c r="I25" s="28" t="s">
        <v>58</v>
      </c>
      <c r="J25" s="26">
        <f>SUMIFS(LCR_Data!D:D, LCR_Data!C:C, 'C72.00'!$A25)</f>
        <v>0</v>
      </c>
      <c r="K25" s="16" t="s">
        <v>37</v>
      </c>
      <c r="L25" s="17">
        <v>1</v>
      </c>
      <c r="M25" s="29"/>
    </row>
    <row r="26" spans="1:14" ht="18.899999999999999" customHeight="1" x14ac:dyDescent="0.3">
      <c r="A26" s="1" t="str">
        <f t="shared" si="0"/>
        <v>C72-0120</v>
      </c>
      <c r="C26" s="12" t="s">
        <v>28</v>
      </c>
      <c r="D26" s="7" t="s">
        <v>59</v>
      </c>
      <c r="E26" s="7" t="s">
        <v>60</v>
      </c>
      <c r="F26" s="23"/>
      <c r="G26" s="23"/>
      <c r="H26" s="23"/>
      <c r="I26" s="28" t="s">
        <v>61</v>
      </c>
      <c r="J26" s="26">
        <f>SUMIFS(LCR_Data!D:D, LCR_Data!C:C, 'C72.00'!$A26)</f>
        <v>0</v>
      </c>
      <c r="K26" s="16" t="s">
        <v>37</v>
      </c>
      <c r="L26" s="17">
        <v>1</v>
      </c>
      <c r="M26" s="29"/>
    </row>
    <row r="27" spans="1:14" ht="18.899999999999999" customHeight="1" x14ac:dyDescent="0.3">
      <c r="A27" s="1" t="str">
        <f t="shared" si="0"/>
        <v>C72-0130</v>
      </c>
      <c r="C27" s="12" t="s">
        <v>28</v>
      </c>
      <c r="D27" s="7" t="s">
        <v>62</v>
      </c>
      <c r="E27" s="7" t="s">
        <v>63</v>
      </c>
      <c r="F27" s="23"/>
      <c r="G27" s="23"/>
      <c r="H27" s="23"/>
      <c r="I27" s="28" t="s">
        <v>64</v>
      </c>
      <c r="J27" s="26">
        <f>SUMIFS(LCR_Data!D:D, LCR_Data!C:C, 'C72.00'!$A27)</f>
        <v>0</v>
      </c>
      <c r="K27" s="16" t="s">
        <v>37</v>
      </c>
      <c r="L27" s="17">
        <v>1</v>
      </c>
      <c r="M27" s="29"/>
    </row>
    <row r="28" spans="1:14" ht="18.899999999999999" customHeight="1" x14ac:dyDescent="0.3">
      <c r="A28" s="1" t="str">
        <f t="shared" si="0"/>
        <v>C72-0140</v>
      </c>
      <c r="C28" s="12" t="s">
        <v>28</v>
      </c>
      <c r="D28" s="7" t="s">
        <v>65</v>
      </c>
      <c r="E28" s="7" t="s">
        <v>66</v>
      </c>
      <c r="F28" s="23"/>
      <c r="G28" s="23"/>
      <c r="H28" s="23"/>
      <c r="I28" s="28" t="s">
        <v>67</v>
      </c>
      <c r="J28" s="26">
        <f>SUMIFS(LCR_Data!D:D, LCR_Data!C:C, 'C72.00'!$A28)</f>
        <v>0</v>
      </c>
      <c r="K28" s="16" t="s">
        <v>68</v>
      </c>
      <c r="L28" s="17">
        <v>0.95</v>
      </c>
      <c r="M28" s="29"/>
    </row>
    <row r="29" spans="1:14" ht="18.899999999999999" customHeight="1" x14ac:dyDescent="0.3">
      <c r="A29" s="1" t="str">
        <f t="shared" si="0"/>
        <v>C72-0150</v>
      </c>
      <c r="C29" s="12" t="s">
        <v>28</v>
      </c>
      <c r="D29" s="7" t="s">
        <v>69</v>
      </c>
      <c r="E29" s="7" t="s">
        <v>70</v>
      </c>
      <c r="F29" s="23"/>
      <c r="G29" s="23"/>
      <c r="H29" s="23"/>
      <c r="I29" s="28" t="s">
        <v>71</v>
      </c>
      <c r="J29" s="26">
        <f>SUMIFS(LCR_Data!D:D, LCR_Data!C:C, 'C72.00'!$A29)</f>
        <v>0</v>
      </c>
      <c r="K29" s="16" t="s">
        <v>37</v>
      </c>
      <c r="L29" s="17">
        <v>1</v>
      </c>
      <c r="M29" s="29"/>
    </row>
    <row r="30" spans="1:14" ht="18.899999999999999" customHeight="1" x14ac:dyDescent="0.3">
      <c r="A30" s="1" t="str">
        <f t="shared" si="0"/>
        <v>C72-0160</v>
      </c>
      <c r="C30" s="12" t="s">
        <v>28</v>
      </c>
      <c r="D30" s="7" t="s">
        <v>72</v>
      </c>
      <c r="E30" s="7" t="s">
        <v>73</v>
      </c>
      <c r="F30" s="23"/>
      <c r="G30" s="23"/>
      <c r="H30" s="23"/>
      <c r="I30" s="28" t="s">
        <v>74</v>
      </c>
      <c r="J30" s="26">
        <f>SUMIFS(LCR_Data!D:D, LCR_Data!C:C, 'C72.00'!$A30)</f>
        <v>0</v>
      </c>
      <c r="K30" s="16"/>
      <c r="L30" s="17">
        <v>0</v>
      </c>
      <c r="M30" s="29"/>
    </row>
    <row r="31" spans="1:14" ht="18.899999999999999" customHeight="1" x14ac:dyDescent="0.3">
      <c r="A31" s="1" t="str">
        <f t="shared" si="0"/>
        <v>C72-0170</v>
      </c>
      <c r="C31" s="12" t="s">
        <v>28</v>
      </c>
      <c r="D31" s="7" t="s">
        <v>75</v>
      </c>
      <c r="E31" s="7" t="s">
        <v>76</v>
      </c>
      <c r="F31" s="23"/>
      <c r="G31" s="30"/>
      <c r="H31" s="23"/>
      <c r="I31" s="28" t="s">
        <v>77</v>
      </c>
      <c r="J31" s="26">
        <f>SUMIFS(LCR_Data!D:D, LCR_Data!C:C, 'C72.00'!$A31)</f>
        <v>0</v>
      </c>
      <c r="K31" s="16" t="s">
        <v>78</v>
      </c>
      <c r="L31" s="17">
        <v>0.8</v>
      </c>
      <c r="M31" s="29"/>
    </row>
    <row r="32" spans="1:14" ht="18.899999999999999" customHeight="1" x14ac:dyDescent="0.3">
      <c r="A32" s="1" t="str">
        <f t="shared" si="0"/>
        <v>C72-0180</v>
      </c>
      <c r="C32" s="12" t="s">
        <v>28</v>
      </c>
      <c r="D32" s="7" t="s">
        <v>79</v>
      </c>
      <c r="E32" s="7" t="s">
        <v>80</v>
      </c>
      <c r="F32" s="23"/>
      <c r="G32" s="23"/>
      <c r="H32" s="81" t="s">
        <v>81</v>
      </c>
      <c r="I32" s="82"/>
      <c r="J32" s="15">
        <f>SUM(J33:J35)</f>
        <v>0</v>
      </c>
      <c r="K32" s="16"/>
      <c r="L32" s="17">
        <v>0</v>
      </c>
      <c r="M32" s="31"/>
    </row>
    <row r="33" spans="1:13" x14ac:dyDescent="0.3">
      <c r="A33" s="1" t="str">
        <f t="shared" si="0"/>
        <v>C72-0190</v>
      </c>
      <c r="C33" s="12" t="s">
        <v>28</v>
      </c>
      <c r="D33" s="7" t="s">
        <v>82</v>
      </c>
      <c r="E33" s="7" t="s">
        <v>83</v>
      </c>
      <c r="F33" s="23"/>
      <c r="G33" s="24"/>
      <c r="H33" s="23"/>
      <c r="I33" s="28" t="s">
        <v>84</v>
      </c>
      <c r="J33" s="26">
        <f>SUMIFS(LCR_Data!D:D, LCR_Data!C:C, 'C72.00'!$A33)</f>
        <v>0</v>
      </c>
      <c r="K33" s="16" t="s">
        <v>85</v>
      </c>
      <c r="L33" s="17">
        <v>0.93</v>
      </c>
      <c r="M33" s="31"/>
    </row>
    <row r="34" spans="1:13" x14ac:dyDescent="0.3">
      <c r="A34" s="1" t="str">
        <f t="shared" si="0"/>
        <v>C72-0200</v>
      </c>
      <c r="C34" s="12" t="s">
        <v>28</v>
      </c>
      <c r="D34" s="7" t="s">
        <v>86</v>
      </c>
      <c r="E34" s="7" t="s">
        <v>87</v>
      </c>
      <c r="F34" s="23"/>
      <c r="G34" s="23"/>
      <c r="H34" s="23"/>
      <c r="I34" s="28" t="s">
        <v>88</v>
      </c>
      <c r="J34" s="26">
        <f>SUMIFS(LCR_Data!D:D, LCR_Data!C:C, 'C72.00'!$A34)</f>
        <v>0</v>
      </c>
      <c r="K34" s="16" t="s">
        <v>89</v>
      </c>
      <c r="L34" s="17">
        <v>0.88</v>
      </c>
      <c r="M34" s="31"/>
    </row>
    <row r="35" spans="1:13" x14ac:dyDescent="0.3">
      <c r="A35" s="1" t="str">
        <f t="shared" si="0"/>
        <v>C72-0210</v>
      </c>
      <c r="C35" s="12" t="s">
        <v>28</v>
      </c>
      <c r="D35" s="7" t="s">
        <v>90</v>
      </c>
      <c r="E35" s="7" t="s">
        <v>91</v>
      </c>
      <c r="F35" s="30"/>
      <c r="G35" s="23"/>
      <c r="H35" s="23"/>
      <c r="I35" s="28" t="s">
        <v>92</v>
      </c>
      <c r="J35" s="26">
        <f>SUMIFS(LCR_Data!D:D, LCR_Data!C:C, 'C72.00'!$A35)</f>
        <v>0</v>
      </c>
      <c r="K35" s="16"/>
      <c r="L35" s="17">
        <v>0</v>
      </c>
      <c r="M35" s="31"/>
    </row>
    <row r="36" spans="1:13" x14ac:dyDescent="0.3">
      <c r="A36" s="1" t="str">
        <f t="shared" si="0"/>
        <v>C72-0220</v>
      </c>
      <c r="C36" s="12" t="s">
        <v>28</v>
      </c>
      <c r="D36" s="7" t="s">
        <v>93</v>
      </c>
      <c r="E36" s="7" t="s">
        <v>94</v>
      </c>
      <c r="F36" s="18"/>
      <c r="G36" s="93" t="s">
        <v>95</v>
      </c>
      <c r="H36" s="81"/>
      <c r="I36" s="82"/>
      <c r="J36" s="15">
        <f>J37+J45</f>
        <v>0</v>
      </c>
      <c r="K36" s="16"/>
      <c r="L36" s="17">
        <v>0</v>
      </c>
      <c r="M36" s="31"/>
    </row>
    <row r="37" spans="1:13" x14ac:dyDescent="0.3">
      <c r="A37" s="1" t="str">
        <f t="shared" si="0"/>
        <v>C72-0230</v>
      </c>
      <c r="C37" s="12" t="s">
        <v>28</v>
      </c>
      <c r="D37" s="7" t="s">
        <v>96</v>
      </c>
      <c r="E37" s="7" t="s">
        <v>97</v>
      </c>
      <c r="F37" s="24"/>
      <c r="G37" s="23"/>
      <c r="H37" s="81" t="s">
        <v>98</v>
      </c>
      <c r="I37" s="82"/>
      <c r="J37" s="15">
        <f>SUM(J38:J44)</f>
        <v>0</v>
      </c>
      <c r="K37" s="16"/>
      <c r="L37" s="17">
        <v>0</v>
      </c>
      <c r="M37" s="31"/>
    </row>
    <row r="38" spans="1:13" x14ac:dyDescent="0.3">
      <c r="A38" s="1" t="str">
        <f t="shared" si="0"/>
        <v>C72-0240</v>
      </c>
      <c r="C38" s="12" t="s">
        <v>28</v>
      </c>
      <c r="D38" s="7" t="s">
        <v>99</v>
      </c>
      <c r="E38" s="7" t="s">
        <v>100</v>
      </c>
      <c r="F38" s="23"/>
      <c r="G38" s="24"/>
      <c r="H38" s="23"/>
      <c r="I38" s="28" t="s">
        <v>101</v>
      </c>
      <c r="J38" s="26">
        <f>SUMIFS(LCR_Data!D:D, LCR_Data!C:C, 'C72.00'!$A38)</f>
        <v>0</v>
      </c>
      <c r="K38" s="16" t="s">
        <v>102</v>
      </c>
      <c r="L38" s="17">
        <v>0.85</v>
      </c>
      <c r="M38" s="31"/>
    </row>
    <row r="39" spans="1:13" x14ac:dyDescent="0.3">
      <c r="A39" s="1" t="str">
        <f t="shared" si="0"/>
        <v>C72-0250</v>
      </c>
      <c r="C39" s="12" t="s">
        <v>28</v>
      </c>
      <c r="D39" s="7" t="s">
        <v>103</v>
      </c>
      <c r="E39" s="7" t="s">
        <v>104</v>
      </c>
      <c r="F39" s="23"/>
      <c r="G39" s="23"/>
      <c r="H39" s="23"/>
      <c r="I39" s="28" t="s">
        <v>105</v>
      </c>
      <c r="J39" s="26">
        <f>SUMIFS(LCR_Data!D:D, LCR_Data!C:C, 'C72.00'!$A39)</f>
        <v>0</v>
      </c>
      <c r="K39" s="16" t="s">
        <v>102</v>
      </c>
      <c r="L39" s="17">
        <v>0.85</v>
      </c>
      <c r="M39" s="31"/>
    </row>
    <row r="40" spans="1:13" x14ac:dyDescent="0.3">
      <c r="A40" s="1" t="str">
        <f t="shared" si="0"/>
        <v>C72-0260</v>
      </c>
      <c r="C40" s="12" t="s">
        <v>28</v>
      </c>
      <c r="D40" s="7" t="s">
        <v>106</v>
      </c>
      <c r="E40" s="7" t="s">
        <v>107</v>
      </c>
      <c r="F40" s="23"/>
      <c r="G40" s="23"/>
      <c r="H40" s="23"/>
      <c r="I40" s="28" t="s">
        <v>108</v>
      </c>
      <c r="J40" s="26">
        <f>SUMIFS(LCR_Data!D:D, LCR_Data!C:C, 'C72.00'!$A40)</f>
        <v>0</v>
      </c>
      <c r="K40" s="16" t="s">
        <v>102</v>
      </c>
      <c r="L40" s="17">
        <v>0.85</v>
      </c>
      <c r="M40" s="31"/>
    </row>
    <row r="41" spans="1:13" x14ac:dyDescent="0.3">
      <c r="A41" s="1" t="str">
        <f t="shared" si="0"/>
        <v>C72-0270</v>
      </c>
      <c r="C41" s="12" t="s">
        <v>28</v>
      </c>
      <c r="D41" s="7" t="s">
        <v>109</v>
      </c>
      <c r="E41" s="7" t="s">
        <v>110</v>
      </c>
      <c r="F41" s="23"/>
      <c r="G41" s="23"/>
      <c r="H41" s="23"/>
      <c r="I41" s="28" t="s">
        <v>111</v>
      </c>
      <c r="J41" s="26">
        <f>SUMIFS(LCR_Data!D:D, LCR_Data!C:C, 'C72.00'!$A41)</f>
        <v>0</v>
      </c>
      <c r="K41" s="16" t="s">
        <v>102</v>
      </c>
      <c r="L41" s="17">
        <v>0.85</v>
      </c>
      <c r="M41" s="31"/>
    </row>
    <row r="42" spans="1:13" x14ac:dyDescent="0.3">
      <c r="A42" s="1" t="str">
        <f t="shared" si="0"/>
        <v>C72-0280</v>
      </c>
      <c r="C42" s="12" t="s">
        <v>28</v>
      </c>
      <c r="D42" s="7" t="s">
        <v>112</v>
      </c>
      <c r="E42" s="7" t="s">
        <v>113</v>
      </c>
      <c r="F42" s="23"/>
      <c r="G42" s="23"/>
      <c r="H42" s="23"/>
      <c r="I42" s="28" t="s">
        <v>114</v>
      </c>
      <c r="J42" s="26">
        <f>SUMIFS(LCR_Data!D:D, LCR_Data!C:C, 'C72.00'!$A42)</f>
        <v>0</v>
      </c>
      <c r="K42" s="16" t="s">
        <v>102</v>
      </c>
      <c r="L42" s="17">
        <v>0.85</v>
      </c>
      <c r="M42" s="31"/>
    </row>
    <row r="43" spans="1:13" x14ac:dyDescent="0.3">
      <c r="A43" s="1" t="str">
        <f t="shared" si="0"/>
        <v>C72-0290</v>
      </c>
      <c r="C43" s="12" t="s">
        <v>28</v>
      </c>
      <c r="D43" s="7" t="s">
        <v>115</v>
      </c>
      <c r="E43" s="7" t="s">
        <v>116</v>
      </c>
      <c r="F43" s="23"/>
      <c r="G43" s="23"/>
      <c r="H43" s="23"/>
      <c r="I43" s="28" t="s">
        <v>117</v>
      </c>
      <c r="J43" s="26">
        <f>SUMIFS(LCR_Data!D:D, LCR_Data!C:C, 'C72.00'!$A43)</f>
        <v>0</v>
      </c>
      <c r="K43" s="16" t="s">
        <v>78</v>
      </c>
      <c r="L43" s="17">
        <v>0.8</v>
      </c>
      <c r="M43" s="31"/>
    </row>
    <row r="44" spans="1:13" x14ac:dyDescent="0.3">
      <c r="A44" s="1" t="str">
        <f t="shared" si="0"/>
        <v>C72-0300</v>
      </c>
      <c r="C44" s="12" t="s">
        <v>28</v>
      </c>
      <c r="D44" s="7" t="s">
        <v>118</v>
      </c>
      <c r="E44" s="7" t="s">
        <v>119</v>
      </c>
      <c r="F44" s="23"/>
      <c r="G44" s="30"/>
      <c r="H44" s="23"/>
      <c r="I44" s="28" t="s">
        <v>120</v>
      </c>
      <c r="J44" s="26">
        <f>SUMIFS(LCR_Data!D:D, LCR_Data!C:C, 'C72.00'!$A44)</f>
        <v>0</v>
      </c>
      <c r="K44" s="16"/>
      <c r="L44" s="17">
        <v>0</v>
      </c>
      <c r="M44" s="31"/>
    </row>
    <row r="45" spans="1:13" x14ac:dyDescent="0.3">
      <c r="A45" s="1" t="str">
        <f t="shared" si="0"/>
        <v>C72-0310</v>
      </c>
      <c r="C45" s="12" t="s">
        <v>28</v>
      </c>
      <c r="D45" s="7" t="s">
        <v>121</v>
      </c>
      <c r="E45" s="7" t="s">
        <v>122</v>
      </c>
      <c r="F45" s="23"/>
      <c r="G45" s="23"/>
      <c r="H45" s="81" t="s">
        <v>123</v>
      </c>
      <c r="I45" s="82"/>
      <c r="J45" s="15">
        <f>SUM(J46:J61)</f>
        <v>0</v>
      </c>
      <c r="K45" s="16"/>
      <c r="L45" s="17">
        <v>0</v>
      </c>
      <c r="M45" s="31"/>
    </row>
    <row r="46" spans="1:13" x14ac:dyDescent="0.3">
      <c r="A46" s="1" t="str">
        <f t="shared" si="0"/>
        <v>C72-0320</v>
      </c>
      <c r="C46" s="12" t="s">
        <v>28</v>
      </c>
      <c r="D46" s="7" t="s">
        <v>124</v>
      </c>
      <c r="E46" s="7" t="s">
        <v>125</v>
      </c>
      <c r="F46" s="23"/>
      <c r="G46" s="24"/>
      <c r="H46" s="23"/>
      <c r="I46" s="28" t="s">
        <v>126</v>
      </c>
      <c r="J46" s="26">
        <f>SUMIFS(LCR_Data!D:D, LCR_Data!C:C, 'C72.00'!$A46)</f>
        <v>0</v>
      </c>
      <c r="K46" s="16" t="s">
        <v>127</v>
      </c>
      <c r="L46" s="17">
        <v>0.75</v>
      </c>
      <c r="M46" s="31"/>
    </row>
    <row r="47" spans="1:13" x14ac:dyDescent="0.3">
      <c r="A47" s="1" t="str">
        <f t="shared" si="0"/>
        <v>C72-0330</v>
      </c>
      <c r="C47" s="12" t="s">
        <v>28</v>
      </c>
      <c r="D47" s="7" t="s">
        <v>128</v>
      </c>
      <c r="E47" s="7" t="s">
        <v>129</v>
      </c>
      <c r="F47" s="23"/>
      <c r="G47" s="23"/>
      <c r="H47" s="23"/>
      <c r="I47" s="28" t="s">
        <v>130</v>
      </c>
      <c r="J47" s="26">
        <f>SUMIFS(LCR_Data!D:D, LCR_Data!C:C, 'C72.00'!$A47)</f>
        <v>0</v>
      </c>
      <c r="K47" s="16" t="s">
        <v>127</v>
      </c>
      <c r="L47" s="17">
        <v>0.75</v>
      </c>
      <c r="M47" s="31"/>
    </row>
    <row r="48" spans="1:13" x14ac:dyDescent="0.3">
      <c r="A48" s="1" t="str">
        <f t="shared" si="0"/>
        <v>C72-0340</v>
      </c>
      <c r="C48" s="12" t="s">
        <v>28</v>
      </c>
      <c r="D48" s="7" t="s">
        <v>131</v>
      </c>
      <c r="E48" s="7" t="s">
        <v>132</v>
      </c>
      <c r="F48" s="23"/>
      <c r="G48" s="23"/>
      <c r="H48" s="23"/>
      <c r="I48" s="28" t="s">
        <v>133</v>
      </c>
      <c r="J48" s="26">
        <f>SUMIFS(LCR_Data!D:D, LCR_Data!C:C, 'C72.00'!$A48)</f>
        <v>0</v>
      </c>
      <c r="K48" s="16" t="s">
        <v>134</v>
      </c>
      <c r="L48" s="17">
        <v>0.7</v>
      </c>
      <c r="M48" s="31"/>
    </row>
    <row r="49" spans="1:13" x14ac:dyDescent="0.3">
      <c r="A49" s="1" t="str">
        <f t="shared" si="0"/>
        <v>C72-0350</v>
      </c>
      <c r="C49" s="12" t="s">
        <v>28</v>
      </c>
      <c r="D49" s="7" t="s">
        <v>135</v>
      </c>
      <c r="E49" s="7" t="s">
        <v>136</v>
      </c>
      <c r="F49" s="23"/>
      <c r="G49" s="23"/>
      <c r="H49" s="23"/>
      <c r="I49" s="28" t="s">
        <v>137</v>
      </c>
      <c r="J49" s="26">
        <f>SUMIFS(LCR_Data!D:D, LCR_Data!C:C, 'C72.00'!$A49)</f>
        <v>0</v>
      </c>
      <c r="K49" s="16" t="s">
        <v>138</v>
      </c>
      <c r="L49" s="17">
        <v>0.65</v>
      </c>
      <c r="M49" s="31"/>
    </row>
    <row r="50" spans="1:13" x14ac:dyDescent="0.3">
      <c r="A50" s="1" t="str">
        <f t="shared" si="0"/>
        <v>C72-0360</v>
      </c>
      <c r="C50" s="12" t="s">
        <v>28</v>
      </c>
      <c r="D50" s="7" t="s">
        <v>139</v>
      </c>
      <c r="E50" s="7" t="s">
        <v>140</v>
      </c>
      <c r="F50" s="23"/>
      <c r="G50" s="23"/>
      <c r="H50" s="23"/>
      <c r="I50" s="28" t="s">
        <v>141</v>
      </c>
      <c r="J50" s="26">
        <f>SUMIFS(LCR_Data!D:D, LCR_Data!C:C, 'C72.00'!$A50)</f>
        <v>0</v>
      </c>
      <c r="K50" s="16" t="s">
        <v>142</v>
      </c>
      <c r="L50" s="17">
        <v>0.5</v>
      </c>
      <c r="M50" s="31"/>
    </row>
    <row r="51" spans="1:13" x14ac:dyDescent="0.3">
      <c r="A51" s="1" t="str">
        <f t="shared" si="0"/>
        <v>C72-0370</v>
      </c>
      <c r="C51" s="12" t="s">
        <v>28</v>
      </c>
      <c r="D51" s="7" t="s">
        <v>143</v>
      </c>
      <c r="E51" s="7" t="s">
        <v>144</v>
      </c>
      <c r="F51" s="23"/>
      <c r="G51" s="23"/>
      <c r="H51" s="23"/>
      <c r="I51" s="28" t="s">
        <v>145</v>
      </c>
      <c r="J51" s="26">
        <f>SUMIFS(LCR_Data!D:D, LCR_Data!C:C, 'C72.00'!$A51)</f>
        <v>0</v>
      </c>
      <c r="K51" s="16" t="s">
        <v>142</v>
      </c>
      <c r="L51" s="17">
        <v>0.5</v>
      </c>
      <c r="M51" s="31"/>
    </row>
    <row r="52" spans="1:13" x14ac:dyDescent="0.3">
      <c r="A52" s="1" t="str">
        <f t="shared" si="0"/>
        <v>C72-0380</v>
      </c>
      <c r="C52" s="12" t="s">
        <v>28</v>
      </c>
      <c r="D52" s="7" t="s">
        <v>146</v>
      </c>
      <c r="E52" s="7" t="s">
        <v>147</v>
      </c>
      <c r="F52" s="23"/>
      <c r="G52" s="23"/>
      <c r="H52" s="23"/>
      <c r="I52" s="28" t="s">
        <v>148</v>
      </c>
      <c r="J52" s="26">
        <f>SUMIFS(LCR_Data!D:D, LCR_Data!C:C, 'C72.00'!$A52)</f>
        <v>0</v>
      </c>
      <c r="K52" s="16" t="s">
        <v>142</v>
      </c>
      <c r="L52" s="17">
        <v>0.5</v>
      </c>
      <c r="M52" s="31"/>
    </row>
    <row r="53" spans="1:13" x14ac:dyDescent="0.3">
      <c r="A53" s="1" t="str">
        <f t="shared" si="0"/>
        <v>C72-0390</v>
      </c>
      <c r="C53" s="12" t="s">
        <v>28</v>
      </c>
      <c r="D53" s="7" t="s">
        <v>149</v>
      </c>
      <c r="E53" s="7" t="s">
        <v>150</v>
      </c>
      <c r="F53" s="23"/>
      <c r="G53" s="23"/>
      <c r="H53" s="23"/>
      <c r="I53" s="28" t="s">
        <v>151</v>
      </c>
      <c r="J53" s="26">
        <f>SUMIFS(LCR_Data!D:D, LCR_Data!C:C, 'C72.00'!$A53)</f>
        <v>0</v>
      </c>
      <c r="K53" s="16" t="s">
        <v>142</v>
      </c>
      <c r="L53" s="17">
        <v>0.5</v>
      </c>
      <c r="M53" s="31"/>
    </row>
    <row r="54" spans="1:13" x14ac:dyDescent="0.3">
      <c r="A54" s="1" t="str">
        <f t="shared" si="0"/>
        <v>C72-0400</v>
      </c>
      <c r="C54" s="12" t="s">
        <v>28</v>
      </c>
      <c r="D54" s="7" t="s">
        <v>152</v>
      </c>
      <c r="E54" s="7" t="s">
        <v>153</v>
      </c>
      <c r="F54" s="23"/>
      <c r="G54" s="23"/>
      <c r="H54" s="23"/>
      <c r="I54" s="28" t="s">
        <v>154</v>
      </c>
      <c r="J54" s="26">
        <f>SUMIFS(LCR_Data!D:D, LCR_Data!C:C, 'C72.00'!$A54)</f>
        <v>0</v>
      </c>
      <c r="K54" s="16" t="s">
        <v>37</v>
      </c>
      <c r="L54" s="17">
        <v>1</v>
      </c>
      <c r="M54" s="31"/>
    </row>
    <row r="55" spans="1:13" x14ac:dyDescent="0.3">
      <c r="A55" s="1" t="str">
        <f t="shared" si="0"/>
        <v>C72-0410</v>
      </c>
      <c r="C55" s="12" t="s">
        <v>28</v>
      </c>
      <c r="D55" s="7" t="s">
        <v>155</v>
      </c>
      <c r="E55" s="7" t="s">
        <v>156</v>
      </c>
      <c r="F55" s="23"/>
      <c r="G55" s="23"/>
      <c r="H55" s="23"/>
      <c r="I55" s="28" t="s">
        <v>157</v>
      </c>
      <c r="J55" s="26">
        <f>SUMIFS(LCR_Data!D:D, LCR_Data!C:C, 'C72.00'!$A55)</f>
        <v>0</v>
      </c>
      <c r="K55" s="16" t="s">
        <v>134</v>
      </c>
      <c r="L55" s="17">
        <v>0.7</v>
      </c>
      <c r="M55" s="31"/>
    </row>
    <row r="56" spans="1:13" x14ac:dyDescent="0.3">
      <c r="A56" s="1" t="str">
        <f t="shared" si="0"/>
        <v>C72-0420</v>
      </c>
      <c r="C56" s="12" t="s">
        <v>28</v>
      </c>
      <c r="D56" s="7" t="s">
        <v>158</v>
      </c>
      <c r="E56" s="7" t="s">
        <v>159</v>
      </c>
      <c r="F56" s="23"/>
      <c r="G56" s="23"/>
      <c r="H56" s="23"/>
      <c r="I56" s="28" t="s">
        <v>160</v>
      </c>
      <c r="J56" s="26">
        <f>SUMIFS(LCR_Data!D:D, LCR_Data!C:C, 'C72.00'!$A56)</f>
        <v>0</v>
      </c>
      <c r="K56" s="16" t="s">
        <v>138</v>
      </c>
      <c r="L56" s="17">
        <v>0.65</v>
      </c>
      <c r="M56" s="31"/>
    </row>
    <row r="57" spans="1:13" x14ac:dyDescent="0.3">
      <c r="A57" s="1" t="str">
        <f t="shared" si="0"/>
        <v>C72-0430</v>
      </c>
      <c r="C57" s="12" t="s">
        <v>28</v>
      </c>
      <c r="D57" s="7" t="s">
        <v>161</v>
      </c>
      <c r="E57" s="7" t="s">
        <v>162</v>
      </c>
      <c r="F57" s="23"/>
      <c r="G57" s="23"/>
      <c r="H57" s="23"/>
      <c r="I57" s="28" t="s">
        <v>163</v>
      </c>
      <c r="J57" s="26">
        <f>SUMIFS(LCR_Data!D:D, LCR_Data!C:C, 'C72.00'!$A57)</f>
        <v>0</v>
      </c>
      <c r="K57" s="16" t="s">
        <v>164</v>
      </c>
      <c r="L57" s="17">
        <v>0.6</v>
      </c>
      <c r="M57" s="31"/>
    </row>
    <row r="58" spans="1:13" ht="26.4" x14ac:dyDescent="0.3">
      <c r="A58" s="1" t="str">
        <f t="shared" si="0"/>
        <v>C72-0440</v>
      </c>
      <c r="C58" s="12" t="s">
        <v>28</v>
      </c>
      <c r="D58" s="7" t="s">
        <v>165</v>
      </c>
      <c r="E58" s="7" t="s">
        <v>166</v>
      </c>
      <c r="F58" s="23"/>
      <c r="G58" s="23"/>
      <c r="H58" s="23"/>
      <c r="I58" s="28" t="s">
        <v>167</v>
      </c>
      <c r="J58" s="26">
        <f>SUMIFS(LCR_Data!D:D, LCR_Data!C:C, 'C72.00'!$A58)</f>
        <v>0</v>
      </c>
      <c r="K58" s="16" t="s">
        <v>168</v>
      </c>
      <c r="L58" s="17">
        <v>0.45</v>
      </c>
      <c r="M58" s="31"/>
    </row>
    <row r="59" spans="1:13" x14ac:dyDescent="0.3">
      <c r="A59" s="1" t="str">
        <f t="shared" si="0"/>
        <v>C72-0450</v>
      </c>
      <c r="C59" s="12" t="s">
        <v>28</v>
      </c>
      <c r="D59" s="7" t="s">
        <v>169</v>
      </c>
      <c r="E59" s="7" t="s">
        <v>170</v>
      </c>
      <c r="F59" s="23"/>
      <c r="G59" s="23"/>
      <c r="H59" s="23"/>
      <c r="I59" s="28" t="s">
        <v>171</v>
      </c>
      <c r="J59" s="26">
        <f>SUMIFS(LCR_Data!D:D, LCR_Data!C:C, 'C72.00'!$A59)</f>
        <v>0</v>
      </c>
      <c r="K59" s="16" t="s">
        <v>127</v>
      </c>
      <c r="L59" s="17">
        <v>0.75</v>
      </c>
      <c r="M59" s="31"/>
    </row>
    <row r="60" spans="1:13" x14ac:dyDescent="0.3">
      <c r="A60" s="1" t="str">
        <f t="shared" si="0"/>
        <v>C72-0460</v>
      </c>
      <c r="C60" s="12" t="s">
        <v>28</v>
      </c>
      <c r="D60" s="7" t="s">
        <v>172</v>
      </c>
      <c r="E60" s="7" t="s">
        <v>173</v>
      </c>
      <c r="F60" s="23"/>
      <c r="G60" s="23"/>
      <c r="H60" s="23"/>
      <c r="I60" s="28" t="s">
        <v>174</v>
      </c>
      <c r="J60" s="26">
        <f>SUMIFS(LCR_Data!D:D, LCR_Data!C:C, 'C72.00'!$A60)</f>
        <v>0</v>
      </c>
      <c r="K60" s="16" t="s">
        <v>127</v>
      </c>
      <c r="L60" s="17">
        <v>0.75</v>
      </c>
      <c r="M60" s="31"/>
    </row>
    <row r="61" spans="1:13" x14ac:dyDescent="0.3">
      <c r="A61" s="1" t="str">
        <f t="shared" si="0"/>
        <v>C72-0470</v>
      </c>
      <c r="C61" s="12" t="s">
        <v>28</v>
      </c>
      <c r="D61" s="7" t="s">
        <v>175</v>
      </c>
      <c r="E61" s="7" t="s">
        <v>176</v>
      </c>
      <c r="F61" s="30"/>
      <c r="G61" s="23"/>
      <c r="H61" s="23"/>
      <c r="I61" s="28" t="s">
        <v>177</v>
      </c>
      <c r="J61" s="26">
        <f>SUMIFS(LCR_Data!D:D, LCR_Data!C:C, 'C72.00'!$A61)</f>
        <v>0</v>
      </c>
      <c r="K61" s="16"/>
      <c r="L61" s="17">
        <v>0</v>
      </c>
      <c r="M61" s="32"/>
    </row>
    <row r="62" spans="1:13" ht="14.4" customHeight="1" x14ac:dyDescent="0.3">
      <c r="C62" s="12" t="s">
        <v>28</v>
      </c>
      <c r="D62" s="95" t="s">
        <v>178</v>
      </c>
      <c r="E62" s="78"/>
      <c r="F62" s="78"/>
      <c r="G62" s="78"/>
      <c r="H62" s="78"/>
      <c r="I62" s="78"/>
      <c r="J62" s="16"/>
      <c r="K62" s="3"/>
      <c r="L62" s="3"/>
      <c r="M62" s="3"/>
    </row>
    <row r="63" spans="1:13" x14ac:dyDescent="0.3">
      <c r="A63" s="1" t="str">
        <f>C63&amp;"-"&amp;D63</f>
        <v>C72-0485</v>
      </c>
      <c r="C63" s="12" t="s">
        <v>28</v>
      </c>
      <c r="D63" s="7" t="s">
        <v>179</v>
      </c>
      <c r="E63" s="7" t="s">
        <v>180</v>
      </c>
      <c r="F63" s="23"/>
      <c r="G63" s="23"/>
      <c r="H63" s="96" t="s">
        <v>181</v>
      </c>
      <c r="I63" s="97"/>
      <c r="J63" s="26">
        <f>SUMIFS(LCR_Data!D:D, LCR_Data!C:C, 'C72.00'!$A63)</f>
        <v>0</v>
      </c>
      <c r="K63" s="16"/>
      <c r="L63" s="16"/>
      <c r="M63" s="16"/>
    </row>
    <row r="64" spans="1:13" x14ac:dyDescent="0.3">
      <c r="A64" s="1" t="str">
        <f>C64&amp;"-"&amp;D64</f>
        <v>C72-0580</v>
      </c>
      <c r="C64" s="12" t="s">
        <v>28</v>
      </c>
      <c r="D64" s="7" t="s">
        <v>182</v>
      </c>
      <c r="E64" s="7" t="s">
        <v>183</v>
      </c>
      <c r="F64" s="23"/>
      <c r="G64" s="23"/>
      <c r="H64" s="96" t="s">
        <v>184</v>
      </c>
      <c r="I64" s="97"/>
      <c r="J64" s="26">
        <f>SUMIFS(LCR_Data!D:D, LCR_Data!C:C, 'C72.00'!$A64)</f>
        <v>0</v>
      </c>
      <c r="K64" s="16"/>
      <c r="L64" s="16"/>
      <c r="M64" s="16"/>
    </row>
    <row r="65" spans="1:13" x14ac:dyDescent="0.3">
      <c r="A65" s="1" t="str">
        <f>C65&amp;"-"&amp;D65</f>
        <v>C72-0590</v>
      </c>
      <c r="C65" s="12" t="s">
        <v>28</v>
      </c>
      <c r="D65" s="7" t="s">
        <v>185</v>
      </c>
      <c r="E65" s="7" t="s">
        <v>186</v>
      </c>
      <c r="F65" s="23"/>
      <c r="G65" s="23"/>
      <c r="H65" s="96" t="s">
        <v>187</v>
      </c>
      <c r="I65" s="97"/>
      <c r="J65" s="26">
        <f>SUMIFS(LCR_Data!D:D, LCR_Data!C:C, 'C72.00'!$A65)</f>
        <v>0</v>
      </c>
      <c r="K65" s="16"/>
      <c r="L65" s="16"/>
      <c r="M65" s="16"/>
    </row>
  </sheetData>
  <mergeCells count="23">
    <mergeCell ref="H45:I45"/>
    <mergeCell ref="D62:I62"/>
    <mergeCell ref="H63:I63"/>
    <mergeCell ref="H64:I64"/>
    <mergeCell ref="H65:I65"/>
    <mergeCell ref="H37:I37"/>
    <mergeCell ref="F9:I9"/>
    <mergeCell ref="F10:I10"/>
    <mergeCell ref="F11:I11"/>
    <mergeCell ref="F12:I12"/>
    <mergeCell ref="F13:I13"/>
    <mergeCell ref="F14:I14"/>
    <mergeCell ref="F15:I15"/>
    <mergeCell ref="G16:I16"/>
    <mergeCell ref="H17:I17"/>
    <mergeCell ref="H32:I32"/>
    <mergeCell ref="G36:I36"/>
    <mergeCell ref="D8:I8"/>
    <mergeCell ref="C1:E1"/>
    <mergeCell ref="C2:E2"/>
    <mergeCell ref="C3:E3"/>
    <mergeCell ref="C4:E4"/>
    <mergeCell ref="C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R168"/>
  <sheetViews>
    <sheetView workbookViewId="0">
      <selection activeCell="L21" sqref="L21"/>
    </sheetView>
  </sheetViews>
  <sheetFormatPr baseColWidth="10" defaultColWidth="9.109375" defaultRowHeight="14.4" outlineLevelCol="1" x14ac:dyDescent="0.3"/>
  <cols>
    <col min="1" max="1" width="13.6640625" style="1" customWidth="1" outlineLevel="1"/>
    <col min="2" max="2" width="9.109375" style="1"/>
    <col min="3" max="3" width="13.109375" style="1" customWidth="1"/>
    <col min="4" max="5" width="11" style="1" customWidth="1"/>
    <col min="6" max="10" width="2.109375" style="1" customWidth="1"/>
    <col min="11" max="11" width="90.6640625" style="1" customWidth="1"/>
    <col min="12" max="18" width="21.88671875" style="1" customWidth="1"/>
    <col min="19" max="16384" width="9.109375" style="1"/>
  </cols>
  <sheetData>
    <row r="1" spans="1:18" ht="15" customHeight="1" x14ac:dyDescent="0.3">
      <c r="C1" s="79" t="s">
        <v>4</v>
      </c>
      <c r="D1" s="80"/>
      <c r="E1" s="80"/>
      <c r="F1" s="1" t="s">
        <v>188</v>
      </c>
    </row>
    <row r="2" spans="1:18" ht="15" customHeight="1" x14ac:dyDescent="0.3">
      <c r="C2" s="79" t="s">
        <v>6</v>
      </c>
      <c r="D2" s="80"/>
      <c r="E2" s="80"/>
    </row>
    <row r="3" spans="1:18" ht="15" customHeight="1" x14ac:dyDescent="0.3">
      <c r="C3" s="79" t="s">
        <v>7</v>
      </c>
      <c r="D3" s="80"/>
      <c r="E3" s="80"/>
    </row>
    <row r="4" spans="1:18" ht="15" customHeight="1" x14ac:dyDescent="0.3">
      <c r="C4" s="79" t="s">
        <v>8</v>
      </c>
      <c r="D4" s="80"/>
      <c r="E4" s="80"/>
    </row>
    <row r="5" spans="1:18" ht="15" customHeight="1" x14ac:dyDescent="0.3">
      <c r="C5" s="79" t="s">
        <v>9</v>
      </c>
      <c r="D5" s="80"/>
      <c r="E5" s="80"/>
    </row>
    <row r="8" spans="1:18" ht="18.899999999999999" customHeight="1" x14ac:dyDescent="0.3">
      <c r="C8" s="2"/>
      <c r="D8" s="78" t="s">
        <v>189</v>
      </c>
      <c r="E8" s="78"/>
      <c r="F8" s="78"/>
      <c r="G8" s="78"/>
      <c r="H8" s="78"/>
      <c r="I8" s="78"/>
      <c r="J8" s="78"/>
      <c r="K8" s="78"/>
      <c r="L8" s="3"/>
      <c r="M8" s="3"/>
      <c r="N8" s="3"/>
      <c r="O8" s="3"/>
      <c r="P8" s="3"/>
      <c r="Q8" s="33"/>
      <c r="R8" s="33"/>
    </row>
    <row r="9" spans="1:18" ht="18.899999999999999" customHeight="1" x14ac:dyDescent="0.3">
      <c r="C9" s="4"/>
      <c r="D9" s="34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 ht="18.899999999999999" customHeight="1" x14ac:dyDescent="0.3">
      <c r="C10" s="7" t="s">
        <v>190</v>
      </c>
      <c r="D10" s="36"/>
      <c r="E10" s="9"/>
      <c r="F10" s="104" t="s">
        <v>6</v>
      </c>
      <c r="G10" s="84"/>
      <c r="H10" s="84"/>
      <c r="I10" s="84"/>
      <c r="J10" s="84"/>
      <c r="K10" s="85"/>
      <c r="L10" s="8"/>
      <c r="M10" s="35"/>
      <c r="N10" s="35"/>
      <c r="O10" s="35"/>
      <c r="P10" s="35"/>
      <c r="Q10" s="35"/>
      <c r="R10" s="35"/>
    </row>
    <row r="11" spans="1:18" ht="18.899999999999999" customHeight="1" x14ac:dyDescent="0.3">
      <c r="C11" s="7" t="s">
        <v>191</v>
      </c>
      <c r="D11" s="36"/>
      <c r="E11" s="9"/>
      <c r="F11" s="104" t="s">
        <v>13</v>
      </c>
      <c r="G11" s="84"/>
      <c r="H11" s="84"/>
      <c r="I11" s="84"/>
      <c r="J11" s="84"/>
      <c r="K11" s="85"/>
      <c r="L11" s="8" t="s">
        <v>14</v>
      </c>
      <c r="M11" s="35"/>
      <c r="N11" s="35"/>
      <c r="O11" s="35"/>
      <c r="P11" s="35"/>
      <c r="Q11" s="35"/>
      <c r="R11" s="35"/>
    </row>
    <row r="12" spans="1:18" ht="18.899999999999999" customHeight="1" x14ac:dyDescent="0.3">
      <c r="C12" s="4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 ht="69" customHeight="1" x14ac:dyDescent="0.3">
      <c r="C13" s="37" t="s">
        <v>15</v>
      </c>
      <c r="D13" s="37" t="s">
        <v>16</v>
      </c>
      <c r="E13" s="38" t="s">
        <v>17</v>
      </c>
      <c r="F13" s="105" t="s">
        <v>18</v>
      </c>
      <c r="G13" s="106"/>
      <c r="H13" s="106"/>
      <c r="I13" s="106"/>
      <c r="J13" s="106"/>
      <c r="K13" s="106"/>
      <c r="L13" s="37" t="s">
        <v>192</v>
      </c>
      <c r="M13" s="37" t="s">
        <v>193</v>
      </c>
      <c r="N13" s="37" t="s">
        <v>194</v>
      </c>
      <c r="O13" s="107" t="s">
        <v>195</v>
      </c>
      <c r="P13" s="107"/>
      <c r="Q13" s="37" t="s">
        <v>196</v>
      </c>
      <c r="R13" s="37" t="s">
        <v>197</v>
      </c>
    </row>
    <row r="14" spans="1:18" ht="48" customHeight="1" x14ac:dyDescent="0.3">
      <c r="C14" s="39"/>
      <c r="D14" s="40"/>
      <c r="E14" s="40"/>
      <c r="F14" s="108"/>
      <c r="G14" s="109"/>
      <c r="H14" s="109"/>
      <c r="I14" s="109"/>
      <c r="J14" s="109"/>
      <c r="K14" s="110"/>
      <c r="L14" s="40"/>
      <c r="M14" s="40"/>
      <c r="N14" s="40"/>
      <c r="O14" s="9" t="s">
        <v>20</v>
      </c>
      <c r="P14" s="9" t="s">
        <v>198</v>
      </c>
      <c r="Q14" s="40"/>
      <c r="R14" s="40"/>
    </row>
    <row r="15" spans="1:18" ht="18.899999999999999" customHeight="1" x14ac:dyDescent="0.3">
      <c r="A15" s="41" t="s">
        <v>23</v>
      </c>
      <c r="C15" s="41"/>
      <c r="D15" s="9"/>
      <c r="E15" s="9"/>
      <c r="F15" s="87"/>
      <c r="G15" s="88"/>
      <c r="H15" s="88"/>
      <c r="I15" s="88"/>
      <c r="J15" s="88"/>
      <c r="K15" s="89"/>
      <c r="L15" s="42" t="s">
        <v>24</v>
      </c>
      <c r="M15" s="42" t="s">
        <v>25</v>
      </c>
      <c r="N15" s="42" t="s">
        <v>26</v>
      </c>
      <c r="O15" s="42" t="s">
        <v>27</v>
      </c>
      <c r="P15" s="42" t="s">
        <v>38</v>
      </c>
      <c r="Q15" s="42" t="s">
        <v>41</v>
      </c>
      <c r="R15" s="42" t="s">
        <v>199</v>
      </c>
    </row>
    <row r="16" spans="1:18" ht="18.899999999999999" customHeight="1" x14ac:dyDescent="0.3">
      <c r="A16" s="1" t="str">
        <f>C16&amp;"-"&amp;D16</f>
        <v>C73-0010</v>
      </c>
      <c r="C16" s="12" t="s">
        <v>200</v>
      </c>
      <c r="D16" s="7" t="s">
        <v>24</v>
      </c>
      <c r="E16" s="7" t="s">
        <v>29</v>
      </c>
      <c r="F16" s="103" t="s">
        <v>201</v>
      </c>
      <c r="G16" s="81"/>
      <c r="H16" s="81"/>
      <c r="I16" s="81"/>
      <c r="J16" s="81"/>
      <c r="K16" s="82"/>
      <c r="L16" s="15">
        <f>L17+L110</f>
        <v>84974</v>
      </c>
      <c r="M16" s="16"/>
      <c r="N16" s="16"/>
      <c r="O16" s="16"/>
      <c r="P16" s="17">
        <v>0.14897982276921062</v>
      </c>
      <c r="Q16" s="15">
        <f>L16*P16</f>
        <v>12659.411459990904</v>
      </c>
      <c r="R16" s="43"/>
    </row>
    <row r="17" spans="1:18" ht="18.899999999999999" customHeight="1" x14ac:dyDescent="0.3">
      <c r="A17" s="1" t="str">
        <f>C17&amp;"-"&amp;D17</f>
        <v>C73-0020</v>
      </c>
      <c r="C17" s="12" t="s">
        <v>200</v>
      </c>
      <c r="D17" s="7" t="s">
        <v>25</v>
      </c>
      <c r="E17" s="6" t="s">
        <v>31</v>
      </c>
      <c r="F17" s="44"/>
      <c r="G17" s="81" t="s">
        <v>202</v>
      </c>
      <c r="H17" s="81"/>
      <c r="I17" s="81"/>
      <c r="J17" s="81"/>
      <c r="K17" s="82"/>
      <c r="L17" s="15">
        <f>L18+L28+L37+L42+L48+L64+L90+L100</f>
        <v>84974</v>
      </c>
      <c r="M17" s="16"/>
      <c r="N17" s="16"/>
      <c r="O17" s="16"/>
      <c r="P17" s="17">
        <v>0.14897982276921062</v>
      </c>
      <c r="Q17" s="15">
        <f t="shared" ref="Q17:Q80" si="0">L17*P17</f>
        <v>12659.411459990904</v>
      </c>
      <c r="R17" s="43"/>
    </row>
    <row r="18" spans="1:18" ht="18.899999999999999" customHeight="1" x14ac:dyDescent="0.3">
      <c r="A18" s="1" t="str">
        <f>C18&amp;"-"&amp;D18</f>
        <v>C73-0030</v>
      </c>
      <c r="C18" s="12" t="s">
        <v>200</v>
      </c>
      <c r="D18" s="7" t="s">
        <v>26</v>
      </c>
      <c r="E18" s="7" t="s">
        <v>33</v>
      </c>
      <c r="F18" s="45"/>
      <c r="G18" s="23"/>
      <c r="H18" s="81" t="s">
        <v>203</v>
      </c>
      <c r="I18" s="81"/>
      <c r="J18" s="81"/>
      <c r="K18" s="82"/>
      <c r="L18" s="15">
        <f>L19+L20+L21+L24+L25+L26+L27</f>
        <v>0</v>
      </c>
      <c r="M18" s="16"/>
      <c r="N18" s="16"/>
      <c r="O18" s="16"/>
      <c r="P18" s="17">
        <v>4.4725446373424078E-2</v>
      </c>
      <c r="Q18" s="19">
        <f t="shared" si="0"/>
        <v>0</v>
      </c>
      <c r="R18" s="43"/>
    </row>
    <row r="19" spans="1:18" ht="18.899999999999999" customHeight="1" x14ac:dyDescent="0.3">
      <c r="A19" s="1" t="str">
        <f>C19&amp;"-"&amp;D19</f>
        <v>C73-0035</v>
      </c>
      <c r="C19" s="12" t="s">
        <v>200</v>
      </c>
      <c r="D19" s="7" t="s">
        <v>204</v>
      </c>
      <c r="E19" s="6" t="s">
        <v>35</v>
      </c>
      <c r="F19" s="45"/>
      <c r="G19" s="23"/>
      <c r="H19" s="18"/>
      <c r="I19" s="96" t="s">
        <v>205</v>
      </c>
      <c r="J19" s="96"/>
      <c r="K19" s="97"/>
      <c r="L19" s="46">
        <f>SUMIFS(LCR_Data!D:D,LCR_Data!C:C,'C73.00'!$A19)</f>
        <v>0</v>
      </c>
      <c r="M19" s="16"/>
      <c r="N19" s="16"/>
      <c r="O19" s="16" t="s">
        <v>206</v>
      </c>
      <c r="P19" s="17">
        <v>0</v>
      </c>
      <c r="Q19" s="19">
        <f t="shared" si="0"/>
        <v>0</v>
      </c>
      <c r="R19" s="43"/>
    </row>
    <row r="20" spans="1:18" ht="18.899999999999999" customHeight="1" x14ac:dyDescent="0.3">
      <c r="A20" s="1" t="str">
        <f t="shared" ref="A20:A83" si="1">C20&amp;"-"&amp;D20</f>
        <v>C73-0040</v>
      </c>
      <c r="C20" s="12" t="s">
        <v>200</v>
      </c>
      <c r="D20" s="7" t="s">
        <v>27</v>
      </c>
      <c r="E20" s="6" t="s">
        <v>39</v>
      </c>
      <c r="F20" s="44"/>
      <c r="G20" s="23"/>
      <c r="H20" s="23"/>
      <c r="I20" s="96" t="s">
        <v>207</v>
      </c>
      <c r="J20" s="96"/>
      <c r="K20" s="97"/>
      <c r="L20" s="46">
        <f>SUMIFS(LCR_Data!D:D,LCR_Data!C:C,'C73.00'!$A20)</f>
        <v>0</v>
      </c>
      <c r="M20" s="16"/>
      <c r="N20" s="16"/>
      <c r="O20" s="16" t="s">
        <v>37</v>
      </c>
      <c r="P20" s="17">
        <v>1</v>
      </c>
      <c r="Q20" s="15">
        <f t="shared" si="0"/>
        <v>0</v>
      </c>
      <c r="R20" s="43"/>
    </row>
    <row r="21" spans="1:18" ht="18.899999999999999" customHeight="1" x14ac:dyDescent="0.3">
      <c r="A21" s="1" t="str">
        <f t="shared" si="1"/>
        <v>C73-0050</v>
      </c>
      <c r="C21" s="12" t="s">
        <v>200</v>
      </c>
      <c r="D21" s="7" t="s">
        <v>38</v>
      </c>
      <c r="E21" s="7" t="s">
        <v>42</v>
      </c>
      <c r="F21" s="44"/>
      <c r="G21" s="23"/>
      <c r="H21" s="23"/>
      <c r="I21" s="96" t="s">
        <v>208</v>
      </c>
      <c r="J21" s="96"/>
      <c r="K21" s="97"/>
      <c r="L21" s="15">
        <f>L22+L23</f>
        <v>0</v>
      </c>
      <c r="M21" s="16"/>
      <c r="N21" s="16"/>
      <c r="O21" s="16"/>
      <c r="P21" s="17">
        <v>0.19393332463080332</v>
      </c>
      <c r="Q21" s="15">
        <f t="shared" si="0"/>
        <v>0</v>
      </c>
      <c r="R21" s="15"/>
    </row>
    <row r="22" spans="1:18" ht="18.899999999999999" customHeight="1" x14ac:dyDescent="0.3">
      <c r="A22" s="1" t="str">
        <f t="shared" si="1"/>
        <v>C73-0060</v>
      </c>
      <c r="C22" s="12" t="s">
        <v>200</v>
      </c>
      <c r="D22" s="7" t="s">
        <v>41</v>
      </c>
      <c r="E22" s="7" t="s">
        <v>209</v>
      </c>
      <c r="F22" s="44"/>
      <c r="G22" s="23"/>
      <c r="H22" s="23"/>
      <c r="I22" s="23"/>
      <c r="J22" s="96" t="s">
        <v>210</v>
      </c>
      <c r="K22" s="97"/>
      <c r="L22" s="46">
        <f>SUMIFS(LCR_Data!D:D,LCR_Data!C:C,'C73.00'!$A22)</f>
        <v>0</v>
      </c>
      <c r="M22" s="16"/>
      <c r="N22" s="16"/>
      <c r="O22" s="16" t="s">
        <v>211</v>
      </c>
      <c r="P22" s="17">
        <v>0.15</v>
      </c>
      <c r="Q22" s="15">
        <f>L22*P22</f>
        <v>0</v>
      </c>
      <c r="R22" s="46"/>
    </row>
    <row r="23" spans="1:18" ht="18.899999999999999" customHeight="1" x14ac:dyDescent="0.3">
      <c r="A23" s="1" t="str">
        <f t="shared" si="1"/>
        <v>C73-0070</v>
      </c>
      <c r="C23" s="12" t="s">
        <v>200</v>
      </c>
      <c r="D23" s="7" t="s">
        <v>44</v>
      </c>
      <c r="E23" s="7" t="s">
        <v>212</v>
      </c>
      <c r="F23" s="44"/>
      <c r="G23" s="23"/>
      <c r="H23" s="23"/>
      <c r="I23" s="23"/>
      <c r="J23" s="96" t="s">
        <v>213</v>
      </c>
      <c r="K23" s="97"/>
      <c r="L23" s="46">
        <f>SUMIFS(LCR_Data!D:D,LCR_Data!C:C,'C73.00'!$A23)</f>
        <v>0</v>
      </c>
      <c r="M23" s="16"/>
      <c r="N23" s="16"/>
      <c r="O23" s="16" t="s">
        <v>214</v>
      </c>
      <c r="P23" s="17">
        <v>0.2</v>
      </c>
      <c r="Q23" s="15">
        <f t="shared" si="0"/>
        <v>0</v>
      </c>
      <c r="R23" s="46"/>
    </row>
    <row r="24" spans="1:18" ht="18.899999999999999" customHeight="1" x14ac:dyDescent="0.3">
      <c r="A24" s="1" t="str">
        <f t="shared" si="1"/>
        <v>C73-0080</v>
      </c>
      <c r="C24" s="12" t="s">
        <v>200</v>
      </c>
      <c r="D24" s="7" t="s">
        <v>47</v>
      </c>
      <c r="E24" s="7" t="s">
        <v>45</v>
      </c>
      <c r="F24" s="44"/>
      <c r="G24" s="23"/>
      <c r="H24" s="23"/>
      <c r="I24" s="96" t="s">
        <v>215</v>
      </c>
      <c r="J24" s="96"/>
      <c r="K24" s="97"/>
      <c r="L24" s="46">
        <f>SUMIFS(LCR_Data!D:D,LCR_Data!C:C,'C73.00'!$A24)</f>
        <v>0</v>
      </c>
      <c r="M24" s="16"/>
      <c r="N24" s="16"/>
      <c r="O24" s="16" t="s">
        <v>216</v>
      </c>
      <c r="P24" s="17">
        <v>0.05</v>
      </c>
      <c r="Q24" s="15">
        <f t="shared" si="0"/>
        <v>0</v>
      </c>
      <c r="R24" s="43"/>
    </row>
    <row r="25" spans="1:18" ht="18.899999999999999" customHeight="1" x14ac:dyDescent="0.3">
      <c r="A25" s="1" t="str">
        <f t="shared" si="1"/>
        <v>C73-0090</v>
      </c>
      <c r="C25" s="12" t="s">
        <v>200</v>
      </c>
      <c r="D25" s="7" t="s">
        <v>50</v>
      </c>
      <c r="E25" s="7" t="s">
        <v>48</v>
      </c>
      <c r="F25" s="44"/>
      <c r="G25" s="23"/>
      <c r="H25" s="23"/>
      <c r="I25" s="96" t="s">
        <v>217</v>
      </c>
      <c r="J25" s="96"/>
      <c r="K25" s="97"/>
      <c r="L25" s="46">
        <f>SUMIFS(LCR_Data!D:D,LCR_Data!C:C,'C73.00'!$A25)</f>
        <v>0</v>
      </c>
      <c r="M25" s="16"/>
      <c r="N25" s="16"/>
      <c r="O25" s="16" t="s">
        <v>218</v>
      </c>
      <c r="P25" s="17">
        <v>0.03</v>
      </c>
      <c r="Q25" s="31">
        <f t="shared" si="0"/>
        <v>0</v>
      </c>
      <c r="R25" s="43"/>
    </row>
    <row r="26" spans="1:18" ht="18.899999999999999" customHeight="1" x14ac:dyDescent="0.3">
      <c r="A26" s="1" t="str">
        <f t="shared" si="1"/>
        <v>C73-0100</v>
      </c>
      <c r="C26" s="12" t="s">
        <v>200</v>
      </c>
      <c r="D26" s="7" t="s">
        <v>53</v>
      </c>
      <c r="E26" s="7" t="s">
        <v>51</v>
      </c>
      <c r="F26" s="44"/>
      <c r="G26" s="23"/>
      <c r="H26" s="23"/>
      <c r="I26" s="96" t="s">
        <v>219</v>
      </c>
      <c r="J26" s="96"/>
      <c r="K26" s="97"/>
      <c r="L26" s="46">
        <f>SUMIFS(LCR_Data!D:D,LCR_Data!C:C,'C73.00'!$A26)</f>
        <v>0</v>
      </c>
      <c r="M26" s="16"/>
      <c r="N26" s="16"/>
      <c r="O26" s="16"/>
      <c r="P26" s="17">
        <v>0</v>
      </c>
      <c r="Q26" s="31">
        <f t="shared" si="0"/>
        <v>0</v>
      </c>
      <c r="R26" s="43"/>
    </row>
    <row r="27" spans="1:18" ht="18.899999999999999" customHeight="1" x14ac:dyDescent="0.3">
      <c r="A27" s="1" t="str">
        <f t="shared" si="1"/>
        <v>C73-0110</v>
      </c>
      <c r="C27" s="12" t="s">
        <v>200</v>
      </c>
      <c r="D27" s="7" t="s">
        <v>56</v>
      </c>
      <c r="E27" s="7" t="s">
        <v>54</v>
      </c>
      <c r="F27" s="44"/>
      <c r="G27" s="23"/>
      <c r="H27" s="23"/>
      <c r="I27" s="96" t="s">
        <v>220</v>
      </c>
      <c r="J27" s="96"/>
      <c r="K27" s="97"/>
      <c r="L27" s="46">
        <f>SUMIFS(LCR_Data!D:D,LCR_Data!C:C,'C73.00'!$A27)</f>
        <v>0</v>
      </c>
      <c r="M27" s="16"/>
      <c r="N27" s="16"/>
      <c r="O27" s="16" t="s">
        <v>221</v>
      </c>
      <c r="P27" s="17">
        <v>0.1</v>
      </c>
      <c r="Q27" s="15">
        <f t="shared" si="0"/>
        <v>0</v>
      </c>
      <c r="R27" s="43"/>
    </row>
    <row r="28" spans="1:18" ht="18.899999999999999" customHeight="1" x14ac:dyDescent="0.3">
      <c r="A28" s="1" t="str">
        <f t="shared" si="1"/>
        <v>C73-0120</v>
      </c>
      <c r="C28" s="12" t="s">
        <v>200</v>
      </c>
      <c r="D28" s="7" t="s">
        <v>59</v>
      </c>
      <c r="E28" s="7" t="s">
        <v>80</v>
      </c>
      <c r="F28" s="44"/>
      <c r="G28" s="23"/>
      <c r="H28" s="81" t="s">
        <v>222</v>
      </c>
      <c r="I28" s="81"/>
      <c r="J28" s="81"/>
      <c r="K28" s="82"/>
      <c r="L28" s="15">
        <f>L29+L32+L35+L36</f>
        <v>0</v>
      </c>
      <c r="M28" s="16"/>
      <c r="N28" s="16"/>
      <c r="O28" s="16"/>
      <c r="P28" s="17">
        <v>0</v>
      </c>
      <c r="Q28" s="31">
        <f t="shared" si="0"/>
        <v>0</v>
      </c>
      <c r="R28" s="43"/>
    </row>
    <row r="29" spans="1:18" ht="33.9" customHeight="1" x14ac:dyDescent="0.3">
      <c r="A29" s="1" t="str">
        <f t="shared" si="1"/>
        <v>C73-0130</v>
      </c>
      <c r="C29" s="12" t="s">
        <v>200</v>
      </c>
      <c r="D29" s="7" t="s">
        <v>62</v>
      </c>
      <c r="E29" s="7" t="s">
        <v>83</v>
      </c>
      <c r="F29" s="44"/>
      <c r="G29" s="23"/>
      <c r="H29" s="23"/>
      <c r="I29" s="96" t="s">
        <v>223</v>
      </c>
      <c r="J29" s="96"/>
      <c r="K29" s="97"/>
      <c r="L29" s="15">
        <f>L30+L31</f>
        <v>0</v>
      </c>
      <c r="M29" s="16"/>
      <c r="N29" s="16"/>
      <c r="O29" s="43"/>
      <c r="P29" s="17">
        <v>0</v>
      </c>
      <c r="Q29" s="31">
        <f t="shared" si="0"/>
        <v>0</v>
      </c>
      <c r="R29" s="43"/>
    </row>
    <row r="30" spans="1:18" ht="18.899999999999999" customHeight="1" x14ac:dyDescent="0.3">
      <c r="A30" s="1" t="str">
        <f t="shared" si="1"/>
        <v>C73-0140</v>
      </c>
      <c r="C30" s="12" t="s">
        <v>200</v>
      </c>
      <c r="D30" s="7" t="s">
        <v>65</v>
      </c>
      <c r="E30" s="7" t="s">
        <v>224</v>
      </c>
      <c r="F30" s="44"/>
      <c r="G30" s="23"/>
      <c r="H30" s="23"/>
      <c r="I30" s="23"/>
      <c r="J30" s="96" t="s">
        <v>225</v>
      </c>
      <c r="K30" s="97"/>
      <c r="L30" s="46">
        <f>SUMIFS(LCR_Data!D:D,LCR_Data!C:C,'C73.00'!$A30)</f>
        <v>0</v>
      </c>
      <c r="M30" s="16"/>
      <c r="N30" s="16"/>
      <c r="O30" s="16" t="s">
        <v>216</v>
      </c>
      <c r="P30" s="17">
        <v>0.05</v>
      </c>
      <c r="Q30" s="31">
        <f t="shared" si="0"/>
        <v>0</v>
      </c>
      <c r="R30" s="43"/>
    </row>
    <row r="31" spans="1:18" ht="18.899999999999999" customHeight="1" x14ac:dyDescent="0.3">
      <c r="A31" s="1" t="str">
        <f t="shared" si="1"/>
        <v>C73-0150</v>
      </c>
      <c r="C31" s="12" t="s">
        <v>200</v>
      </c>
      <c r="D31" s="7" t="s">
        <v>69</v>
      </c>
      <c r="E31" s="7" t="s">
        <v>226</v>
      </c>
      <c r="F31" s="44"/>
      <c r="G31" s="23"/>
      <c r="H31" s="23"/>
      <c r="I31" s="23"/>
      <c r="J31" s="96" t="s">
        <v>227</v>
      </c>
      <c r="K31" s="97"/>
      <c r="L31" s="46">
        <f>SUMIFS(LCR_Data!D:D,LCR_Data!C:C,'C73.00'!$A31)</f>
        <v>0</v>
      </c>
      <c r="M31" s="16"/>
      <c r="N31" s="16"/>
      <c r="O31" s="16" t="s">
        <v>228</v>
      </c>
      <c r="P31" s="17">
        <v>0.25</v>
      </c>
      <c r="Q31" s="31">
        <f t="shared" si="0"/>
        <v>0</v>
      </c>
      <c r="R31" s="43"/>
    </row>
    <row r="32" spans="1:18" ht="18.899999999999999" customHeight="1" x14ac:dyDescent="0.3">
      <c r="A32" s="1" t="str">
        <f t="shared" si="1"/>
        <v>C73-0160</v>
      </c>
      <c r="C32" s="12" t="s">
        <v>200</v>
      </c>
      <c r="D32" s="7" t="s">
        <v>72</v>
      </c>
      <c r="E32" s="7" t="s">
        <v>87</v>
      </c>
      <c r="F32" s="44"/>
      <c r="G32" s="23"/>
      <c r="H32" s="23"/>
      <c r="I32" s="96" t="s">
        <v>229</v>
      </c>
      <c r="J32" s="96"/>
      <c r="K32" s="97"/>
      <c r="L32" s="15">
        <f>L33+L34</f>
        <v>0</v>
      </c>
      <c r="M32" s="16"/>
      <c r="N32" s="16"/>
      <c r="O32" s="16"/>
      <c r="P32" s="17">
        <v>0</v>
      </c>
      <c r="Q32" s="31">
        <f t="shared" si="0"/>
        <v>0</v>
      </c>
      <c r="R32" s="43"/>
    </row>
    <row r="33" spans="1:18" ht="18.899999999999999" customHeight="1" x14ac:dyDescent="0.3">
      <c r="A33" s="1" t="str">
        <f t="shared" si="1"/>
        <v>C73-0170</v>
      </c>
      <c r="C33" s="12" t="s">
        <v>200</v>
      </c>
      <c r="D33" s="7" t="s">
        <v>75</v>
      </c>
      <c r="E33" s="7" t="s">
        <v>230</v>
      </c>
      <c r="F33" s="44"/>
      <c r="G33" s="23"/>
      <c r="H33" s="23"/>
      <c r="I33" s="23"/>
      <c r="J33" s="96" t="s">
        <v>231</v>
      </c>
      <c r="K33" s="97"/>
      <c r="L33" s="46">
        <f>SUMIFS(LCR_Data!D:D,LCR_Data!C:C,'C73.00'!$A33)</f>
        <v>0</v>
      </c>
      <c r="M33" s="16"/>
      <c r="N33" s="16"/>
      <c r="O33" s="16" t="s">
        <v>228</v>
      </c>
      <c r="P33" s="17">
        <v>0.25</v>
      </c>
      <c r="Q33" s="31">
        <f t="shared" si="0"/>
        <v>0</v>
      </c>
      <c r="R33" s="43"/>
    </row>
    <row r="34" spans="1:18" ht="18.899999999999999" customHeight="1" x14ac:dyDescent="0.3">
      <c r="A34" s="1" t="str">
        <f t="shared" si="1"/>
        <v>C73-0180</v>
      </c>
      <c r="C34" s="12" t="s">
        <v>200</v>
      </c>
      <c r="D34" s="7" t="s">
        <v>79</v>
      </c>
      <c r="E34" s="7" t="s">
        <v>232</v>
      </c>
      <c r="F34" s="44"/>
      <c r="G34" s="23"/>
      <c r="H34" s="23"/>
      <c r="I34" s="23"/>
      <c r="J34" s="96" t="s">
        <v>233</v>
      </c>
      <c r="K34" s="97"/>
      <c r="L34" s="46">
        <f>SUMIFS(LCR_Data!D:D,LCR_Data!C:C,'C73.00'!$A34)</f>
        <v>0</v>
      </c>
      <c r="M34" s="16"/>
      <c r="N34" s="16"/>
      <c r="O34" s="16" t="s">
        <v>37</v>
      </c>
      <c r="P34" s="17">
        <v>1</v>
      </c>
      <c r="Q34" s="31">
        <f t="shared" si="0"/>
        <v>0</v>
      </c>
      <c r="R34" s="43"/>
    </row>
    <row r="35" spans="1:18" ht="27" customHeight="1" x14ac:dyDescent="0.3">
      <c r="A35" s="1" t="str">
        <f t="shared" si="1"/>
        <v>C73-0190</v>
      </c>
      <c r="C35" s="12" t="s">
        <v>200</v>
      </c>
      <c r="D35" s="7" t="s">
        <v>82</v>
      </c>
      <c r="E35" s="7" t="s">
        <v>91</v>
      </c>
      <c r="F35" s="44"/>
      <c r="G35" s="23"/>
      <c r="H35" s="23"/>
      <c r="I35" s="96" t="s">
        <v>234</v>
      </c>
      <c r="J35" s="96"/>
      <c r="K35" s="97"/>
      <c r="L35" s="46">
        <f>SUMIFS(LCR_Data!D:D,LCR_Data!C:C,'C73.00'!$A35)</f>
        <v>0</v>
      </c>
      <c r="M35" s="16"/>
      <c r="N35" s="16"/>
      <c r="O35" s="16" t="s">
        <v>228</v>
      </c>
      <c r="P35" s="17">
        <v>0.25</v>
      </c>
      <c r="Q35" s="31">
        <f t="shared" si="0"/>
        <v>0</v>
      </c>
      <c r="R35" s="43"/>
    </row>
    <row r="36" spans="1:18" ht="24.9" customHeight="1" x14ac:dyDescent="0.3">
      <c r="A36" s="1" t="str">
        <f t="shared" si="1"/>
        <v>C73-0200</v>
      </c>
      <c r="C36" s="12" t="s">
        <v>200</v>
      </c>
      <c r="D36" s="7" t="s">
        <v>86</v>
      </c>
      <c r="E36" s="7" t="s">
        <v>235</v>
      </c>
      <c r="F36" s="44"/>
      <c r="G36" s="23"/>
      <c r="H36" s="23"/>
      <c r="I36" s="96" t="s">
        <v>236</v>
      </c>
      <c r="J36" s="96"/>
      <c r="K36" s="97"/>
      <c r="L36" s="46">
        <f>SUMIFS(LCR_Data!D:D,LCR_Data!C:C,'C73.00'!$A36)</f>
        <v>0</v>
      </c>
      <c r="M36" s="16"/>
      <c r="N36" s="16"/>
      <c r="O36" s="16" t="s">
        <v>228</v>
      </c>
      <c r="P36" s="17">
        <v>0.25</v>
      </c>
      <c r="Q36" s="31">
        <f t="shared" si="0"/>
        <v>0</v>
      </c>
      <c r="R36" s="43"/>
    </row>
    <row r="37" spans="1:18" ht="24.9" customHeight="1" x14ac:dyDescent="0.3">
      <c r="A37" s="1" t="str">
        <f t="shared" si="1"/>
        <v>C73-0203</v>
      </c>
      <c r="C37" s="12" t="s">
        <v>200</v>
      </c>
      <c r="D37" s="7" t="s">
        <v>237</v>
      </c>
      <c r="E37" s="7" t="s">
        <v>238</v>
      </c>
      <c r="F37" s="44"/>
      <c r="G37" s="23"/>
      <c r="H37" s="81" t="s">
        <v>239</v>
      </c>
      <c r="I37" s="81"/>
      <c r="J37" s="81"/>
      <c r="K37" s="82"/>
      <c r="L37" s="15">
        <f>L38+L39</f>
        <v>0</v>
      </c>
      <c r="M37" s="16"/>
      <c r="N37" s="16"/>
      <c r="O37" s="16"/>
      <c r="P37" s="17">
        <v>0</v>
      </c>
      <c r="Q37" s="31">
        <f t="shared" si="0"/>
        <v>0</v>
      </c>
      <c r="R37" s="43"/>
    </row>
    <row r="38" spans="1:18" ht="24.9" customHeight="1" x14ac:dyDescent="0.3">
      <c r="A38" s="1" t="str">
        <f t="shared" si="1"/>
        <v>C73-0204</v>
      </c>
      <c r="C38" s="12" t="s">
        <v>200</v>
      </c>
      <c r="D38" s="7" t="s">
        <v>240</v>
      </c>
      <c r="E38" s="7" t="s">
        <v>241</v>
      </c>
      <c r="F38" s="44"/>
      <c r="G38" s="23"/>
      <c r="H38" s="23"/>
      <c r="I38" s="96" t="s">
        <v>242</v>
      </c>
      <c r="J38" s="96"/>
      <c r="K38" s="97"/>
      <c r="L38" s="46">
        <f>SUMIFS(LCR_Data!D:D,LCR_Data!C:C,'C73.00'!$A38)</f>
        <v>0</v>
      </c>
      <c r="M38" s="16"/>
      <c r="N38" s="16"/>
      <c r="O38" s="16" t="s">
        <v>37</v>
      </c>
      <c r="P38" s="17">
        <v>1</v>
      </c>
      <c r="Q38" s="31">
        <f t="shared" si="0"/>
        <v>0</v>
      </c>
      <c r="R38" s="43"/>
    </row>
    <row r="39" spans="1:18" ht="24.9" customHeight="1" x14ac:dyDescent="0.3">
      <c r="A39" s="1" t="str">
        <f t="shared" si="1"/>
        <v>C73-0205</v>
      </c>
      <c r="C39" s="12" t="s">
        <v>200</v>
      </c>
      <c r="D39" s="7" t="s">
        <v>243</v>
      </c>
      <c r="E39" s="7" t="s">
        <v>244</v>
      </c>
      <c r="F39" s="44"/>
      <c r="G39" s="23"/>
      <c r="H39" s="23"/>
      <c r="I39" s="96" t="s">
        <v>245</v>
      </c>
      <c r="J39" s="96"/>
      <c r="K39" s="97"/>
      <c r="L39" s="15">
        <f>L40+L41</f>
        <v>0</v>
      </c>
      <c r="M39" s="16"/>
      <c r="N39" s="16"/>
      <c r="O39" s="16"/>
      <c r="P39" s="17">
        <v>0</v>
      </c>
      <c r="Q39" s="31">
        <f t="shared" si="0"/>
        <v>0</v>
      </c>
      <c r="R39" s="43"/>
    </row>
    <row r="40" spans="1:18" ht="24.9" customHeight="1" x14ac:dyDescent="0.3">
      <c r="A40" s="1" t="str">
        <f t="shared" si="1"/>
        <v>C73-0206</v>
      </c>
      <c r="C40" s="12" t="s">
        <v>200</v>
      </c>
      <c r="D40" s="7" t="s">
        <v>246</v>
      </c>
      <c r="E40" s="7" t="s">
        <v>247</v>
      </c>
      <c r="F40" s="44"/>
      <c r="G40" s="23"/>
      <c r="H40" s="23"/>
      <c r="I40" s="23"/>
      <c r="J40" s="96" t="s">
        <v>225</v>
      </c>
      <c r="K40" s="97"/>
      <c r="L40" s="46">
        <f>SUMIFS(LCR_Data!D:D,LCR_Data!C:C,'C73.00'!$A40)</f>
        <v>0</v>
      </c>
      <c r="M40" s="16"/>
      <c r="N40" s="16"/>
      <c r="O40" s="16" t="s">
        <v>248</v>
      </c>
      <c r="P40" s="17">
        <v>0.2</v>
      </c>
      <c r="Q40" s="31">
        <f t="shared" si="0"/>
        <v>0</v>
      </c>
      <c r="R40" s="43"/>
    </row>
    <row r="41" spans="1:18" ht="24.9" customHeight="1" x14ac:dyDescent="0.3">
      <c r="A41" s="1" t="str">
        <f t="shared" si="1"/>
        <v>C73-0207</v>
      </c>
      <c r="C41" s="12" t="s">
        <v>200</v>
      </c>
      <c r="D41" s="7" t="s">
        <v>249</v>
      </c>
      <c r="E41" s="7" t="s">
        <v>250</v>
      </c>
      <c r="F41" s="44"/>
      <c r="G41" s="23"/>
      <c r="H41" s="23"/>
      <c r="I41" s="23"/>
      <c r="J41" s="96" t="s">
        <v>227</v>
      </c>
      <c r="K41" s="97"/>
      <c r="L41" s="46">
        <f>SUMIFS(LCR_Data!D:D,LCR_Data!C:C,'C73.00'!$A41)</f>
        <v>0</v>
      </c>
      <c r="M41" s="16"/>
      <c r="N41" s="16"/>
      <c r="O41" s="16" t="s">
        <v>251</v>
      </c>
      <c r="P41" s="17">
        <v>0.4</v>
      </c>
      <c r="Q41" s="31">
        <f t="shared" si="0"/>
        <v>0</v>
      </c>
      <c r="R41" s="43"/>
    </row>
    <row r="42" spans="1:18" ht="18.899999999999999" customHeight="1" x14ac:dyDescent="0.3">
      <c r="A42" s="1" t="str">
        <f t="shared" si="1"/>
        <v>C73-0210</v>
      </c>
      <c r="C42" s="12" t="s">
        <v>200</v>
      </c>
      <c r="D42" s="7" t="s">
        <v>90</v>
      </c>
      <c r="E42" s="7" t="s">
        <v>252</v>
      </c>
      <c r="F42" s="47"/>
      <c r="G42" s="18"/>
      <c r="H42" s="81" t="s">
        <v>253</v>
      </c>
      <c r="I42" s="81"/>
      <c r="J42" s="81"/>
      <c r="K42" s="82"/>
      <c r="L42" s="15">
        <f>L43+L44+L45</f>
        <v>84974</v>
      </c>
      <c r="M42" s="16"/>
      <c r="N42" s="16"/>
      <c r="O42" s="16"/>
      <c r="P42" s="17">
        <v>0.67276358090227606</v>
      </c>
      <c r="Q42" s="15">
        <f t="shared" si="0"/>
        <v>57167.412523590006</v>
      </c>
      <c r="R42" s="43"/>
    </row>
    <row r="43" spans="1:18" ht="24.9" customHeight="1" x14ac:dyDescent="0.3">
      <c r="A43" s="1" t="str">
        <f t="shared" si="1"/>
        <v>C73-0220</v>
      </c>
      <c r="C43" s="12" t="s">
        <v>200</v>
      </c>
      <c r="D43" s="7" t="s">
        <v>93</v>
      </c>
      <c r="E43" s="7" t="s">
        <v>254</v>
      </c>
      <c r="F43" s="44"/>
      <c r="G43" s="23"/>
      <c r="H43" s="23"/>
      <c r="I43" s="96" t="s">
        <v>255</v>
      </c>
      <c r="J43" s="96"/>
      <c r="K43" s="97"/>
      <c r="L43" s="46">
        <f>SUMIFS(LCR_Data!D:D,LCR_Data!C:C,'C73.00'!$A43)</f>
        <v>0</v>
      </c>
      <c r="M43" s="16"/>
      <c r="N43" s="16"/>
      <c r="O43" s="16" t="s">
        <v>37</v>
      </c>
      <c r="P43" s="17">
        <v>1</v>
      </c>
      <c r="Q43" s="31">
        <f t="shared" si="0"/>
        <v>0</v>
      </c>
      <c r="R43" s="43"/>
    </row>
    <row r="44" spans="1:18" ht="24.9" customHeight="1" x14ac:dyDescent="0.3">
      <c r="A44" s="1" t="str">
        <f t="shared" si="1"/>
        <v>C73-0230</v>
      </c>
      <c r="C44" s="12" t="s">
        <v>200</v>
      </c>
      <c r="D44" s="7" t="s">
        <v>96</v>
      </c>
      <c r="E44" s="7" t="s">
        <v>256</v>
      </c>
      <c r="F44" s="44"/>
      <c r="G44" s="23"/>
      <c r="H44" s="23"/>
      <c r="I44" s="96" t="s">
        <v>242</v>
      </c>
      <c r="J44" s="96"/>
      <c r="K44" s="97"/>
      <c r="L44" s="46">
        <f>SUMIFS(LCR_Data!D:D,LCR_Data!C:C,'C73.00'!$A44)</f>
        <v>84974</v>
      </c>
      <c r="M44" s="16"/>
      <c r="N44" s="16"/>
      <c r="O44" s="16" t="s">
        <v>37</v>
      </c>
      <c r="P44" s="17">
        <v>1</v>
      </c>
      <c r="Q44" s="31">
        <f t="shared" si="0"/>
        <v>84974</v>
      </c>
      <c r="R44" s="43"/>
    </row>
    <row r="45" spans="1:18" ht="18.899999999999999" customHeight="1" x14ac:dyDescent="0.3">
      <c r="A45" s="1" t="str">
        <f t="shared" si="1"/>
        <v>C73-0240</v>
      </c>
      <c r="C45" s="12" t="s">
        <v>200</v>
      </c>
      <c r="D45" s="7" t="s">
        <v>99</v>
      </c>
      <c r="E45" s="7" t="s">
        <v>257</v>
      </c>
      <c r="F45" s="44"/>
      <c r="G45" s="23"/>
      <c r="H45" s="23"/>
      <c r="I45" s="96" t="s">
        <v>245</v>
      </c>
      <c r="J45" s="96"/>
      <c r="K45" s="97"/>
      <c r="L45" s="15">
        <f>L46+L47</f>
        <v>0</v>
      </c>
      <c r="M45" s="16"/>
      <c r="N45" s="16"/>
      <c r="O45" s="16"/>
      <c r="P45" s="17">
        <v>0.39967683933790027</v>
      </c>
      <c r="Q45" s="15">
        <f t="shared" si="0"/>
        <v>0</v>
      </c>
      <c r="R45" s="43"/>
    </row>
    <row r="46" spans="1:18" ht="18.899999999999999" customHeight="1" x14ac:dyDescent="0.3">
      <c r="A46" s="1" t="str">
        <f t="shared" si="1"/>
        <v>C73-0250</v>
      </c>
      <c r="C46" s="12" t="s">
        <v>200</v>
      </c>
      <c r="D46" s="7" t="s">
        <v>103</v>
      </c>
      <c r="E46" s="7" t="s">
        <v>258</v>
      </c>
      <c r="F46" s="44"/>
      <c r="G46" s="23"/>
      <c r="H46" s="23"/>
      <c r="I46" s="23"/>
      <c r="J46" s="96" t="s">
        <v>225</v>
      </c>
      <c r="K46" s="97"/>
      <c r="L46" s="46">
        <f>SUMIFS(LCR_Data!D:D,LCR_Data!C:C,'C73.00'!$A46)</f>
        <v>0</v>
      </c>
      <c r="M46" s="16"/>
      <c r="N46" s="16"/>
      <c r="O46" s="16" t="s">
        <v>248</v>
      </c>
      <c r="P46" s="17">
        <v>0.2</v>
      </c>
      <c r="Q46" s="15">
        <f t="shared" si="0"/>
        <v>0</v>
      </c>
      <c r="R46" s="43"/>
    </row>
    <row r="47" spans="1:18" ht="18.899999999999999" customHeight="1" x14ac:dyDescent="0.3">
      <c r="A47" s="1" t="str">
        <f t="shared" si="1"/>
        <v>C73-0260</v>
      </c>
      <c r="C47" s="12" t="s">
        <v>200</v>
      </c>
      <c r="D47" s="7" t="s">
        <v>106</v>
      </c>
      <c r="E47" s="7" t="s">
        <v>259</v>
      </c>
      <c r="F47" s="44"/>
      <c r="G47" s="23"/>
      <c r="H47" s="23"/>
      <c r="I47" s="23"/>
      <c r="J47" s="96" t="s">
        <v>227</v>
      </c>
      <c r="K47" s="97"/>
      <c r="L47" s="46">
        <f>SUMIFS(LCR_Data!D:D,LCR_Data!C:C,'C73.00'!$A47)</f>
        <v>0</v>
      </c>
      <c r="M47" s="16"/>
      <c r="N47" s="16"/>
      <c r="O47" s="16" t="s">
        <v>251</v>
      </c>
      <c r="P47" s="17">
        <v>0.4</v>
      </c>
      <c r="Q47" s="15">
        <f t="shared" si="0"/>
        <v>0</v>
      </c>
      <c r="R47" s="43"/>
    </row>
    <row r="48" spans="1:18" ht="18.899999999999999" customHeight="1" x14ac:dyDescent="0.3">
      <c r="A48" s="1" t="str">
        <f t="shared" si="1"/>
        <v>C73-0270</v>
      </c>
      <c r="C48" s="12" t="s">
        <v>200</v>
      </c>
      <c r="D48" s="7" t="s">
        <v>109</v>
      </c>
      <c r="E48" s="7" t="s">
        <v>260</v>
      </c>
      <c r="F48" s="47"/>
      <c r="G48" s="18"/>
      <c r="H48" s="81" t="s">
        <v>261</v>
      </c>
      <c r="I48" s="81"/>
      <c r="J48" s="81"/>
      <c r="K48" s="82"/>
      <c r="L48" s="15">
        <f>SUM(L49:L54)+L57+L58+L59+L60+L63</f>
        <v>0</v>
      </c>
      <c r="M48" s="16"/>
      <c r="N48" s="16"/>
      <c r="O48" s="16"/>
      <c r="P48" s="17">
        <v>1</v>
      </c>
      <c r="Q48" s="15">
        <f t="shared" si="0"/>
        <v>0</v>
      </c>
      <c r="R48" s="43"/>
    </row>
    <row r="49" spans="1:18" ht="18.899999999999999" customHeight="1" x14ac:dyDescent="0.3">
      <c r="A49" s="1" t="str">
        <f t="shared" si="1"/>
        <v>C73-0280</v>
      </c>
      <c r="C49" s="12" t="s">
        <v>200</v>
      </c>
      <c r="D49" s="7" t="s">
        <v>112</v>
      </c>
      <c r="E49" s="7" t="s">
        <v>262</v>
      </c>
      <c r="F49" s="44"/>
      <c r="G49" s="23"/>
      <c r="H49" s="23"/>
      <c r="I49" s="96" t="s">
        <v>263</v>
      </c>
      <c r="J49" s="96"/>
      <c r="K49" s="97"/>
      <c r="L49" s="46">
        <f>SUMIFS(LCR_Data!D:D,LCR_Data!C:C,'C73.00'!$A49)</f>
        <v>0</v>
      </c>
      <c r="M49" s="16"/>
      <c r="N49" s="16"/>
      <c r="O49" s="16" t="s">
        <v>248</v>
      </c>
      <c r="P49" s="17">
        <v>0.2</v>
      </c>
      <c r="Q49" s="31">
        <f t="shared" si="0"/>
        <v>0</v>
      </c>
      <c r="R49" s="43"/>
    </row>
    <row r="50" spans="1:18" ht="24.9" customHeight="1" x14ac:dyDescent="0.3">
      <c r="A50" s="1" t="str">
        <f t="shared" si="1"/>
        <v>C73-0290</v>
      </c>
      <c r="C50" s="12" t="s">
        <v>200</v>
      </c>
      <c r="D50" s="7" t="s">
        <v>115</v>
      </c>
      <c r="E50" s="7" t="s">
        <v>264</v>
      </c>
      <c r="F50" s="44"/>
      <c r="G50" s="23"/>
      <c r="H50" s="23"/>
      <c r="I50" s="96" t="s">
        <v>265</v>
      </c>
      <c r="J50" s="96"/>
      <c r="K50" s="97"/>
      <c r="L50" s="46">
        <f>SUMIFS(LCR_Data!D:D,LCR_Data!C:C,'C73.00'!$A50)</f>
        <v>0</v>
      </c>
      <c r="M50" s="16"/>
      <c r="N50" s="16"/>
      <c r="O50" s="16" t="s">
        <v>221</v>
      </c>
      <c r="P50" s="17">
        <v>0.1</v>
      </c>
      <c r="Q50" s="31">
        <f t="shared" si="0"/>
        <v>0</v>
      </c>
      <c r="R50" s="43"/>
    </row>
    <row r="51" spans="1:18" ht="18.899999999999999" customHeight="1" x14ac:dyDescent="0.3">
      <c r="A51" s="1" t="str">
        <f t="shared" si="1"/>
        <v>C73-0300</v>
      </c>
      <c r="C51" s="12" t="s">
        <v>200</v>
      </c>
      <c r="D51" s="7" t="s">
        <v>118</v>
      </c>
      <c r="E51" s="7" t="s">
        <v>266</v>
      </c>
      <c r="F51" s="44"/>
      <c r="G51" s="23"/>
      <c r="H51" s="23"/>
      <c r="I51" s="96" t="s">
        <v>267</v>
      </c>
      <c r="J51" s="96"/>
      <c r="K51" s="97"/>
      <c r="L51" s="46">
        <f>SUMIFS(LCR_Data!D:D,LCR_Data!C:C,'C73.00'!$A51)</f>
        <v>0</v>
      </c>
      <c r="M51" s="16"/>
      <c r="N51" s="16"/>
      <c r="O51" s="16" t="s">
        <v>37</v>
      </c>
      <c r="P51" s="17">
        <v>1</v>
      </c>
      <c r="Q51" s="31">
        <f t="shared" si="0"/>
        <v>0</v>
      </c>
      <c r="R51" s="43"/>
    </row>
    <row r="52" spans="1:18" ht="18.899999999999999" customHeight="1" x14ac:dyDescent="0.3">
      <c r="A52" s="1" t="str">
        <f t="shared" si="1"/>
        <v>C73-0310</v>
      </c>
      <c r="C52" s="12" t="s">
        <v>200</v>
      </c>
      <c r="D52" s="7" t="s">
        <v>121</v>
      </c>
      <c r="E52" s="7" t="s">
        <v>268</v>
      </c>
      <c r="F52" s="44"/>
      <c r="G52" s="23"/>
      <c r="H52" s="23"/>
      <c r="I52" s="96" t="s">
        <v>269</v>
      </c>
      <c r="J52" s="96"/>
      <c r="K52" s="97"/>
      <c r="L52" s="46">
        <f>SUMIFS(LCR_Data!D:D,LCR_Data!C:C,'C73.00'!$A52)</f>
        <v>0</v>
      </c>
      <c r="M52" s="16"/>
      <c r="N52" s="16"/>
      <c r="O52" s="16" t="s">
        <v>37</v>
      </c>
      <c r="P52" s="17">
        <v>1</v>
      </c>
      <c r="Q52" s="31">
        <f t="shared" si="0"/>
        <v>0</v>
      </c>
      <c r="R52" s="43"/>
    </row>
    <row r="53" spans="1:18" ht="18.899999999999999" customHeight="1" x14ac:dyDescent="0.3">
      <c r="A53" s="1" t="str">
        <f t="shared" si="1"/>
        <v>C73-0340</v>
      </c>
      <c r="C53" s="12" t="s">
        <v>200</v>
      </c>
      <c r="D53" s="7" t="s">
        <v>131</v>
      </c>
      <c r="E53" s="7" t="s">
        <v>270</v>
      </c>
      <c r="F53" s="44"/>
      <c r="G53" s="23"/>
      <c r="H53" s="23"/>
      <c r="I53" s="96" t="s">
        <v>271</v>
      </c>
      <c r="J53" s="96"/>
      <c r="K53" s="97"/>
      <c r="L53" s="46">
        <f>SUMIFS(LCR_Data!D:D,LCR_Data!C:C,'C73.00'!$A53)</f>
        <v>0</v>
      </c>
      <c r="M53" s="16"/>
      <c r="N53" s="16"/>
      <c r="O53" s="16" t="s">
        <v>37</v>
      </c>
      <c r="P53" s="17">
        <v>1</v>
      </c>
      <c r="Q53" s="15">
        <f t="shared" si="0"/>
        <v>0</v>
      </c>
      <c r="R53" s="43"/>
    </row>
    <row r="54" spans="1:18" ht="18.899999999999999" customHeight="1" x14ac:dyDescent="0.3">
      <c r="A54" s="1" t="str">
        <f t="shared" si="1"/>
        <v>C73-0350</v>
      </c>
      <c r="C54" s="12" t="s">
        <v>200</v>
      </c>
      <c r="D54" s="7" t="s">
        <v>135</v>
      </c>
      <c r="E54" s="7" t="s">
        <v>272</v>
      </c>
      <c r="F54" s="44"/>
      <c r="G54" s="23"/>
      <c r="H54" s="23"/>
      <c r="I54" s="96" t="s">
        <v>273</v>
      </c>
      <c r="J54" s="96"/>
      <c r="K54" s="97"/>
      <c r="L54" s="15">
        <f>L55+L56</f>
        <v>0</v>
      </c>
      <c r="M54" s="16"/>
      <c r="N54" s="16"/>
      <c r="O54" s="16"/>
      <c r="P54" s="17">
        <v>0</v>
      </c>
      <c r="Q54" s="31">
        <f t="shared" si="0"/>
        <v>0</v>
      </c>
      <c r="R54" s="43"/>
    </row>
    <row r="55" spans="1:18" ht="18.899999999999999" customHeight="1" x14ac:dyDescent="0.3">
      <c r="A55" s="1" t="str">
        <f t="shared" si="1"/>
        <v>C73-0360</v>
      </c>
      <c r="C55" s="12" t="s">
        <v>200</v>
      </c>
      <c r="D55" s="7" t="s">
        <v>139</v>
      </c>
      <c r="E55" s="7" t="s">
        <v>274</v>
      </c>
      <c r="F55" s="44"/>
      <c r="G55" s="23"/>
      <c r="H55" s="23"/>
      <c r="I55" s="23"/>
      <c r="J55" s="96" t="s">
        <v>275</v>
      </c>
      <c r="K55" s="97"/>
      <c r="L55" s="46">
        <f>SUMIFS(LCR_Data!D:D,LCR_Data!C:C,'C73.00'!$A55)</f>
        <v>0</v>
      </c>
      <c r="M55" s="16"/>
      <c r="N55" s="16"/>
      <c r="O55" s="16" t="s">
        <v>206</v>
      </c>
      <c r="P55" s="17">
        <v>0</v>
      </c>
      <c r="Q55" s="31">
        <f t="shared" si="0"/>
        <v>0</v>
      </c>
      <c r="R55" s="43"/>
    </row>
    <row r="56" spans="1:18" ht="18.899999999999999" customHeight="1" x14ac:dyDescent="0.3">
      <c r="A56" s="1" t="str">
        <f t="shared" si="1"/>
        <v>C73-0370</v>
      </c>
      <c r="C56" s="12" t="s">
        <v>200</v>
      </c>
      <c r="D56" s="7" t="s">
        <v>143</v>
      </c>
      <c r="E56" s="7" t="s">
        <v>276</v>
      </c>
      <c r="F56" s="44"/>
      <c r="G56" s="23"/>
      <c r="H56" s="23"/>
      <c r="I56" s="23"/>
      <c r="J56" s="96" t="s">
        <v>277</v>
      </c>
      <c r="K56" s="97"/>
      <c r="L56" s="46">
        <f>SUMIFS(LCR_Data!D:D,LCR_Data!C:C,'C73.00'!$A56)</f>
        <v>0</v>
      </c>
      <c r="M56" s="16"/>
      <c r="N56" s="16"/>
      <c r="O56" s="16" t="s">
        <v>37</v>
      </c>
      <c r="P56" s="17">
        <v>1</v>
      </c>
      <c r="Q56" s="31">
        <f t="shared" si="0"/>
        <v>0</v>
      </c>
      <c r="R56" s="43"/>
    </row>
    <row r="57" spans="1:18" ht="18.899999999999999" customHeight="1" x14ac:dyDescent="0.3">
      <c r="A57" s="1" t="str">
        <f t="shared" si="1"/>
        <v>C73-0380</v>
      </c>
      <c r="C57" s="12" t="s">
        <v>200</v>
      </c>
      <c r="D57" s="7" t="s">
        <v>146</v>
      </c>
      <c r="E57" s="7" t="s">
        <v>278</v>
      </c>
      <c r="F57" s="44"/>
      <c r="G57" s="23"/>
      <c r="H57" s="23"/>
      <c r="I57" s="96" t="s">
        <v>279</v>
      </c>
      <c r="J57" s="96"/>
      <c r="K57" s="97"/>
      <c r="L57" s="46">
        <f>SUMIFS(LCR_Data!D:D,LCR_Data!C:C,'C73.00'!$A57)</f>
        <v>0</v>
      </c>
      <c r="M57" s="16"/>
      <c r="N57" s="16"/>
      <c r="O57" s="16" t="s">
        <v>37</v>
      </c>
      <c r="P57" s="17">
        <v>1</v>
      </c>
      <c r="Q57" s="31">
        <f t="shared" si="0"/>
        <v>0</v>
      </c>
      <c r="R57" s="43"/>
    </row>
    <row r="58" spans="1:18" ht="18.899999999999999" customHeight="1" x14ac:dyDescent="0.3">
      <c r="A58" s="1" t="str">
        <f t="shared" si="1"/>
        <v>C73-0390</v>
      </c>
      <c r="C58" s="12" t="s">
        <v>200</v>
      </c>
      <c r="D58" s="7" t="s">
        <v>149</v>
      </c>
      <c r="E58" s="7" t="s">
        <v>280</v>
      </c>
      <c r="F58" s="44"/>
      <c r="G58" s="23"/>
      <c r="H58" s="23"/>
      <c r="I58" s="96" t="s">
        <v>281</v>
      </c>
      <c r="J58" s="96"/>
      <c r="K58" s="97"/>
      <c r="L58" s="46">
        <f>SUMIFS(LCR_Data!D:D,LCR_Data!C:C,'C73.00'!$A58)</f>
        <v>0</v>
      </c>
      <c r="M58" s="16"/>
      <c r="N58" s="16"/>
      <c r="O58" s="16" t="s">
        <v>37</v>
      </c>
      <c r="P58" s="17">
        <v>1</v>
      </c>
      <c r="Q58" s="31">
        <f t="shared" si="0"/>
        <v>0</v>
      </c>
      <c r="R58" s="43"/>
    </row>
    <row r="59" spans="1:18" ht="18.899999999999999" customHeight="1" x14ac:dyDescent="0.3">
      <c r="A59" s="1" t="str">
        <f t="shared" si="1"/>
        <v>C73-0400</v>
      </c>
      <c r="C59" s="12" t="s">
        <v>200</v>
      </c>
      <c r="D59" s="7" t="s">
        <v>152</v>
      </c>
      <c r="E59" s="7" t="s">
        <v>282</v>
      </c>
      <c r="F59" s="44"/>
      <c r="G59" s="23"/>
      <c r="H59" s="23"/>
      <c r="I59" s="101" t="s">
        <v>283</v>
      </c>
      <c r="J59" s="101"/>
      <c r="K59" s="102"/>
      <c r="L59" s="31">
        <v>0</v>
      </c>
      <c r="M59" s="16"/>
      <c r="N59" s="16"/>
      <c r="O59" s="16" t="s">
        <v>37</v>
      </c>
      <c r="P59" s="17">
        <v>1</v>
      </c>
      <c r="Q59" s="31">
        <f t="shared" si="0"/>
        <v>0</v>
      </c>
      <c r="R59" s="43"/>
    </row>
    <row r="60" spans="1:18" ht="18.899999999999999" customHeight="1" x14ac:dyDescent="0.3">
      <c r="A60" s="1" t="str">
        <f t="shared" si="1"/>
        <v>C73-0410</v>
      </c>
      <c r="C60" s="12" t="s">
        <v>200</v>
      </c>
      <c r="D60" s="7" t="s">
        <v>155</v>
      </c>
      <c r="E60" s="7" t="s">
        <v>284</v>
      </c>
      <c r="F60" s="44"/>
      <c r="G60" s="23"/>
      <c r="H60" s="23"/>
      <c r="I60" s="96" t="s">
        <v>285</v>
      </c>
      <c r="J60" s="96"/>
      <c r="K60" s="97"/>
      <c r="L60" s="15">
        <f>L61+L62</f>
        <v>0</v>
      </c>
      <c r="M60" s="16"/>
      <c r="N60" s="16"/>
      <c r="O60" s="16"/>
      <c r="P60" s="17">
        <v>0</v>
      </c>
      <c r="Q60" s="31">
        <f t="shared" si="0"/>
        <v>0</v>
      </c>
      <c r="R60" s="43"/>
    </row>
    <row r="61" spans="1:18" ht="18.899999999999999" customHeight="1" x14ac:dyDescent="0.3">
      <c r="A61" s="1" t="str">
        <f t="shared" si="1"/>
        <v>C73-0420</v>
      </c>
      <c r="C61" s="12" t="s">
        <v>200</v>
      </c>
      <c r="D61" s="7" t="s">
        <v>158</v>
      </c>
      <c r="E61" s="7" t="s">
        <v>286</v>
      </c>
      <c r="F61" s="44"/>
      <c r="G61" s="23"/>
      <c r="H61" s="23"/>
      <c r="I61" s="23"/>
      <c r="J61" s="96" t="s">
        <v>287</v>
      </c>
      <c r="K61" s="97"/>
      <c r="L61" s="46">
        <f>SUMIFS(LCR_Data!D:D,LCR_Data!C:C,'C73.00'!$A61)</f>
        <v>0</v>
      </c>
      <c r="M61" s="16"/>
      <c r="N61" s="16"/>
      <c r="O61" s="16" t="s">
        <v>37</v>
      </c>
      <c r="P61" s="17">
        <v>1</v>
      </c>
      <c r="Q61" s="31">
        <f t="shared" si="0"/>
        <v>0</v>
      </c>
      <c r="R61" s="43"/>
    </row>
    <row r="62" spans="1:18" ht="18.899999999999999" customHeight="1" x14ac:dyDescent="0.3">
      <c r="A62" s="1" t="str">
        <f t="shared" si="1"/>
        <v>C73-0430</v>
      </c>
      <c r="C62" s="12" t="s">
        <v>200</v>
      </c>
      <c r="D62" s="7" t="s">
        <v>161</v>
      </c>
      <c r="E62" s="7" t="s">
        <v>288</v>
      </c>
      <c r="F62" s="44"/>
      <c r="G62" s="23"/>
      <c r="H62" s="23"/>
      <c r="I62" s="23"/>
      <c r="J62" s="96" t="s">
        <v>289</v>
      </c>
      <c r="K62" s="97"/>
      <c r="L62" s="46">
        <f>SUMIFS(LCR_Data!D:D,LCR_Data!C:C,'C73.00'!$A62)</f>
        <v>0</v>
      </c>
      <c r="M62" s="16"/>
      <c r="N62" s="16"/>
      <c r="O62" s="16" t="s">
        <v>37</v>
      </c>
      <c r="P62" s="17">
        <v>1</v>
      </c>
      <c r="Q62" s="31">
        <f t="shared" si="0"/>
        <v>0</v>
      </c>
      <c r="R62" s="43"/>
    </row>
    <row r="63" spans="1:18" ht="18.899999999999999" customHeight="1" x14ac:dyDescent="0.3">
      <c r="A63" s="1" t="str">
        <f t="shared" si="1"/>
        <v>C73-0450</v>
      </c>
      <c r="C63" s="12" t="s">
        <v>200</v>
      </c>
      <c r="D63" s="7" t="s">
        <v>169</v>
      </c>
      <c r="E63" s="7" t="s">
        <v>290</v>
      </c>
      <c r="F63" s="44"/>
      <c r="G63" s="23"/>
      <c r="H63" s="23"/>
      <c r="I63" s="96" t="s">
        <v>291</v>
      </c>
      <c r="J63" s="96"/>
      <c r="K63" s="97"/>
      <c r="L63" s="46">
        <f>SUMIFS(LCR_Data!D:D,LCR_Data!C:C,'C73.00'!$A63)</f>
        <v>0</v>
      </c>
      <c r="M63" s="16"/>
      <c r="N63" s="16"/>
      <c r="O63" s="16" t="s">
        <v>142</v>
      </c>
      <c r="P63" s="17">
        <v>0.5</v>
      </c>
      <c r="Q63" s="31">
        <f t="shared" si="0"/>
        <v>0</v>
      </c>
      <c r="R63" s="43"/>
    </row>
    <row r="64" spans="1:18" ht="18.899999999999999" customHeight="1" x14ac:dyDescent="0.3">
      <c r="A64" s="1" t="str">
        <f t="shared" si="1"/>
        <v>C73-0460</v>
      </c>
      <c r="C64" s="12" t="s">
        <v>200</v>
      </c>
      <c r="D64" s="7" t="s">
        <v>172</v>
      </c>
      <c r="E64" s="7" t="s">
        <v>292</v>
      </c>
      <c r="F64" s="47"/>
      <c r="G64" s="18"/>
      <c r="H64" s="81" t="s">
        <v>293</v>
      </c>
      <c r="I64" s="81"/>
      <c r="J64" s="81"/>
      <c r="K64" s="82"/>
      <c r="L64" s="15">
        <f>L65+L76</f>
        <v>0</v>
      </c>
      <c r="M64" s="16"/>
      <c r="N64" s="16"/>
      <c r="O64" s="16"/>
      <c r="P64" s="17">
        <v>9.9744387546720964E-2</v>
      </c>
      <c r="Q64" s="15">
        <f t="shared" si="0"/>
        <v>0</v>
      </c>
      <c r="R64" s="43"/>
    </row>
    <row r="65" spans="1:18" ht="18.899999999999999" customHeight="1" x14ac:dyDescent="0.3">
      <c r="A65" s="1" t="str">
        <f t="shared" si="1"/>
        <v>C73-0470</v>
      </c>
      <c r="C65" s="12" t="s">
        <v>200</v>
      </c>
      <c r="D65" s="7" t="s">
        <v>175</v>
      </c>
      <c r="E65" s="7" t="s">
        <v>294</v>
      </c>
      <c r="F65" s="44"/>
      <c r="G65" s="23"/>
      <c r="H65" s="23"/>
      <c r="I65" s="96" t="s">
        <v>295</v>
      </c>
      <c r="J65" s="96"/>
      <c r="K65" s="97"/>
      <c r="L65" s="15">
        <f>L66+L67+L68+L72+L73+L74+L75</f>
        <v>0</v>
      </c>
      <c r="M65" s="16"/>
      <c r="N65" s="16"/>
      <c r="O65" s="16"/>
      <c r="P65" s="17">
        <v>9.9744387546720964E-2</v>
      </c>
      <c r="Q65" s="15">
        <f t="shared" si="0"/>
        <v>0</v>
      </c>
      <c r="R65" s="43"/>
    </row>
    <row r="66" spans="1:18" ht="18.899999999999999" customHeight="1" x14ac:dyDescent="0.3">
      <c r="A66" s="1" t="str">
        <f t="shared" si="1"/>
        <v>C73-0480</v>
      </c>
      <c r="C66" s="12" t="s">
        <v>200</v>
      </c>
      <c r="D66" s="7" t="s">
        <v>296</v>
      </c>
      <c r="E66" s="7" t="s">
        <v>297</v>
      </c>
      <c r="F66" s="44"/>
      <c r="G66" s="23"/>
      <c r="H66" s="23"/>
      <c r="I66" s="23"/>
      <c r="J66" s="96" t="s">
        <v>298</v>
      </c>
      <c r="K66" s="97"/>
      <c r="L66" s="15">
        <v>0</v>
      </c>
      <c r="M66" s="16"/>
      <c r="N66" s="16"/>
      <c r="O66" s="16" t="s">
        <v>216</v>
      </c>
      <c r="P66" s="17">
        <v>0.05</v>
      </c>
      <c r="Q66" s="15">
        <f t="shared" si="0"/>
        <v>0</v>
      </c>
      <c r="R66" s="43"/>
    </row>
    <row r="67" spans="1:18" ht="18.899999999999999" customHeight="1" x14ac:dyDescent="0.3">
      <c r="A67" s="1" t="str">
        <f t="shared" si="1"/>
        <v>C73-0490</v>
      </c>
      <c r="C67" s="12" t="s">
        <v>200</v>
      </c>
      <c r="D67" s="7" t="s">
        <v>299</v>
      </c>
      <c r="E67" s="7" t="s">
        <v>300</v>
      </c>
      <c r="F67" s="44"/>
      <c r="G67" s="23"/>
      <c r="H67" s="23"/>
      <c r="I67" s="23"/>
      <c r="J67" s="96" t="s">
        <v>301</v>
      </c>
      <c r="K67" s="97"/>
      <c r="L67" s="15">
        <v>0</v>
      </c>
      <c r="M67" s="16"/>
      <c r="N67" s="16"/>
      <c r="O67" s="16" t="s">
        <v>221</v>
      </c>
      <c r="P67" s="17">
        <v>0.1</v>
      </c>
      <c r="Q67" s="15">
        <f t="shared" si="0"/>
        <v>0</v>
      </c>
      <c r="R67" s="43"/>
    </row>
    <row r="68" spans="1:18" ht="18.899999999999999" customHeight="1" x14ac:dyDescent="0.3">
      <c r="A68" s="1" t="str">
        <f t="shared" si="1"/>
        <v>C73-0500</v>
      </c>
      <c r="C68" s="12" t="s">
        <v>200</v>
      </c>
      <c r="D68" s="7" t="s">
        <v>302</v>
      </c>
      <c r="E68" s="7" t="s">
        <v>303</v>
      </c>
      <c r="F68" s="44"/>
      <c r="G68" s="23"/>
      <c r="H68" s="23"/>
      <c r="I68" s="23"/>
      <c r="J68" s="96" t="s">
        <v>304</v>
      </c>
      <c r="K68" s="97"/>
      <c r="L68" s="15">
        <f>L69+L70+L71</f>
        <v>0</v>
      </c>
      <c r="M68" s="16"/>
      <c r="N68" s="16"/>
      <c r="O68" s="16"/>
      <c r="P68" s="17">
        <v>0</v>
      </c>
      <c r="Q68" s="31">
        <f t="shared" si="0"/>
        <v>0</v>
      </c>
      <c r="R68" s="43"/>
    </row>
    <row r="69" spans="1:18" ht="18.899999999999999" customHeight="1" x14ac:dyDescent="0.3">
      <c r="A69" s="1" t="str">
        <f t="shared" si="1"/>
        <v>C73-0510</v>
      </c>
      <c r="C69" s="12" t="s">
        <v>200</v>
      </c>
      <c r="D69" s="7" t="s">
        <v>305</v>
      </c>
      <c r="E69" s="7" t="s">
        <v>306</v>
      </c>
      <c r="F69" s="44"/>
      <c r="G69" s="23"/>
      <c r="H69" s="23"/>
      <c r="I69" s="23"/>
      <c r="J69" s="24"/>
      <c r="K69" s="25" t="s">
        <v>307</v>
      </c>
      <c r="L69" s="46">
        <f>SUMIFS(LCR_Data!D:D,LCR_Data!C:C,'C73.00'!$A69)</f>
        <v>0</v>
      </c>
      <c r="M69" s="16"/>
      <c r="N69" s="16"/>
      <c r="O69" s="16" t="s">
        <v>216</v>
      </c>
      <c r="P69" s="17">
        <v>0.05</v>
      </c>
      <c r="Q69" s="31">
        <f t="shared" si="0"/>
        <v>0</v>
      </c>
      <c r="R69" s="43"/>
    </row>
    <row r="70" spans="1:18" ht="18.899999999999999" customHeight="1" x14ac:dyDescent="0.3">
      <c r="A70" s="1" t="str">
        <f t="shared" si="1"/>
        <v>C73-0520</v>
      </c>
      <c r="C70" s="12" t="s">
        <v>200</v>
      </c>
      <c r="D70" s="7" t="s">
        <v>308</v>
      </c>
      <c r="E70" s="7" t="s">
        <v>309</v>
      </c>
      <c r="F70" s="44"/>
      <c r="G70" s="23"/>
      <c r="H70" s="23"/>
      <c r="I70" s="23"/>
      <c r="J70" s="24"/>
      <c r="K70" s="25" t="s">
        <v>310</v>
      </c>
      <c r="L70" s="46">
        <f>SUMIFS(LCR_Data!D:D,LCR_Data!C:C,'C73.00'!$A70)</f>
        <v>0</v>
      </c>
      <c r="M70" s="16"/>
      <c r="N70" s="16"/>
      <c r="O70" s="16" t="s">
        <v>221</v>
      </c>
      <c r="P70" s="17">
        <v>0.1</v>
      </c>
      <c r="Q70" s="31">
        <f t="shared" si="0"/>
        <v>0</v>
      </c>
      <c r="R70" s="43"/>
    </row>
    <row r="71" spans="1:18" ht="18.899999999999999" customHeight="1" x14ac:dyDescent="0.3">
      <c r="A71" s="1" t="str">
        <f t="shared" si="1"/>
        <v>C73-0530</v>
      </c>
      <c r="C71" s="12" t="s">
        <v>200</v>
      </c>
      <c r="D71" s="7" t="s">
        <v>311</v>
      </c>
      <c r="E71" s="7" t="s">
        <v>312</v>
      </c>
      <c r="F71" s="44"/>
      <c r="G71" s="23"/>
      <c r="H71" s="23"/>
      <c r="I71" s="23"/>
      <c r="J71" s="24"/>
      <c r="K71" s="25" t="s">
        <v>313</v>
      </c>
      <c r="L71" s="15">
        <v>0</v>
      </c>
      <c r="M71" s="16"/>
      <c r="N71" s="16"/>
      <c r="O71" s="16" t="s">
        <v>251</v>
      </c>
      <c r="P71" s="17">
        <v>0.4</v>
      </c>
      <c r="Q71" s="31">
        <f t="shared" si="0"/>
        <v>0</v>
      </c>
      <c r="R71" s="43"/>
    </row>
    <row r="72" spans="1:18" ht="18.899999999999999" customHeight="1" x14ac:dyDescent="0.3">
      <c r="A72" s="1" t="str">
        <f t="shared" si="1"/>
        <v>C73-0540</v>
      </c>
      <c r="C72" s="12" t="s">
        <v>200</v>
      </c>
      <c r="D72" s="7" t="s">
        <v>314</v>
      </c>
      <c r="E72" s="7" t="s">
        <v>315</v>
      </c>
      <c r="F72" s="44"/>
      <c r="G72" s="23"/>
      <c r="H72" s="23"/>
      <c r="I72" s="23"/>
      <c r="J72" s="96" t="s">
        <v>316</v>
      </c>
      <c r="K72" s="97"/>
      <c r="L72" s="15">
        <v>0</v>
      </c>
      <c r="M72" s="16"/>
      <c r="N72" s="16"/>
      <c r="O72" s="16" t="s">
        <v>251</v>
      </c>
      <c r="P72" s="17">
        <v>0.4</v>
      </c>
      <c r="Q72" s="31">
        <f t="shared" si="0"/>
        <v>0</v>
      </c>
      <c r="R72" s="43"/>
    </row>
    <row r="73" spans="1:18" ht="24.9" customHeight="1" x14ac:dyDescent="0.3">
      <c r="A73" s="1" t="str">
        <f t="shared" si="1"/>
        <v>C73-0550</v>
      </c>
      <c r="C73" s="12" t="s">
        <v>200</v>
      </c>
      <c r="D73" s="7" t="s">
        <v>317</v>
      </c>
      <c r="E73" s="7" t="s">
        <v>318</v>
      </c>
      <c r="F73" s="44"/>
      <c r="G73" s="23"/>
      <c r="H73" s="23"/>
      <c r="I73" s="23"/>
      <c r="J73" s="96" t="s">
        <v>319</v>
      </c>
      <c r="K73" s="97"/>
      <c r="L73" s="46">
        <f>SUMIFS(LCR_Data!D:D,LCR_Data!C:C,'C73.00'!$A73)</f>
        <v>0</v>
      </c>
      <c r="M73" s="16"/>
      <c r="N73" s="16"/>
      <c r="O73" s="16"/>
      <c r="P73" s="17">
        <v>0</v>
      </c>
      <c r="Q73" s="31">
        <f t="shared" si="0"/>
        <v>0</v>
      </c>
      <c r="R73" s="43"/>
    </row>
    <row r="74" spans="1:18" ht="24.9" customHeight="1" x14ac:dyDescent="0.3">
      <c r="A74" s="1" t="str">
        <f t="shared" si="1"/>
        <v>C73-0560</v>
      </c>
      <c r="C74" s="12" t="s">
        <v>200</v>
      </c>
      <c r="D74" s="7" t="s">
        <v>320</v>
      </c>
      <c r="E74" s="7" t="s">
        <v>321</v>
      </c>
      <c r="F74" s="44"/>
      <c r="G74" s="23"/>
      <c r="H74" s="23"/>
      <c r="I74" s="23"/>
      <c r="J74" s="96" t="s">
        <v>322</v>
      </c>
      <c r="K74" s="97"/>
      <c r="L74" s="46">
        <f>SUMIFS(LCR_Data!D:D,LCR_Data!C:C,'C73.00'!$A74)</f>
        <v>0</v>
      </c>
      <c r="M74" s="16"/>
      <c r="N74" s="16"/>
      <c r="O74" s="16" t="s">
        <v>127</v>
      </c>
      <c r="P74" s="17">
        <v>0.75</v>
      </c>
      <c r="Q74" s="31">
        <f t="shared" si="0"/>
        <v>0</v>
      </c>
      <c r="R74" s="43"/>
    </row>
    <row r="75" spans="1:18" ht="18.899999999999999" customHeight="1" x14ac:dyDescent="0.3">
      <c r="A75" s="1" t="str">
        <f t="shared" si="1"/>
        <v>C73-0570</v>
      </c>
      <c r="C75" s="12" t="s">
        <v>200</v>
      </c>
      <c r="D75" s="7" t="s">
        <v>323</v>
      </c>
      <c r="E75" s="7" t="s">
        <v>324</v>
      </c>
      <c r="F75" s="44"/>
      <c r="G75" s="23"/>
      <c r="H75" s="23"/>
      <c r="I75" s="23"/>
      <c r="J75" s="96" t="s">
        <v>325</v>
      </c>
      <c r="K75" s="97"/>
      <c r="L75" s="15"/>
      <c r="M75" s="16"/>
      <c r="N75" s="16"/>
      <c r="O75" s="16" t="s">
        <v>37</v>
      </c>
      <c r="P75" s="17">
        <v>1</v>
      </c>
      <c r="Q75" s="15">
        <f t="shared" si="0"/>
        <v>0</v>
      </c>
      <c r="R75" s="43"/>
    </row>
    <row r="76" spans="1:18" ht="18.899999999999999" customHeight="1" x14ac:dyDescent="0.3">
      <c r="A76" s="1" t="str">
        <f t="shared" si="1"/>
        <v>C73-0580</v>
      </c>
      <c r="C76" s="12" t="s">
        <v>200</v>
      </c>
      <c r="D76" s="7" t="s">
        <v>182</v>
      </c>
      <c r="E76" s="7" t="s">
        <v>326</v>
      </c>
      <c r="F76" s="44"/>
      <c r="G76" s="23"/>
      <c r="H76" s="23"/>
      <c r="I76" s="96" t="s">
        <v>327</v>
      </c>
      <c r="J76" s="96"/>
      <c r="K76" s="97"/>
      <c r="L76" s="15">
        <f>L77+L78+L79+L80+L83+L87+L88+L89</f>
        <v>0</v>
      </c>
      <c r="M76" s="16"/>
      <c r="N76" s="16"/>
      <c r="O76" s="16"/>
      <c r="P76" s="17">
        <v>0</v>
      </c>
      <c r="Q76" s="31">
        <f t="shared" si="0"/>
        <v>0</v>
      </c>
      <c r="R76" s="43"/>
    </row>
    <row r="77" spans="1:18" ht="18.899999999999999" customHeight="1" x14ac:dyDescent="0.3">
      <c r="A77" s="1" t="str">
        <f t="shared" si="1"/>
        <v>C73-0590</v>
      </c>
      <c r="C77" s="12" t="s">
        <v>200</v>
      </c>
      <c r="D77" s="7" t="s">
        <v>185</v>
      </c>
      <c r="E77" s="7" t="s">
        <v>328</v>
      </c>
      <c r="F77" s="44"/>
      <c r="G77" s="23"/>
      <c r="H77" s="23"/>
      <c r="I77" s="23"/>
      <c r="J77" s="96" t="s">
        <v>298</v>
      </c>
      <c r="K77" s="97"/>
      <c r="L77" s="31"/>
      <c r="M77" s="16"/>
      <c r="N77" s="16"/>
      <c r="O77" s="16" t="s">
        <v>216</v>
      </c>
      <c r="P77" s="17">
        <v>0.05</v>
      </c>
      <c r="Q77" s="31">
        <f t="shared" si="0"/>
        <v>0</v>
      </c>
      <c r="R77" s="43"/>
    </row>
    <row r="78" spans="1:18" ht="18.899999999999999" customHeight="1" x14ac:dyDescent="0.3">
      <c r="A78" s="1" t="str">
        <f t="shared" si="1"/>
        <v>C73-0600</v>
      </c>
      <c r="C78" s="12" t="s">
        <v>200</v>
      </c>
      <c r="D78" s="7" t="s">
        <v>329</v>
      </c>
      <c r="E78" s="7" t="s">
        <v>330</v>
      </c>
      <c r="F78" s="44"/>
      <c r="G78" s="23"/>
      <c r="H78" s="23"/>
      <c r="I78" s="23"/>
      <c r="J78" s="96" t="s">
        <v>301</v>
      </c>
      <c r="K78" s="97"/>
      <c r="L78" s="31"/>
      <c r="M78" s="16"/>
      <c r="N78" s="16"/>
      <c r="O78" s="16" t="s">
        <v>331</v>
      </c>
      <c r="P78" s="17">
        <v>0.3</v>
      </c>
      <c r="Q78" s="31">
        <f t="shared" si="0"/>
        <v>0</v>
      </c>
      <c r="R78" s="43"/>
    </row>
    <row r="79" spans="1:18" ht="18.899999999999999" customHeight="1" x14ac:dyDescent="0.3">
      <c r="A79" s="1" t="str">
        <f t="shared" si="1"/>
        <v>C73-0610</v>
      </c>
      <c r="C79" s="12" t="s">
        <v>200</v>
      </c>
      <c r="D79" s="7" t="s">
        <v>332</v>
      </c>
      <c r="E79" s="7" t="s">
        <v>333</v>
      </c>
      <c r="F79" s="44"/>
      <c r="G79" s="23"/>
      <c r="H79" s="23"/>
      <c r="I79" s="23"/>
      <c r="J79" s="96" t="s">
        <v>334</v>
      </c>
      <c r="K79" s="97"/>
      <c r="L79" s="46">
        <f>SUMIFS(LCR_Data!D:D,LCR_Data!C:C,'C73.00'!$A79)</f>
        <v>0</v>
      </c>
      <c r="M79" s="16"/>
      <c r="N79" s="16"/>
      <c r="O79" s="16" t="s">
        <v>251</v>
      </c>
      <c r="P79" s="17">
        <v>0.4</v>
      </c>
      <c r="Q79" s="31">
        <f t="shared" si="0"/>
        <v>0</v>
      </c>
      <c r="R79" s="43"/>
    </row>
    <row r="80" spans="1:18" ht="18.899999999999999" customHeight="1" x14ac:dyDescent="0.3">
      <c r="A80" s="1" t="str">
        <f t="shared" si="1"/>
        <v>C73-0620</v>
      </c>
      <c r="C80" s="12" t="s">
        <v>200</v>
      </c>
      <c r="D80" s="7" t="s">
        <v>335</v>
      </c>
      <c r="E80" s="7" t="s">
        <v>336</v>
      </c>
      <c r="F80" s="44"/>
      <c r="G80" s="23"/>
      <c r="H80" s="23"/>
      <c r="I80" s="23"/>
      <c r="J80" s="96" t="s">
        <v>337</v>
      </c>
      <c r="K80" s="97"/>
      <c r="L80" s="15">
        <f>L81+L82</f>
        <v>0</v>
      </c>
      <c r="M80" s="16"/>
      <c r="N80" s="16"/>
      <c r="O80" s="16"/>
      <c r="P80" s="17">
        <v>0</v>
      </c>
      <c r="Q80" s="31">
        <f t="shared" si="0"/>
        <v>0</v>
      </c>
      <c r="R80" s="43"/>
    </row>
    <row r="81" spans="1:18" ht="18.899999999999999" customHeight="1" x14ac:dyDescent="0.3">
      <c r="A81" s="1" t="str">
        <f t="shared" si="1"/>
        <v>C73-0630</v>
      </c>
      <c r="C81" s="12" t="s">
        <v>200</v>
      </c>
      <c r="D81" s="7" t="s">
        <v>338</v>
      </c>
      <c r="E81" s="7" t="s">
        <v>339</v>
      </c>
      <c r="F81" s="44"/>
      <c r="G81" s="23"/>
      <c r="H81" s="23"/>
      <c r="I81" s="23"/>
      <c r="J81" s="24"/>
      <c r="K81" s="25" t="s">
        <v>340</v>
      </c>
      <c r="L81" s="46">
        <f>SUMIFS(LCR_Data!D:D,LCR_Data!C:C,'C73.00'!$A81)</f>
        <v>0</v>
      </c>
      <c r="M81" s="16"/>
      <c r="N81" s="16"/>
      <c r="O81" s="16" t="s">
        <v>221</v>
      </c>
      <c r="P81" s="17">
        <v>0.1</v>
      </c>
      <c r="Q81" s="31">
        <f t="shared" ref="Q81:Q128" si="2">L81*P81</f>
        <v>0</v>
      </c>
      <c r="R81" s="43"/>
    </row>
    <row r="82" spans="1:18" ht="18.899999999999999" customHeight="1" x14ac:dyDescent="0.3">
      <c r="A82" s="1" t="str">
        <f t="shared" si="1"/>
        <v>C73-0640</v>
      </c>
      <c r="C82" s="12" t="s">
        <v>200</v>
      </c>
      <c r="D82" s="7" t="s">
        <v>341</v>
      </c>
      <c r="E82" s="7" t="s">
        <v>342</v>
      </c>
      <c r="F82" s="44"/>
      <c r="G82" s="23"/>
      <c r="H82" s="23"/>
      <c r="I82" s="23"/>
      <c r="J82" s="24"/>
      <c r="K82" s="25" t="s">
        <v>277</v>
      </c>
      <c r="L82" s="46">
        <f>SUMIFS(LCR_Data!D:D,LCR_Data!C:C,'C73.00'!$A82)</f>
        <v>0</v>
      </c>
      <c r="M82" s="16"/>
      <c r="N82" s="16"/>
      <c r="O82" s="16" t="s">
        <v>37</v>
      </c>
      <c r="P82" s="17">
        <v>1</v>
      </c>
      <c r="Q82" s="31">
        <f t="shared" si="2"/>
        <v>0</v>
      </c>
      <c r="R82" s="43"/>
    </row>
    <row r="83" spans="1:18" ht="18.899999999999999" customHeight="1" x14ac:dyDescent="0.3">
      <c r="A83" s="1" t="str">
        <f t="shared" si="1"/>
        <v>C73-0650</v>
      </c>
      <c r="C83" s="12" t="s">
        <v>200</v>
      </c>
      <c r="D83" s="7" t="s">
        <v>343</v>
      </c>
      <c r="E83" s="7" t="s">
        <v>344</v>
      </c>
      <c r="F83" s="44"/>
      <c r="G83" s="23"/>
      <c r="H83" s="23"/>
      <c r="I83" s="23"/>
      <c r="J83" s="96" t="s">
        <v>304</v>
      </c>
      <c r="K83" s="97"/>
      <c r="L83" s="15">
        <f>SUM(L84:L86)</f>
        <v>0</v>
      </c>
      <c r="M83" s="16"/>
      <c r="N83" s="16"/>
      <c r="O83" s="16"/>
      <c r="P83" s="17">
        <v>0</v>
      </c>
      <c r="Q83" s="31">
        <f t="shared" si="2"/>
        <v>0</v>
      </c>
      <c r="R83" s="43"/>
    </row>
    <row r="84" spans="1:18" ht="18.899999999999999" customHeight="1" x14ac:dyDescent="0.3">
      <c r="A84" s="1" t="str">
        <f t="shared" ref="A84:A143" si="3">C84&amp;"-"&amp;D84</f>
        <v>C73-0660</v>
      </c>
      <c r="C84" s="12" t="s">
        <v>200</v>
      </c>
      <c r="D84" s="7" t="s">
        <v>345</v>
      </c>
      <c r="E84" s="7" t="s">
        <v>346</v>
      </c>
      <c r="F84" s="44"/>
      <c r="G84" s="23"/>
      <c r="H84" s="23"/>
      <c r="I84" s="23"/>
      <c r="J84" s="24"/>
      <c r="K84" s="25" t="s">
        <v>307</v>
      </c>
      <c r="L84" s="46">
        <f>SUMIFS(LCR_Data!D:D,LCR_Data!C:C,'C73.00'!$A84)</f>
        <v>0</v>
      </c>
      <c r="M84" s="16"/>
      <c r="N84" s="16"/>
      <c r="O84" s="16" t="s">
        <v>216</v>
      </c>
      <c r="P84" s="17">
        <v>0.05</v>
      </c>
      <c r="Q84" s="31">
        <f t="shared" si="2"/>
        <v>0</v>
      </c>
      <c r="R84" s="43"/>
    </row>
    <row r="85" spans="1:18" ht="18.899999999999999" customHeight="1" x14ac:dyDescent="0.3">
      <c r="A85" s="1" t="str">
        <f t="shared" si="3"/>
        <v>C73-0670</v>
      </c>
      <c r="C85" s="12" t="s">
        <v>200</v>
      </c>
      <c r="D85" s="7" t="s">
        <v>347</v>
      </c>
      <c r="E85" s="7" t="s">
        <v>348</v>
      </c>
      <c r="F85" s="44"/>
      <c r="G85" s="23"/>
      <c r="H85" s="23"/>
      <c r="I85" s="23"/>
      <c r="J85" s="24"/>
      <c r="K85" s="25" t="s">
        <v>310</v>
      </c>
      <c r="L85" s="46">
        <f>SUMIFS(LCR_Data!D:D,LCR_Data!C:C,'C73.00'!$A85)</f>
        <v>0</v>
      </c>
      <c r="M85" s="16"/>
      <c r="N85" s="16"/>
      <c r="O85" s="16" t="s">
        <v>331</v>
      </c>
      <c r="P85" s="17">
        <v>0.3</v>
      </c>
      <c r="Q85" s="31">
        <f t="shared" si="2"/>
        <v>0</v>
      </c>
      <c r="R85" s="43"/>
    </row>
    <row r="86" spans="1:18" ht="18.899999999999999" customHeight="1" x14ac:dyDescent="0.3">
      <c r="A86" s="1" t="str">
        <f t="shared" si="3"/>
        <v>C73-0680</v>
      </c>
      <c r="C86" s="12" t="s">
        <v>200</v>
      </c>
      <c r="D86" s="7" t="s">
        <v>349</v>
      </c>
      <c r="E86" s="7" t="s">
        <v>350</v>
      </c>
      <c r="F86" s="44"/>
      <c r="G86" s="23"/>
      <c r="H86" s="23"/>
      <c r="I86" s="23"/>
      <c r="J86" s="24"/>
      <c r="K86" s="25" t="s">
        <v>277</v>
      </c>
      <c r="L86" s="46">
        <f>SUMIFS(LCR_Data!D:D,LCR_Data!C:C,'C73.00'!$A86)</f>
        <v>0</v>
      </c>
      <c r="M86" s="16"/>
      <c r="N86" s="16"/>
      <c r="O86" s="16" t="s">
        <v>251</v>
      </c>
      <c r="P86" s="17">
        <v>0.4</v>
      </c>
      <c r="Q86" s="31">
        <f t="shared" si="2"/>
        <v>0</v>
      </c>
      <c r="R86" s="43"/>
    </row>
    <row r="87" spans="1:18" ht="24.9" customHeight="1" x14ac:dyDescent="0.3">
      <c r="A87" s="1" t="str">
        <f t="shared" si="3"/>
        <v>C73-0690</v>
      </c>
      <c r="C87" s="12" t="s">
        <v>200</v>
      </c>
      <c r="D87" s="7" t="s">
        <v>351</v>
      </c>
      <c r="E87" s="7" t="s">
        <v>352</v>
      </c>
      <c r="F87" s="44"/>
      <c r="G87" s="23"/>
      <c r="H87" s="23"/>
      <c r="I87" s="23"/>
      <c r="J87" s="96" t="s">
        <v>319</v>
      </c>
      <c r="K87" s="97"/>
      <c r="L87" s="46">
        <f>SUMIFS(LCR_Data!D:D,LCR_Data!C:C,'C73.00'!$A87)</f>
        <v>0</v>
      </c>
      <c r="M87" s="16"/>
      <c r="N87" s="16"/>
      <c r="O87" s="16"/>
      <c r="P87" s="17">
        <v>0</v>
      </c>
      <c r="Q87" s="31">
        <f t="shared" si="2"/>
        <v>0</v>
      </c>
      <c r="R87" s="43"/>
    </row>
    <row r="88" spans="1:18" ht="24.9" customHeight="1" x14ac:dyDescent="0.3">
      <c r="A88" s="1" t="str">
        <f t="shared" si="3"/>
        <v>C73-0700</v>
      </c>
      <c r="C88" s="12" t="s">
        <v>200</v>
      </c>
      <c r="D88" s="7" t="s">
        <v>353</v>
      </c>
      <c r="E88" s="7" t="s">
        <v>354</v>
      </c>
      <c r="F88" s="44"/>
      <c r="G88" s="23"/>
      <c r="H88" s="23"/>
      <c r="I88" s="23"/>
      <c r="J88" s="96" t="s">
        <v>322</v>
      </c>
      <c r="K88" s="97"/>
      <c r="L88" s="46">
        <f>SUMIFS(LCR_Data!D:D,LCR_Data!C:C,'C73.00'!$A88)</f>
        <v>0</v>
      </c>
      <c r="M88" s="16"/>
      <c r="N88" s="16"/>
      <c r="O88" s="16" t="s">
        <v>127</v>
      </c>
      <c r="P88" s="17">
        <v>0.75</v>
      </c>
      <c r="Q88" s="31">
        <f t="shared" si="2"/>
        <v>0</v>
      </c>
      <c r="R88" s="43"/>
    </row>
    <row r="89" spans="1:18" ht="18.899999999999999" customHeight="1" x14ac:dyDescent="0.3">
      <c r="A89" s="1" t="str">
        <f t="shared" si="3"/>
        <v>C73-0710</v>
      </c>
      <c r="C89" s="12" t="s">
        <v>200</v>
      </c>
      <c r="D89" s="7" t="s">
        <v>355</v>
      </c>
      <c r="E89" s="7" t="s">
        <v>356</v>
      </c>
      <c r="F89" s="44"/>
      <c r="G89" s="23"/>
      <c r="H89" s="23"/>
      <c r="I89" s="23"/>
      <c r="J89" s="96" t="s">
        <v>325</v>
      </c>
      <c r="K89" s="97"/>
      <c r="L89" s="46">
        <f>SUMIFS(LCR_Data!D:D,LCR_Data!C:C,'C73.00'!$A89)</f>
        <v>0</v>
      </c>
      <c r="M89" s="16"/>
      <c r="N89" s="16"/>
      <c r="O89" s="16" t="s">
        <v>37</v>
      </c>
      <c r="P89" s="17">
        <v>1</v>
      </c>
      <c r="Q89" s="31">
        <f t="shared" si="2"/>
        <v>0</v>
      </c>
      <c r="R89" s="43"/>
    </row>
    <row r="90" spans="1:18" ht="18.899999999999999" customHeight="1" x14ac:dyDescent="0.3">
      <c r="A90" s="1" t="str">
        <f t="shared" si="3"/>
        <v>C73-0720</v>
      </c>
      <c r="C90" s="12" t="s">
        <v>200</v>
      </c>
      <c r="D90" s="7" t="s">
        <v>357</v>
      </c>
      <c r="E90" s="7" t="s">
        <v>358</v>
      </c>
      <c r="F90" s="47"/>
      <c r="G90" s="18"/>
      <c r="H90" s="81" t="s">
        <v>359</v>
      </c>
      <c r="I90" s="81"/>
      <c r="J90" s="81"/>
      <c r="K90" s="82"/>
      <c r="L90" s="15">
        <f>SUM(L91:L99)</f>
        <v>0</v>
      </c>
      <c r="M90" s="16"/>
      <c r="N90" s="16"/>
      <c r="O90" s="16"/>
      <c r="P90" s="17">
        <v>1.0000000000000002E-2</v>
      </c>
      <c r="Q90" s="15">
        <f t="shared" si="2"/>
        <v>0</v>
      </c>
      <c r="R90" s="43"/>
    </row>
    <row r="91" spans="1:18" ht="18.899999999999999" customHeight="1" x14ac:dyDescent="0.3">
      <c r="A91" s="1" t="str">
        <f t="shared" si="3"/>
        <v>C73-0731</v>
      </c>
      <c r="C91" s="12" t="s">
        <v>200</v>
      </c>
      <c r="D91" s="7" t="s">
        <v>360</v>
      </c>
      <c r="E91" s="7" t="s">
        <v>361</v>
      </c>
      <c r="F91" s="44"/>
      <c r="G91" s="23"/>
      <c r="H91" s="23"/>
      <c r="I91" s="96" t="s">
        <v>362</v>
      </c>
      <c r="J91" s="96"/>
      <c r="K91" s="97"/>
      <c r="L91" s="31">
        <v>0</v>
      </c>
      <c r="M91" s="16"/>
      <c r="N91" s="16"/>
      <c r="O91" s="16"/>
      <c r="P91" s="17">
        <v>0</v>
      </c>
      <c r="Q91" s="31">
        <f t="shared" si="2"/>
        <v>0</v>
      </c>
      <c r="R91" s="43"/>
    </row>
    <row r="92" spans="1:18" ht="18.899999999999999" customHeight="1" x14ac:dyDescent="0.3">
      <c r="A92" s="1" t="str">
        <f t="shared" si="3"/>
        <v>C73-0740</v>
      </c>
      <c r="C92" s="12" t="s">
        <v>200</v>
      </c>
      <c r="D92" s="7" t="s">
        <v>363</v>
      </c>
      <c r="E92" s="7" t="s">
        <v>364</v>
      </c>
      <c r="F92" s="44"/>
      <c r="G92" s="23"/>
      <c r="H92" s="23"/>
      <c r="I92" s="96" t="s">
        <v>365</v>
      </c>
      <c r="J92" s="96"/>
      <c r="K92" s="97"/>
      <c r="L92" s="31">
        <v>0</v>
      </c>
      <c r="M92" s="16"/>
      <c r="N92" s="16"/>
      <c r="O92" s="16"/>
      <c r="P92" s="17">
        <v>0</v>
      </c>
      <c r="Q92" s="31">
        <f t="shared" si="2"/>
        <v>0</v>
      </c>
      <c r="R92" s="16"/>
    </row>
    <row r="93" spans="1:18" ht="18.899999999999999" customHeight="1" x14ac:dyDescent="0.3">
      <c r="A93" s="1" t="str">
        <f t="shared" si="3"/>
        <v>C73-0750</v>
      </c>
      <c r="C93" s="12" t="s">
        <v>200</v>
      </c>
      <c r="D93" s="7" t="s">
        <v>366</v>
      </c>
      <c r="E93" s="7" t="s">
        <v>367</v>
      </c>
      <c r="F93" s="44"/>
      <c r="G93" s="23"/>
      <c r="H93" s="23"/>
      <c r="I93" s="96" t="s">
        <v>368</v>
      </c>
      <c r="J93" s="96"/>
      <c r="K93" s="97"/>
      <c r="L93" s="31">
        <v>0</v>
      </c>
      <c r="M93" s="16"/>
      <c r="N93" s="16"/>
      <c r="O93" s="16"/>
      <c r="P93" s="17">
        <v>0</v>
      </c>
      <c r="Q93" s="31">
        <f t="shared" si="2"/>
        <v>0</v>
      </c>
      <c r="R93" s="16"/>
    </row>
    <row r="94" spans="1:18" ht="18.899999999999999" customHeight="1" x14ac:dyDescent="0.3">
      <c r="A94" s="1" t="str">
        <f t="shared" si="3"/>
        <v>C73-0760</v>
      </c>
      <c r="C94" s="12" t="s">
        <v>200</v>
      </c>
      <c r="D94" s="7" t="s">
        <v>369</v>
      </c>
      <c r="E94" s="7" t="s">
        <v>370</v>
      </c>
      <c r="F94" s="44"/>
      <c r="G94" s="23"/>
      <c r="H94" s="23"/>
      <c r="I94" s="96" t="s">
        <v>371</v>
      </c>
      <c r="J94" s="96"/>
      <c r="K94" s="97"/>
      <c r="L94" s="31">
        <v>0</v>
      </c>
      <c r="M94" s="16"/>
      <c r="N94" s="16"/>
      <c r="O94" s="16"/>
      <c r="P94" s="17">
        <v>0</v>
      </c>
      <c r="Q94" s="48">
        <f t="shared" si="2"/>
        <v>0</v>
      </c>
      <c r="R94" s="16"/>
    </row>
    <row r="95" spans="1:18" ht="18.899999999999999" customHeight="1" x14ac:dyDescent="0.3">
      <c r="A95" s="1" t="str">
        <f t="shared" si="3"/>
        <v>C73-0770</v>
      </c>
      <c r="C95" s="12" t="s">
        <v>200</v>
      </c>
      <c r="D95" s="7" t="s">
        <v>372</v>
      </c>
      <c r="E95" s="7" t="s">
        <v>373</v>
      </c>
      <c r="F95" s="44"/>
      <c r="G95" s="23"/>
      <c r="H95" s="23"/>
      <c r="I95" s="96" t="s">
        <v>374</v>
      </c>
      <c r="J95" s="96"/>
      <c r="K95" s="97"/>
      <c r="L95" s="31">
        <v>0</v>
      </c>
      <c r="M95" s="16"/>
      <c r="N95" s="16"/>
      <c r="O95" s="16"/>
      <c r="P95" s="17">
        <v>0</v>
      </c>
      <c r="Q95" s="31">
        <f t="shared" si="2"/>
        <v>0</v>
      </c>
      <c r="R95" s="16"/>
    </row>
    <row r="96" spans="1:18" ht="18.899999999999999" customHeight="1" x14ac:dyDescent="0.3">
      <c r="A96" s="1" t="str">
        <f t="shared" si="3"/>
        <v>C73-0780</v>
      </c>
      <c r="C96" s="12" t="s">
        <v>200</v>
      </c>
      <c r="D96" s="7" t="s">
        <v>375</v>
      </c>
      <c r="E96" s="7" t="s">
        <v>376</v>
      </c>
      <c r="F96" s="44"/>
      <c r="G96" s="23"/>
      <c r="H96" s="23"/>
      <c r="I96" s="96" t="s">
        <v>377</v>
      </c>
      <c r="J96" s="96"/>
      <c r="K96" s="97"/>
      <c r="L96" s="31">
        <v>0</v>
      </c>
      <c r="M96" s="16"/>
      <c r="N96" s="16"/>
      <c r="O96" s="16" t="s">
        <v>37</v>
      </c>
      <c r="P96" s="17">
        <v>1</v>
      </c>
      <c r="Q96" s="31">
        <f t="shared" si="2"/>
        <v>0</v>
      </c>
      <c r="R96" s="16"/>
    </row>
    <row r="97" spans="1:18" ht="18.899999999999999" customHeight="1" x14ac:dyDescent="0.3">
      <c r="A97" s="1" t="str">
        <f t="shared" si="3"/>
        <v>C73-0850</v>
      </c>
      <c r="C97" s="12" t="s">
        <v>200</v>
      </c>
      <c r="D97" s="7" t="s">
        <v>378</v>
      </c>
      <c r="E97" s="7" t="s">
        <v>379</v>
      </c>
      <c r="F97" s="44"/>
      <c r="G97" s="23"/>
      <c r="H97" s="23"/>
      <c r="I97" s="96" t="s">
        <v>380</v>
      </c>
      <c r="J97" s="96"/>
      <c r="K97" s="97"/>
      <c r="L97" s="31">
        <v>0</v>
      </c>
      <c r="M97" s="16"/>
      <c r="N97" s="16"/>
      <c r="O97" s="16"/>
      <c r="P97" s="17">
        <v>0</v>
      </c>
      <c r="Q97" s="31">
        <f t="shared" si="2"/>
        <v>0</v>
      </c>
      <c r="R97" s="49"/>
    </row>
    <row r="98" spans="1:18" ht="18.899999999999999" customHeight="1" x14ac:dyDescent="0.3">
      <c r="A98" s="1" t="str">
        <f t="shared" si="3"/>
        <v>C73-0860</v>
      </c>
      <c r="C98" s="12" t="s">
        <v>200</v>
      </c>
      <c r="D98" s="7" t="s">
        <v>381</v>
      </c>
      <c r="E98" s="7" t="s">
        <v>382</v>
      </c>
      <c r="F98" s="44"/>
      <c r="G98" s="23"/>
      <c r="H98" s="23"/>
      <c r="I98" s="96" t="s">
        <v>383</v>
      </c>
      <c r="J98" s="96"/>
      <c r="K98" s="97"/>
      <c r="L98" s="46">
        <f>SUMIFS(LCR_Data!D:D,LCR_Data!C:C,'C73.00'!$A98)</f>
        <v>0</v>
      </c>
      <c r="M98" s="16"/>
      <c r="N98" s="16"/>
      <c r="O98" s="16"/>
      <c r="P98" s="17">
        <v>0</v>
      </c>
      <c r="Q98" s="31">
        <f t="shared" si="2"/>
        <v>0</v>
      </c>
      <c r="R98" s="16"/>
    </row>
    <row r="99" spans="1:18" ht="18.899999999999999" customHeight="1" x14ac:dyDescent="0.3">
      <c r="A99" s="1" t="str">
        <f t="shared" si="3"/>
        <v>C73-0870</v>
      </c>
      <c r="C99" s="12" t="s">
        <v>200</v>
      </c>
      <c r="D99" s="7" t="s">
        <v>384</v>
      </c>
      <c r="E99" s="7" t="s">
        <v>385</v>
      </c>
      <c r="F99" s="44"/>
      <c r="G99" s="23"/>
      <c r="H99" s="23"/>
      <c r="I99" s="96" t="s">
        <v>386</v>
      </c>
      <c r="J99" s="96"/>
      <c r="K99" s="97"/>
      <c r="L99" s="46">
        <f>SUMIFS(LCR_Data!D:D,LCR_Data!C:C,'C73.00'!$A99)</f>
        <v>0</v>
      </c>
      <c r="M99" s="16"/>
      <c r="N99" s="16"/>
      <c r="O99" s="16"/>
      <c r="P99" s="17">
        <v>1.0000000000000002E-2</v>
      </c>
      <c r="Q99" s="15">
        <f t="shared" si="2"/>
        <v>0</v>
      </c>
      <c r="R99" s="16"/>
    </row>
    <row r="100" spans="1:18" ht="18.899999999999999" customHeight="1" x14ac:dyDescent="0.3">
      <c r="A100" s="1" t="str">
        <f t="shared" si="3"/>
        <v>C73-0885</v>
      </c>
      <c r="C100" s="12" t="s">
        <v>200</v>
      </c>
      <c r="D100" s="7" t="s">
        <v>387</v>
      </c>
      <c r="E100" s="7" t="s">
        <v>388</v>
      </c>
      <c r="F100" s="47"/>
      <c r="G100" s="18"/>
      <c r="H100" s="81" t="s">
        <v>389</v>
      </c>
      <c r="I100" s="81"/>
      <c r="J100" s="81"/>
      <c r="K100" s="82"/>
      <c r="L100" s="15">
        <f>L101+L102+L103+L108+L109</f>
        <v>0</v>
      </c>
      <c r="M100" s="16"/>
      <c r="N100" s="16"/>
      <c r="O100" s="43"/>
      <c r="P100" s="17">
        <v>1</v>
      </c>
      <c r="Q100" s="15">
        <f t="shared" si="2"/>
        <v>0</v>
      </c>
      <c r="R100" s="43"/>
    </row>
    <row r="101" spans="1:18" ht="18.899999999999999" customHeight="1" x14ac:dyDescent="0.3">
      <c r="A101" s="1" t="str">
        <f t="shared" si="3"/>
        <v>C73-0890</v>
      </c>
      <c r="C101" s="12" t="s">
        <v>200</v>
      </c>
      <c r="D101" s="7" t="s">
        <v>390</v>
      </c>
      <c r="E101" s="7" t="s">
        <v>391</v>
      </c>
      <c r="F101" s="44"/>
      <c r="G101" s="23"/>
      <c r="H101" s="23"/>
      <c r="I101" s="96" t="s">
        <v>392</v>
      </c>
      <c r="J101" s="96"/>
      <c r="K101" s="97"/>
      <c r="L101" s="46">
        <f>SUMIFS(LCR_Data!D:D,LCR_Data!C:C,'C73.00'!$A101)</f>
        <v>0</v>
      </c>
      <c r="M101" s="16"/>
      <c r="N101" s="16"/>
      <c r="O101" s="16" t="s">
        <v>206</v>
      </c>
      <c r="P101" s="17">
        <v>0</v>
      </c>
      <c r="Q101" s="31">
        <f t="shared" si="2"/>
        <v>0</v>
      </c>
      <c r="R101" s="43"/>
    </row>
    <row r="102" spans="1:18" ht="18.899999999999999" customHeight="1" x14ac:dyDescent="0.3">
      <c r="A102" s="1" t="str">
        <f t="shared" si="3"/>
        <v>C73-0900</v>
      </c>
      <c r="C102" s="12" t="s">
        <v>200</v>
      </c>
      <c r="D102" s="7" t="s">
        <v>393</v>
      </c>
      <c r="E102" s="7" t="s">
        <v>394</v>
      </c>
      <c r="F102" s="44"/>
      <c r="G102" s="23"/>
      <c r="H102" s="23"/>
      <c r="I102" s="96" t="s">
        <v>395</v>
      </c>
      <c r="J102" s="96"/>
      <c r="K102" s="97"/>
      <c r="L102" s="46">
        <f>SUMIFS(LCR_Data!D:D,LCR_Data!C:C,'C73.00'!$A102)</f>
        <v>0</v>
      </c>
      <c r="M102" s="16"/>
      <c r="N102" s="16"/>
      <c r="O102" s="16" t="s">
        <v>37</v>
      </c>
      <c r="P102" s="17">
        <v>1</v>
      </c>
      <c r="Q102" s="31">
        <f t="shared" si="2"/>
        <v>0</v>
      </c>
      <c r="R102" s="43"/>
    </row>
    <row r="103" spans="1:18" ht="18.899999999999999" customHeight="1" x14ac:dyDescent="0.3">
      <c r="A103" s="1" t="str">
        <f t="shared" si="3"/>
        <v>C73-0912</v>
      </c>
      <c r="C103" s="12" t="s">
        <v>200</v>
      </c>
      <c r="D103" s="7" t="s">
        <v>396</v>
      </c>
      <c r="E103" s="7" t="s">
        <v>397</v>
      </c>
      <c r="F103" s="4"/>
      <c r="G103" s="23"/>
      <c r="H103" s="23"/>
      <c r="I103" s="96" t="s">
        <v>398</v>
      </c>
      <c r="J103" s="96"/>
      <c r="K103" s="97"/>
      <c r="L103" s="31">
        <f>SUM(L104:L107)</f>
        <v>0</v>
      </c>
      <c r="M103" s="16"/>
      <c r="N103" s="16"/>
      <c r="O103" s="16"/>
      <c r="P103" s="17">
        <v>0</v>
      </c>
      <c r="Q103" s="29">
        <f t="shared" si="2"/>
        <v>0</v>
      </c>
      <c r="R103" s="43"/>
    </row>
    <row r="104" spans="1:18" ht="18.899999999999999" customHeight="1" x14ac:dyDescent="0.3">
      <c r="A104" s="1" t="str">
        <f t="shared" si="3"/>
        <v>C73-0913</v>
      </c>
      <c r="C104" s="12" t="s">
        <v>200</v>
      </c>
      <c r="D104" s="7" t="s">
        <v>399</v>
      </c>
      <c r="E104" s="7" t="s">
        <v>400</v>
      </c>
      <c r="F104" s="44"/>
      <c r="G104" s="23"/>
      <c r="H104" s="23"/>
      <c r="I104" s="23"/>
      <c r="J104" s="96" t="s">
        <v>401</v>
      </c>
      <c r="K104" s="97"/>
      <c r="L104" s="31">
        <v>0</v>
      </c>
      <c r="M104" s="16"/>
      <c r="N104" s="16"/>
      <c r="O104" s="16" t="s">
        <v>37</v>
      </c>
      <c r="P104" s="17">
        <v>1</v>
      </c>
      <c r="Q104" s="29">
        <f t="shared" si="2"/>
        <v>0</v>
      </c>
      <c r="R104" s="43"/>
    </row>
    <row r="105" spans="1:18" ht="18.899999999999999" customHeight="1" x14ac:dyDescent="0.3">
      <c r="A105" s="1" t="str">
        <f t="shared" si="3"/>
        <v>C73-0914</v>
      </c>
      <c r="C105" s="12" t="s">
        <v>200</v>
      </c>
      <c r="D105" s="7" t="s">
        <v>402</v>
      </c>
      <c r="E105" s="7" t="s">
        <v>403</v>
      </c>
      <c r="F105" s="44"/>
      <c r="G105" s="23"/>
      <c r="H105" s="23"/>
      <c r="I105" s="23"/>
      <c r="J105" s="96" t="s">
        <v>404</v>
      </c>
      <c r="K105" s="97"/>
      <c r="L105" s="31">
        <v>0</v>
      </c>
      <c r="M105" s="16"/>
      <c r="N105" s="16"/>
      <c r="O105" s="16" t="s">
        <v>37</v>
      </c>
      <c r="P105" s="17">
        <v>1</v>
      </c>
      <c r="Q105" s="29">
        <f t="shared" si="2"/>
        <v>0</v>
      </c>
      <c r="R105" s="43"/>
    </row>
    <row r="106" spans="1:18" ht="18.899999999999999" customHeight="1" x14ac:dyDescent="0.3">
      <c r="A106" s="1" t="str">
        <f t="shared" si="3"/>
        <v>C73-0915</v>
      </c>
      <c r="C106" s="12" t="s">
        <v>200</v>
      </c>
      <c r="D106" s="7" t="s">
        <v>405</v>
      </c>
      <c r="E106" s="7" t="s">
        <v>406</v>
      </c>
      <c r="F106" s="44"/>
      <c r="G106" s="23"/>
      <c r="H106" s="23"/>
      <c r="I106" s="23"/>
      <c r="J106" s="96" t="s">
        <v>407</v>
      </c>
      <c r="K106" s="97"/>
      <c r="L106" s="31">
        <v>0</v>
      </c>
      <c r="M106" s="16"/>
      <c r="N106" s="16"/>
      <c r="O106" s="16" t="s">
        <v>37</v>
      </c>
      <c r="P106" s="17">
        <v>1</v>
      </c>
      <c r="Q106" s="29">
        <f t="shared" si="2"/>
        <v>0</v>
      </c>
      <c r="R106" s="43"/>
    </row>
    <row r="107" spans="1:18" ht="18.899999999999999" customHeight="1" x14ac:dyDescent="0.3">
      <c r="A107" s="1" t="str">
        <f t="shared" si="3"/>
        <v>C73-0916</v>
      </c>
      <c r="C107" s="12" t="s">
        <v>200</v>
      </c>
      <c r="D107" s="7" t="s">
        <v>408</v>
      </c>
      <c r="E107" s="7" t="s">
        <v>409</v>
      </c>
      <c r="F107" s="44"/>
      <c r="G107" s="23"/>
      <c r="H107" s="23"/>
      <c r="I107" s="23"/>
      <c r="J107" s="96" t="s">
        <v>410</v>
      </c>
      <c r="K107" s="97"/>
      <c r="L107" s="31">
        <v>0</v>
      </c>
      <c r="M107" s="16"/>
      <c r="N107" s="16"/>
      <c r="O107" s="16" t="s">
        <v>37</v>
      </c>
      <c r="P107" s="17">
        <v>1</v>
      </c>
      <c r="Q107" s="29">
        <f t="shared" si="2"/>
        <v>0</v>
      </c>
      <c r="R107" s="43"/>
    </row>
    <row r="108" spans="1:18" ht="18.899999999999999" customHeight="1" x14ac:dyDescent="0.3">
      <c r="A108" s="1" t="str">
        <f t="shared" si="3"/>
        <v>C73-0917</v>
      </c>
      <c r="C108" s="12" t="s">
        <v>200</v>
      </c>
      <c r="D108" s="7" t="s">
        <v>411</v>
      </c>
      <c r="E108" s="7" t="s">
        <v>412</v>
      </c>
      <c r="F108" s="44"/>
      <c r="G108" s="23"/>
      <c r="H108" s="23"/>
      <c r="I108" s="96" t="s">
        <v>413</v>
      </c>
      <c r="J108" s="96"/>
      <c r="K108" s="97"/>
      <c r="L108" s="46">
        <f>SUMIFS(LCR_Data!D:D,LCR_Data!C:C,'C73.00'!$A108)</f>
        <v>0</v>
      </c>
      <c r="M108" s="16"/>
      <c r="N108" s="16"/>
      <c r="O108" s="16" t="s">
        <v>37</v>
      </c>
      <c r="P108" s="17">
        <v>1</v>
      </c>
      <c r="Q108" s="29">
        <f t="shared" si="2"/>
        <v>0</v>
      </c>
      <c r="R108" s="43"/>
    </row>
    <row r="109" spans="1:18" ht="18.899999999999999" customHeight="1" x14ac:dyDescent="0.3">
      <c r="A109" s="1" t="str">
        <f t="shared" si="3"/>
        <v>C73-0918</v>
      </c>
      <c r="C109" s="12" t="s">
        <v>200</v>
      </c>
      <c r="D109" s="7" t="s">
        <v>414</v>
      </c>
      <c r="E109" s="7" t="s">
        <v>415</v>
      </c>
      <c r="F109" s="44"/>
      <c r="G109" s="23"/>
      <c r="H109" s="23"/>
      <c r="I109" s="96" t="s">
        <v>386</v>
      </c>
      <c r="J109" s="96"/>
      <c r="K109" s="97"/>
      <c r="L109" s="31">
        <v>0</v>
      </c>
      <c r="M109" s="16"/>
      <c r="N109" s="16"/>
      <c r="O109" s="16" t="s">
        <v>37</v>
      </c>
      <c r="P109" s="17">
        <v>1</v>
      </c>
      <c r="Q109" s="29">
        <f t="shared" si="2"/>
        <v>0</v>
      </c>
      <c r="R109" s="43"/>
    </row>
    <row r="110" spans="1:18" ht="18.899999999999999" customHeight="1" x14ac:dyDescent="0.3">
      <c r="A110" s="1" t="str">
        <f t="shared" si="3"/>
        <v>C73-0920</v>
      </c>
      <c r="C110" s="12" t="s">
        <v>200</v>
      </c>
      <c r="D110" s="7" t="s">
        <v>416</v>
      </c>
      <c r="E110" s="7" t="s">
        <v>94</v>
      </c>
      <c r="F110" s="4"/>
      <c r="G110" s="81" t="s">
        <v>417</v>
      </c>
      <c r="H110" s="81"/>
      <c r="I110" s="81"/>
      <c r="J110" s="81"/>
      <c r="K110" s="82"/>
      <c r="L110" s="31">
        <f>L111+L127</f>
        <v>0</v>
      </c>
      <c r="M110" s="16"/>
      <c r="N110" s="16"/>
      <c r="O110" s="16"/>
      <c r="P110" s="17">
        <v>0</v>
      </c>
      <c r="Q110" s="29">
        <f t="shared" si="2"/>
        <v>0</v>
      </c>
      <c r="R110" s="43"/>
    </row>
    <row r="111" spans="1:18" ht="18.899999999999999" customHeight="1" x14ac:dyDescent="0.3">
      <c r="A111" s="1" t="str">
        <f t="shared" si="3"/>
        <v>C73-0930</v>
      </c>
      <c r="C111" s="12" t="s">
        <v>200</v>
      </c>
      <c r="D111" s="7" t="s">
        <v>418</v>
      </c>
      <c r="E111" s="7" t="s">
        <v>97</v>
      </c>
      <c r="F111" s="47"/>
      <c r="G111" s="50"/>
      <c r="H111" s="81" t="s">
        <v>419</v>
      </c>
      <c r="I111" s="81"/>
      <c r="J111" s="81"/>
      <c r="K111" s="82"/>
      <c r="L111" s="15">
        <f>L112+L114+L116+L118+L120+L122+L124+L126</f>
        <v>0</v>
      </c>
      <c r="M111" s="16"/>
      <c r="N111" s="16"/>
      <c r="O111" s="43"/>
      <c r="P111" s="17">
        <v>0</v>
      </c>
      <c r="Q111" s="29">
        <f t="shared" si="2"/>
        <v>0</v>
      </c>
      <c r="R111" s="43"/>
    </row>
    <row r="112" spans="1:18" ht="18.899999999999999" customHeight="1" x14ac:dyDescent="0.3">
      <c r="A112" s="1" t="str">
        <f t="shared" si="3"/>
        <v>C73-0940</v>
      </c>
      <c r="C112" s="12" t="s">
        <v>200</v>
      </c>
      <c r="D112" s="7" t="s">
        <v>420</v>
      </c>
      <c r="E112" s="7" t="s">
        <v>100</v>
      </c>
      <c r="F112" s="44"/>
      <c r="G112" s="23"/>
      <c r="H112" s="23"/>
      <c r="I112" s="96" t="s">
        <v>421</v>
      </c>
      <c r="J112" s="96"/>
      <c r="K112" s="97"/>
      <c r="L112" s="46">
        <f>SUMIFS(LCR_Data!D:D,LCR_Data!C:C,'C73.00'!$A112)</f>
        <v>0</v>
      </c>
      <c r="M112" s="51"/>
      <c r="N112" s="16"/>
      <c r="O112" s="16" t="s">
        <v>206</v>
      </c>
      <c r="P112" s="17">
        <v>0</v>
      </c>
      <c r="Q112" s="29">
        <f t="shared" si="2"/>
        <v>0</v>
      </c>
      <c r="R112" s="43"/>
    </row>
    <row r="113" spans="1:18" ht="18.899999999999999" customHeight="1" x14ac:dyDescent="0.3">
      <c r="A113" s="1" t="str">
        <f t="shared" si="3"/>
        <v>C73-0945</v>
      </c>
      <c r="C113" s="12" t="s">
        <v>200</v>
      </c>
      <c r="D113" s="7" t="s">
        <v>422</v>
      </c>
      <c r="E113" s="7" t="s">
        <v>423</v>
      </c>
      <c r="F113" s="44"/>
      <c r="G113" s="23"/>
      <c r="H113" s="23"/>
      <c r="J113" s="96" t="s">
        <v>424</v>
      </c>
      <c r="K113" s="97"/>
      <c r="L113" s="46">
        <f>SUMIFS(LCR_Data!D:D,LCR_Data!C:C,'C73.00'!$A113)</f>
        <v>0</v>
      </c>
      <c r="M113" s="51"/>
      <c r="N113" s="49"/>
      <c r="O113" s="16"/>
      <c r="P113" s="52"/>
      <c r="Q113" s="52"/>
      <c r="R113" s="43"/>
    </row>
    <row r="114" spans="1:18" ht="18.899999999999999" customHeight="1" x14ac:dyDescent="0.3">
      <c r="A114" s="1" t="str">
        <f t="shared" si="3"/>
        <v>C73-0950</v>
      </c>
      <c r="C114" s="12" t="s">
        <v>200</v>
      </c>
      <c r="D114" s="7" t="s">
        <v>425</v>
      </c>
      <c r="E114" s="7" t="s">
        <v>104</v>
      </c>
      <c r="F114" s="44"/>
      <c r="G114" s="23"/>
      <c r="H114" s="23"/>
      <c r="I114" s="96" t="s">
        <v>426</v>
      </c>
      <c r="J114" s="96"/>
      <c r="K114" s="97"/>
      <c r="L114" s="46">
        <f>SUMIFS(LCR_Data!D:D,LCR_Data!C:C,'C73.00'!$A114)</f>
        <v>0</v>
      </c>
      <c r="M114" s="51"/>
      <c r="N114" s="16"/>
      <c r="O114" s="16" t="s">
        <v>206</v>
      </c>
      <c r="P114" s="17">
        <v>0</v>
      </c>
      <c r="Q114" s="29">
        <f t="shared" si="2"/>
        <v>0</v>
      </c>
      <c r="R114" s="43"/>
    </row>
    <row r="115" spans="1:18" ht="18.899999999999999" customHeight="1" x14ac:dyDescent="0.3">
      <c r="A115" s="1" t="str">
        <f t="shared" si="3"/>
        <v>C73-0955</v>
      </c>
      <c r="C115" s="12" t="s">
        <v>200</v>
      </c>
      <c r="D115" s="7" t="s">
        <v>427</v>
      </c>
      <c r="E115" s="7" t="s">
        <v>428</v>
      </c>
      <c r="F115" s="44"/>
      <c r="G115" s="23"/>
      <c r="H115" s="23"/>
      <c r="I115" s="23"/>
      <c r="J115" s="96" t="s">
        <v>424</v>
      </c>
      <c r="K115" s="97"/>
      <c r="L115" s="46">
        <f>SUMIFS(LCR_Data!D:D,LCR_Data!C:C,'C73.00'!$A115)</f>
        <v>0</v>
      </c>
      <c r="M115" s="51"/>
      <c r="N115" s="49"/>
      <c r="O115" s="16"/>
      <c r="P115" s="52"/>
      <c r="Q115" s="52"/>
      <c r="R115" s="43"/>
    </row>
    <row r="116" spans="1:18" ht="18.899999999999999" customHeight="1" x14ac:dyDescent="0.3">
      <c r="A116" s="1" t="str">
        <f t="shared" si="3"/>
        <v>C73-0960</v>
      </c>
      <c r="C116" s="12" t="s">
        <v>200</v>
      </c>
      <c r="D116" s="7" t="s">
        <v>429</v>
      </c>
      <c r="E116" s="7" t="s">
        <v>107</v>
      </c>
      <c r="F116" s="44"/>
      <c r="G116" s="23"/>
      <c r="H116" s="23"/>
      <c r="I116" s="96" t="s">
        <v>430</v>
      </c>
      <c r="J116" s="96"/>
      <c r="K116" s="97"/>
      <c r="L116" s="46">
        <f>SUMIFS(LCR_Data!D:D,LCR_Data!C:C,'C73.00'!$A116)</f>
        <v>0</v>
      </c>
      <c r="M116" s="51"/>
      <c r="N116" s="16"/>
      <c r="O116" s="16" t="s">
        <v>206</v>
      </c>
      <c r="P116" s="17">
        <v>0</v>
      </c>
      <c r="Q116" s="29">
        <f t="shared" si="2"/>
        <v>0</v>
      </c>
      <c r="R116" s="43"/>
    </row>
    <row r="117" spans="1:18" ht="18.899999999999999" customHeight="1" x14ac:dyDescent="0.3">
      <c r="A117" s="1" t="str">
        <f t="shared" si="3"/>
        <v>C73-0965</v>
      </c>
      <c r="C117" s="12" t="s">
        <v>200</v>
      </c>
      <c r="D117" s="7" t="s">
        <v>431</v>
      </c>
      <c r="E117" s="7" t="s">
        <v>432</v>
      </c>
      <c r="F117" s="44"/>
      <c r="G117" s="23"/>
      <c r="H117" s="23"/>
      <c r="I117" s="23"/>
      <c r="J117" s="96" t="s">
        <v>424</v>
      </c>
      <c r="K117" s="97"/>
      <c r="L117" s="46">
        <f>SUMIFS(LCR_Data!D:D,LCR_Data!C:C,'C73.00'!$A117)</f>
        <v>0</v>
      </c>
      <c r="M117" s="51"/>
      <c r="N117" s="49"/>
      <c r="O117" s="16"/>
      <c r="P117" s="52"/>
      <c r="Q117" s="52"/>
      <c r="R117" s="43"/>
    </row>
    <row r="118" spans="1:18" ht="18.899999999999999" customHeight="1" x14ac:dyDescent="0.3">
      <c r="A118" s="1" t="str">
        <f t="shared" si="3"/>
        <v>C73-0970</v>
      </c>
      <c r="C118" s="12" t="s">
        <v>200</v>
      </c>
      <c r="D118" s="7" t="s">
        <v>433</v>
      </c>
      <c r="E118" s="7" t="s">
        <v>110</v>
      </c>
      <c r="F118" s="44"/>
      <c r="G118" s="23"/>
      <c r="H118" s="23"/>
      <c r="I118" s="96" t="s">
        <v>434</v>
      </c>
      <c r="J118" s="96"/>
      <c r="K118" s="97"/>
      <c r="L118" s="46">
        <f>SUMIFS(LCR_Data!D:D,LCR_Data!C:C,'C73.00'!$A118)</f>
        <v>0</v>
      </c>
      <c r="M118" s="51"/>
      <c r="N118" s="16"/>
      <c r="O118" s="16" t="s">
        <v>206</v>
      </c>
      <c r="P118" s="17">
        <v>0</v>
      </c>
      <c r="Q118" s="29">
        <f t="shared" si="2"/>
        <v>0</v>
      </c>
      <c r="R118" s="43"/>
    </row>
    <row r="119" spans="1:18" ht="18.899999999999999" customHeight="1" x14ac:dyDescent="0.3">
      <c r="A119" s="1" t="str">
        <f t="shared" si="3"/>
        <v>C73-0975</v>
      </c>
      <c r="C119" s="12" t="s">
        <v>200</v>
      </c>
      <c r="D119" s="7" t="s">
        <v>435</v>
      </c>
      <c r="E119" s="7" t="s">
        <v>436</v>
      </c>
      <c r="F119" s="44"/>
      <c r="G119" s="23"/>
      <c r="H119" s="23"/>
      <c r="I119" s="23"/>
      <c r="J119" s="96" t="s">
        <v>424</v>
      </c>
      <c r="K119" s="97"/>
      <c r="L119" s="46">
        <f>SUMIFS(LCR_Data!D:D,LCR_Data!C:C,'C73.00'!$A119)</f>
        <v>0</v>
      </c>
      <c r="M119" s="51"/>
      <c r="N119" s="49"/>
      <c r="O119" s="16"/>
      <c r="P119" s="52"/>
      <c r="Q119" s="52"/>
      <c r="R119" s="43"/>
    </row>
    <row r="120" spans="1:18" ht="18.899999999999999" customHeight="1" x14ac:dyDescent="0.3">
      <c r="A120" s="1" t="str">
        <f t="shared" si="3"/>
        <v>C73-0980</v>
      </c>
      <c r="C120" s="12" t="s">
        <v>200</v>
      </c>
      <c r="D120" s="7" t="s">
        <v>437</v>
      </c>
      <c r="E120" s="7" t="s">
        <v>113</v>
      </c>
      <c r="F120" s="44"/>
      <c r="G120" s="23"/>
      <c r="H120" s="23"/>
      <c r="I120" s="96" t="s">
        <v>438</v>
      </c>
      <c r="J120" s="96"/>
      <c r="K120" s="97"/>
      <c r="L120" s="46">
        <f>SUMIFS(LCR_Data!D:D,LCR_Data!C:C,'C73.00'!$A120)</f>
        <v>0</v>
      </c>
      <c r="M120" s="51"/>
      <c r="N120" s="16"/>
      <c r="O120" s="16" t="s">
        <v>206</v>
      </c>
      <c r="P120" s="17">
        <v>0</v>
      </c>
      <c r="Q120" s="29">
        <f t="shared" si="2"/>
        <v>0</v>
      </c>
      <c r="R120" s="43"/>
    </row>
    <row r="121" spans="1:18" ht="18.899999999999999" customHeight="1" x14ac:dyDescent="0.3">
      <c r="A121" s="1" t="str">
        <f t="shared" si="3"/>
        <v>C73-0985</v>
      </c>
      <c r="C121" s="12" t="s">
        <v>200</v>
      </c>
      <c r="D121" s="7" t="s">
        <v>439</v>
      </c>
      <c r="E121" s="7" t="s">
        <v>440</v>
      </c>
      <c r="F121" s="44"/>
      <c r="G121" s="23"/>
      <c r="H121" s="23"/>
      <c r="I121" s="23"/>
      <c r="J121" s="96" t="s">
        <v>424</v>
      </c>
      <c r="K121" s="97"/>
      <c r="L121" s="46">
        <f>SUMIFS(LCR_Data!D:D,LCR_Data!C:C,'C73.00'!$A121)</f>
        <v>0</v>
      </c>
      <c r="M121" s="51"/>
      <c r="N121" s="49"/>
      <c r="O121" s="16"/>
      <c r="P121" s="52"/>
      <c r="Q121" s="52"/>
      <c r="R121" s="43"/>
    </row>
    <row r="122" spans="1:18" ht="18.899999999999999" customHeight="1" x14ac:dyDescent="0.3">
      <c r="A122" s="1" t="str">
        <f t="shared" si="3"/>
        <v>C73-0990</v>
      </c>
      <c r="C122" s="12" t="s">
        <v>200</v>
      </c>
      <c r="D122" s="7" t="s">
        <v>441</v>
      </c>
      <c r="E122" s="7" t="s">
        <v>116</v>
      </c>
      <c r="F122" s="44"/>
      <c r="G122" s="23"/>
      <c r="H122" s="23"/>
      <c r="I122" s="96" t="s">
        <v>442</v>
      </c>
      <c r="J122" s="96"/>
      <c r="K122" s="97"/>
      <c r="L122" s="46">
        <f>SUMIFS(LCR_Data!D:D,LCR_Data!C:C,'C73.00'!$A122)</f>
        <v>0</v>
      </c>
      <c r="M122" s="51"/>
      <c r="N122" s="16"/>
      <c r="O122" s="16" t="s">
        <v>206</v>
      </c>
      <c r="P122" s="17">
        <v>0</v>
      </c>
      <c r="Q122" s="29">
        <f t="shared" si="2"/>
        <v>0</v>
      </c>
      <c r="R122" s="43"/>
    </row>
    <row r="123" spans="1:18" ht="18.899999999999999" customHeight="1" x14ac:dyDescent="0.3">
      <c r="A123" s="1" t="str">
        <f t="shared" si="3"/>
        <v>C73-0995</v>
      </c>
      <c r="C123" s="12" t="s">
        <v>200</v>
      </c>
      <c r="D123" s="7" t="s">
        <v>443</v>
      </c>
      <c r="E123" s="7" t="s">
        <v>444</v>
      </c>
      <c r="F123" s="44"/>
      <c r="G123" s="23"/>
      <c r="H123" s="23"/>
      <c r="I123" s="23"/>
      <c r="J123" s="96" t="s">
        <v>424</v>
      </c>
      <c r="K123" s="97"/>
      <c r="L123" s="46">
        <f>SUMIFS(LCR_Data!D:D,LCR_Data!C:C,'C73.00'!$A123)</f>
        <v>0</v>
      </c>
      <c r="M123" s="51"/>
      <c r="N123" s="49"/>
      <c r="O123" s="16"/>
      <c r="P123" s="52"/>
      <c r="Q123" s="52"/>
      <c r="R123" s="43"/>
    </row>
    <row r="124" spans="1:18" ht="18.899999999999999" customHeight="1" x14ac:dyDescent="0.3">
      <c r="A124" s="1" t="str">
        <f t="shared" si="3"/>
        <v>C73-1000</v>
      </c>
      <c r="C124" s="12" t="s">
        <v>200</v>
      </c>
      <c r="D124" s="7" t="s">
        <v>445</v>
      </c>
      <c r="E124" s="7" t="s">
        <v>119</v>
      </c>
      <c r="F124" s="44"/>
      <c r="G124" s="23"/>
      <c r="H124" s="23"/>
      <c r="I124" s="96" t="s">
        <v>446</v>
      </c>
      <c r="J124" s="96"/>
      <c r="K124" s="97"/>
      <c r="L124" s="46">
        <f>SUMIFS(LCR_Data!D:D,LCR_Data!C:C,'C73.00'!$A124)</f>
        <v>0</v>
      </c>
      <c r="M124" s="51"/>
      <c r="N124" s="16"/>
      <c r="O124" s="16" t="s">
        <v>206</v>
      </c>
      <c r="P124" s="17">
        <v>0</v>
      </c>
      <c r="Q124" s="29">
        <f t="shared" si="2"/>
        <v>0</v>
      </c>
      <c r="R124" s="43"/>
    </row>
    <row r="125" spans="1:18" ht="18.899999999999999" customHeight="1" x14ac:dyDescent="0.3">
      <c r="A125" s="1" t="str">
        <f t="shared" si="3"/>
        <v>C73-1005</v>
      </c>
      <c r="C125" s="12" t="s">
        <v>200</v>
      </c>
      <c r="D125" s="7" t="s">
        <v>447</v>
      </c>
      <c r="E125" s="7" t="s">
        <v>448</v>
      </c>
      <c r="F125" s="44"/>
      <c r="G125" s="23"/>
      <c r="H125" s="23"/>
      <c r="I125" s="23"/>
      <c r="J125" s="96" t="s">
        <v>424</v>
      </c>
      <c r="K125" s="97"/>
      <c r="L125" s="46">
        <f>SUMIFS(LCR_Data!D:D,LCR_Data!C:C,'C73.00'!$A125)</f>
        <v>0</v>
      </c>
      <c r="M125" s="51"/>
      <c r="N125" s="49"/>
      <c r="O125" s="16"/>
      <c r="P125" s="52"/>
      <c r="Q125" s="52"/>
      <c r="R125" s="43"/>
    </row>
    <row r="126" spans="1:18" ht="18.899999999999999" customHeight="1" x14ac:dyDescent="0.3">
      <c r="A126" s="1" t="str">
        <f t="shared" si="3"/>
        <v>C73-1010</v>
      </c>
      <c r="C126" s="12" t="s">
        <v>200</v>
      </c>
      <c r="D126" s="7" t="s">
        <v>449</v>
      </c>
      <c r="E126" s="7" t="s">
        <v>450</v>
      </c>
      <c r="F126" s="44"/>
      <c r="G126" s="23"/>
      <c r="H126" s="23"/>
      <c r="I126" s="96" t="s">
        <v>451</v>
      </c>
      <c r="J126" s="96"/>
      <c r="K126" s="97"/>
      <c r="L126" s="46">
        <f>SUMIFS(LCR_Data!D:D,LCR_Data!C:C,'C73.00'!$A126)</f>
        <v>0</v>
      </c>
      <c r="M126" s="51"/>
      <c r="N126" s="16"/>
      <c r="O126" s="16" t="s">
        <v>206</v>
      </c>
      <c r="P126" s="17">
        <v>0</v>
      </c>
      <c r="Q126" s="29">
        <f t="shared" si="2"/>
        <v>0</v>
      </c>
      <c r="R126" s="43"/>
    </row>
    <row r="127" spans="1:18" ht="18.899999999999999" customHeight="1" x14ac:dyDescent="0.3">
      <c r="A127" s="1" t="str">
        <f t="shared" si="3"/>
        <v>C73-1020</v>
      </c>
      <c r="C127" s="12" t="s">
        <v>200</v>
      </c>
      <c r="D127" s="7" t="s">
        <v>452</v>
      </c>
      <c r="E127" s="7" t="s">
        <v>122</v>
      </c>
      <c r="F127" s="47"/>
      <c r="G127" s="18"/>
      <c r="H127" s="81" t="s">
        <v>453</v>
      </c>
      <c r="I127" s="81"/>
      <c r="J127" s="81"/>
      <c r="K127" s="82"/>
      <c r="L127" s="15">
        <f>L128+L130+L132+L134+L136+L138+L140+L142</f>
        <v>0</v>
      </c>
      <c r="M127" s="29"/>
      <c r="N127" s="16"/>
      <c r="O127" s="16"/>
      <c r="P127" s="17">
        <v>0</v>
      </c>
      <c r="Q127" s="29">
        <f t="shared" si="2"/>
        <v>0</v>
      </c>
      <c r="R127" s="43"/>
    </row>
    <row r="128" spans="1:18" ht="18.899999999999999" customHeight="1" x14ac:dyDescent="0.3">
      <c r="A128" s="1" t="str">
        <f t="shared" si="3"/>
        <v>C73-1030</v>
      </c>
      <c r="C128" s="12" t="s">
        <v>200</v>
      </c>
      <c r="D128" s="7" t="s">
        <v>454</v>
      </c>
      <c r="E128" s="7" t="s">
        <v>125</v>
      </c>
      <c r="F128" s="44"/>
      <c r="G128" s="23"/>
      <c r="H128" s="23"/>
      <c r="I128" s="96" t="s">
        <v>421</v>
      </c>
      <c r="J128" s="96"/>
      <c r="K128" s="97"/>
      <c r="L128" s="46">
        <f>SUMIFS(LCR_Data!D:D,LCR_Data!C:C,'C73.00'!$A128)</f>
        <v>0</v>
      </c>
      <c r="M128" s="51"/>
      <c r="N128" s="16"/>
      <c r="O128" s="16" t="s">
        <v>206</v>
      </c>
      <c r="P128" s="53">
        <v>0</v>
      </c>
      <c r="Q128" s="29">
        <f t="shared" si="2"/>
        <v>0</v>
      </c>
      <c r="R128" s="43"/>
    </row>
    <row r="129" spans="1:18" ht="18.899999999999999" customHeight="1" x14ac:dyDescent="0.3">
      <c r="A129" s="1" t="str">
        <f t="shared" si="3"/>
        <v>C73-1035</v>
      </c>
      <c r="C129" s="12" t="s">
        <v>200</v>
      </c>
      <c r="D129" s="7" t="s">
        <v>455</v>
      </c>
      <c r="E129" s="7" t="s">
        <v>456</v>
      </c>
      <c r="F129" s="44"/>
      <c r="G129" s="23"/>
      <c r="H129" s="23"/>
      <c r="I129" s="23"/>
      <c r="J129" s="96" t="s">
        <v>424</v>
      </c>
      <c r="K129" s="97"/>
      <c r="L129" s="46">
        <f>SUMIFS(LCR_Data!D:D,LCR_Data!C:C,'C73.00'!$A129)</f>
        <v>0</v>
      </c>
      <c r="M129" s="51"/>
      <c r="N129" s="49"/>
      <c r="O129" s="16"/>
      <c r="P129" s="52"/>
      <c r="Q129" s="52"/>
      <c r="R129" s="43"/>
    </row>
    <row r="130" spans="1:18" ht="18.899999999999999" customHeight="1" x14ac:dyDescent="0.3">
      <c r="A130" s="1" t="str">
        <f t="shared" si="3"/>
        <v>C73-1040</v>
      </c>
      <c r="C130" s="12" t="s">
        <v>200</v>
      </c>
      <c r="D130" s="7" t="s">
        <v>457</v>
      </c>
      <c r="E130" s="7" t="s">
        <v>129</v>
      </c>
      <c r="F130" s="44"/>
      <c r="G130" s="23"/>
      <c r="H130" s="23"/>
      <c r="I130" s="96" t="s">
        <v>426</v>
      </c>
      <c r="J130" s="96"/>
      <c r="K130" s="97"/>
      <c r="L130" s="46">
        <f>SUMIFS(LCR_Data!D:D,LCR_Data!C:C,'C73.00'!$A130)</f>
        <v>0</v>
      </c>
      <c r="M130" s="51"/>
      <c r="N130" s="16"/>
      <c r="O130" s="16" t="s">
        <v>458</v>
      </c>
      <c r="P130" s="53">
        <v>7.0000000000000007E-2</v>
      </c>
      <c r="Q130" s="29">
        <f t="shared" ref="Q130" si="4">L130*P130</f>
        <v>0</v>
      </c>
      <c r="R130" s="43"/>
    </row>
    <row r="131" spans="1:18" ht="18.899999999999999" customHeight="1" x14ac:dyDescent="0.3">
      <c r="A131" s="1" t="str">
        <f t="shared" si="3"/>
        <v>C73-1045</v>
      </c>
      <c r="C131" s="12" t="s">
        <v>200</v>
      </c>
      <c r="D131" s="7" t="s">
        <v>459</v>
      </c>
      <c r="E131" s="7" t="s">
        <v>460</v>
      </c>
      <c r="F131" s="44"/>
      <c r="G131" s="23"/>
      <c r="H131" s="23"/>
      <c r="I131" s="23"/>
      <c r="J131" s="96" t="s">
        <v>424</v>
      </c>
      <c r="K131" s="97"/>
      <c r="L131" s="46">
        <f>SUMIFS(LCR_Data!D:D,LCR_Data!C:C,'C73.00'!$A131)</f>
        <v>0</v>
      </c>
      <c r="M131" s="51"/>
      <c r="N131" s="49"/>
      <c r="O131" s="16"/>
      <c r="P131" s="52"/>
      <c r="Q131" s="52"/>
      <c r="R131" s="43"/>
    </row>
    <row r="132" spans="1:18" ht="18.899999999999999" customHeight="1" x14ac:dyDescent="0.3">
      <c r="A132" s="1" t="str">
        <f t="shared" si="3"/>
        <v>C73-1050</v>
      </c>
      <c r="C132" s="12" t="s">
        <v>200</v>
      </c>
      <c r="D132" s="7" t="s">
        <v>461</v>
      </c>
      <c r="E132" s="7" t="s">
        <v>132</v>
      </c>
      <c r="F132" s="44"/>
      <c r="G132" s="23"/>
      <c r="H132" s="23"/>
      <c r="I132" s="96" t="s">
        <v>430</v>
      </c>
      <c r="J132" s="96"/>
      <c r="K132" s="97"/>
      <c r="L132" s="46">
        <f>SUMIFS(LCR_Data!D:D,LCR_Data!C:C,'C73.00'!$A132)</f>
        <v>0</v>
      </c>
      <c r="M132" s="51"/>
      <c r="N132" s="16"/>
      <c r="O132" s="16" t="s">
        <v>462</v>
      </c>
      <c r="P132" s="53">
        <v>0.15</v>
      </c>
      <c r="Q132" s="29">
        <f t="shared" ref="Q132" si="5">L132*P132</f>
        <v>0</v>
      </c>
      <c r="R132" s="43"/>
    </row>
    <row r="133" spans="1:18" ht="18.899999999999999" customHeight="1" x14ac:dyDescent="0.3">
      <c r="A133" s="1" t="str">
        <f t="shared" si="3"/>
        <v>C73-1055</v>
      </c>
      <c r="C133" s="12" t="s">
        <v>200</v>
      </c>
      <c r="D133" s="7" t="s">
        <v>463</v>
      </c>
      <c r="E133" s="7" t="s">
        <v>464</v>
      </c>
      <c r="F133" s="44"/>
      <c r="G133" s="23"/>
      <c r="H133" s="23"/>
      <c r="I133" s="23"/>
      <c r="J133" s="96" t="s">
        <v>424</v>
      </c>
      <c r="K133" s="97"/>
      <c r="L133" s="46">
        <f>SUMIFS(LCR_Data!D:D,LCR_Data!C:C,'C73.00'!$A133)</f>
        <v>0</v>
      </c>
      <c r="M133" s="51"/>
      <c r="N133" s="49"/>
      <c r="O133" s="16"/>
      <c r="P133" s="52"/>
      <c r="Q133" s="52"/>
      <c r="R133" s="43"/>
    </row>
    <row r="134" spans="1:18" ht="18.899999999999999" customHeight="1" x14ac:dyDescent="0.3">
      <c r="A134" s="1" t="str">
        <f t="shared" si="3"/>
        <v>C73-1060</v>
      </c>
      <c r="C134" s="12" t="s">
        <v>200</v>
      </c>
      <c r="D134" s="7" t="s">
        <v>465</v>
      </c>
      <c r="E134" s="7" t="s">
        <v>136</v>
      </c>
      <c r="F134" s="44"/>
      <c r="G134" s="23"/>
      <c r="H134" s="23"/>
      <c r="I134" s="96" t="s">
        <v>434</v>
      </c>
      <c r="J134" s="96"/>
      <c r="K134" s="97"/>
      <c r="L134" s="46">
        <f>SUMIFS(LCR_Data!D:D,LCR_Data!C:C,'C73.00'!$A134)</f>
        <v>0</v>
      </c>
      <c r="M134" s="51"/>
      <c r="N134" s="16"/>
      <c r="O134" s="16" t="s">
        <v>228</v>
      </c>
      <c r="P134" s="53">
        <v>0.25</v>
      </c>
      <c r="Q134" s="29">
        <f t="shared" ref="Q134" si="6">L134*P134</f>
        <v>0</v>
      </c>
      <c r="R134" s="43"/>
    </row>
    <row r="135" spans="1:18" ht="18.899999999999999" customHeight="1" x14ac:dyDescent="0.3">
      <c r="A135" s="1" t="str">
        <f t="shared" si="3"/>
        <v>C73-1065</v>
      </c>
      <c r="C135" s="12" t="s">
        <v>200</v>
      </c>
      <c r="D135" s="7" t="s">
        <v>466</v>
      </c>
      <c r="E135" s="7" t="s">
        <v>467</v>
      </c>
      <c r="F135" s="44"/>
      <c r="G135" s="23"/>
      <c r="H135" s="23"/>
      <c r="I135" s="23"/>
      <c r="J135" s="96" t="s">
        <v>424</v>
      </c>
      <c r="K135" s="97"/>
      <c r="L135" s="46">
        <f>SUMIFS(LCR_Data!D:D,LCR_Data!C:C,'C73.00'!$A135)</f>
        <v>0</v>
      </c>
      <c r="M135" s="51"/>
      <c r="N135" s="49"/>
      <c r="O135" s="16"/>
      <c r="P135" s="52"/>
      <c r="Q135" s="52"/>
      <c r="R135" s="43"/>
    </row>
    <row r="136" spans="1:18" ht="18.899999999999999" customHeight="1" x14ac:dyDescent="0.3">
      <c r="A136" s="1" t="str">
        <f t="shared" si="3"/>
        <v>C73-1070</v>
      </c>
      <c r="C136" s="12" t="s">
        <v>200</v>
      </c>
      <c r="D136" s="7" t="s">
        <v>468</v>
      </c>
      <c r="E136" s="7" t="s">
        <v>140</v>
      </c>
      <c r="F136" s="44"/>
      <c r="G136" s="23"/>
      <c r="H136" s="23"/>
      <c r="I136" s="96" t="s">
        <v>438</v>
      </c>
      <c r="J136" s="96"/>
      <c r="K136" s="97"/>
      <c r="L136" s="46">
        <f>SUMIFS(LCR_Data!D:D,LCR_Data!C:C,'C73.00'!$A136)</f>
        <v>0</v>
      </c>
      <c r="M136" s="51"/>
      <c r="N136" s="16"/>
      <c r="O136" s="16" t="s">
        <v>331</v>
      </c>
      <c r="P136" s="17">
        <v>0.3</v>
      </c>
      <c r="Q136" s="29">
        <f t="shared" ref="Q136" si="7">L136*P136</f>
        <v>0</v>
      </c>
      <c r="R136" s="43"/>
    </row>
    <row r="137" spans="1:18" ht="18.899999999999999" customHeight="1" x14ac:dyDescent="0.3">
      <c r="A137" s="1" t="str">
        <f t="shared" si="3"/>
        <v>C73-1075</v>
      </c>
      <c r="C137" s="12" t="s">
        <v>200</v>
      </c>
      <c r="D137" s="7" t="s">
        <v>469</v>
      </c>
      <c r="E137" s="7" t="s">
        <v>470</v>
      </c>
      <c r="F137" s="44"/>
      <c r="G137" s="23"/>
      <c r="H137" s="23"/>
      <c r="I137" s="23"/>
      <c r="J137" s="96" t="s">
        <v>424</v>
      </c>
      <c r="K137" s="97"/>
      <c r="L137" s="46">
        <f>SUMIFS(LCR_Data!D:D,LCR_Data!C:C,'C73.00'!$A137)</f>
        <v>0</v>
      </c>
      <c r="M137" s="51"/>
      <c r="N137" s="49"/>
      <c r="O137" s="16"/>
      <c r="P137" s="52"/>
      <c r="Q137" s="52"/>
      <c r="R137" s="43"/>
    </row>
    <row r="138" spans="1:18" ht="18.899999999999999" customHeight="1" x14ac:dyDescent="0.3">
      <c r="A138" s="1" t="str">
        <f t="shared" si="3"/>
        <v>C73-1080</v>
      </c>
      <c r="C138" s="12" t="s">
        <v>200</v>
      </c>
      <c r="D138" s="7" t="s">
        <v>471</v>
      </c>
      <c r="E138" s="7" t="s">
        <v>144</v>
      </c>
      <c r="F138" s="44"/>
      <c r="G138" s="23"/>
      <c r="H138" s="23"/>
      <c r="I138" s="96" t="s">
        <v>442</v>
      </c>
      <c r="J138" s="96"/>
      <c r="K138" s="97"/>
      <c r="L138" s="46">
        <f>SUMIFS(LCR_Data!D:D,LCR_Data!C:C,'C73.00'!$A138)</f>
        <v>0</v>
      </c>
      <c r="M138" s="51"/>
      <c r="N138" s="16"/>
      <c r="O138" s="16" t="s">
        <v>472</v>
      </c>
      <c r="P138" s="17">
        <v>0.35</v>
      </c>
      <c r="Q138" s="29">
        <f t="shared" ref="Q138" si="8">L138*P138</f>
        <v>0</v>
      </c>
      <c r="R138" s="43"/>
    </row>
    <row r="139" spans="1:18" ht="18.899999999999999" customHeight="1" x14ac:dyDescent="0.3">
      <c r="A139" s="1" t="str">
        <f t="shared" si="3"/>
        <v>C73-1085</v>
      </c>
      <c r="C139" s="12" t="s">
        <v>200</v>
      </c>
      <c r="D139" s="7" t="s">
        <v>473</v>
      </c>
      <c r="E139" s="7" t="s">
        <v>474</v>
      </c>
      <c r="F139" s="44"/>
      <c r="G139" s="23"/>
      <c r="H139" s="23"/>
      <c r="I139" s="23"/>
      <c r="J139" s="96" t="s">
        <v>424</v>
      </c>
      <c r="K139" s="97"/>
      <c r="L139" s="46">
        <f>SUMIFS(LCR_Data!D:D,LCR_Data!C:C,'C73.00'!$A139)</f>
        <v>0</v>
      </c>
      <c r="M139" s="51"/>
      <c r="N139" s="49"/>
      <c r="O139" s="16"/>
      <c r="P139" s="52"/>
      <c r="Q139" s="52"/>
      <c r="R139" s="43"/>
    </row>
    <row r="140" spans="1:18" ht="18.899999999999999" customHeight="1" x14ac:dyDescent="0.3">
      <c r="A140" s="1" t="str">
        <f t="shared" si="3"/>
        <v>C73-1090</v>
      </c>
      <c r="C140" s="12" t="s">
        <v>200</v>
      </c>
      <c r="D140" s="7" t="s">
        <v>475</v>
      </c>
      <c r="E140" s="7" t="s">
        <v>147</v>
      </c>
      <c r="F140" s="44"/>
      <c r="G140" s="23"/>
      <c r="H140" s="23"/>
      <c r="I140" s="96" t="s">
        <v>446</v>
      </c>
      <c r="J140" s="96"/>
      <c r="K140" s="97"/>
      <c r="L140" s="46">
        <f>SUMIFS(LCR_Data!D:D,LCR_Data!C:C,'C73.00'!$A140)</f>
        <v>0</v>
      </c>
      <c r="M140" s="51"/>
      <c r="N140" s="16"/>
      <c r="O140" s="16" t="s">
        <v>142</v>
      </c>
      <c r="P140" s="17">
        <v>0.5</v>
      </c>
      <c r="Q140" s="29">
        <f t="shared" ref="Q140" si="9">L140*P140</f>
        <v>0</v>
      </c>
      <c r="R140" s="43"/>
    </row>
    <row r="141" spans="1:18" ht="18.899999999999999" customHeight="1" x14ac:dyDescent="0.3">
      <c r="A141" s="1" t="str">
        <f t="shared" si="3"/>
        <v>C73-1095</v>
      </c>
      <c r="C141" s="12" t="s">
        <v>200</v>
      </c>
      <c r="D141" s="7" t="s">
        <v>476</v>
      </c>
      <c r="E141" s="7" t="s">
        <v>477</v>
      </c>
      <c r="F141" s="44"/>
      <c r="G141" s="23"/>
      <c r="H141" s="23"/>
      <c r="I141" s="23"/>
      <c r="J141" s="96" t="s">
        <v>424</v>
      </c>
      <c r="K141" s="97"/>
      <c r="L141" s="46">
        <f>SUMIFS(LCR_Data!D:D,LCR_Data!C:C,'C73.00'!$A141)</f>
        <v>0</v>
      </c>
      <c r="M141" s="51"/>
      <c r="N141" s="49"/>
      <c r="O141" s="16"/>
      <c r="P141" s="52"/>
      <c r="Q141" s="52"/>
      <c r="R141" s="43"/>
    </row>
    <row r="142" spans="1:18" ht="18.899999999999999" customHeight="1" x14ac:dyDescent="0.3">
      <c r="A142" s="1" t="str">
        <f t="shared" si="3"/>
        <v>C73-1100</v>
      </c>
      <c r="C142" s="12" t="s">
        <v>200</v>
      </c>
      <c r="D142" s="7" t="s">
        <v>478</v>
      </c>
      <c r="E142" s="7" t="s">
        <v>150</v>
      </c>
      <c r="F142" s="44"/>
      <c r="G142" s="23"/>
      <c r="H142" s="23"/>
      <c r="I142" s="96" t="s">
        <v>451</v>
      </c>
      <c r="J142" s="96"/>
      <c r="K142" s="97"/>
      <c r="L142" s="46">
        <f>SUMIFS(LCR_Data!D:D,LCR_Data!C:C,'C73.00'!$A142)</f>
        <v>0</v>
      </c>
      <c r="M142" s="51"/>
      <c r="N142" s="16"/>
      <c r="O142" s="16" t="s">
        <v>37</v>
      </c>
      <c r="P142" s="17">
        <v>1</v>
      </c>
      <c r="Q142" s="29">
        <f t="shared" ref="Q142:Q143" si="10">L142*P142</f>
        <v>0</v>
      </c>
      <c r="R142" s="43"/>
    </row>
    <row r="143" spans="1:18" ht="18.899999999999999" customHeight="1" x14ac:dyDescent="0.3">
      <c r="A143" s="1" t="str">
        <f t="shared" si="3"/>
        <v>C73-1130</v>
      </c>
      <c r="C143" s="12" t="s">
        <v>200</v>
      </c>
      <c r="D143" s="7" t="s">
        <v>479</v>
      </c>
      <c r="E143" s="7" t="s">
        <v>480</v>
      </c>
      <c r="F143" s="44"/>
      <c r="G143" s="81" t="s">
        <v>481</v>
      </c>
      <c r="H143" s="81"/>
      <c r="I143" s="81"/>
      <c r="J143" s="81"/>
      <c r="K143" s="82"/>
      <c r="L143" s="16">
        <v>0</v>
      </c>
      <c r="M143" s="16"/>
      <c r="N143" s="16"/>
      <c r="O143" s="16"/>
      <c r="P143" s="16"/>
      <c r="Q143" s="29">
        <f t="shared" si="10"/>
        <v>0</v>
      </c>
      <c r="R143" s="43"/>
    </row>
    <row r="144" spans="1:18" ht="18.899999999999999" customHeight="1" x14ac:dyDescent="0.3">
      <c r="C144" s="12" t="s">
        <v>200</v>
      </c>
      <c r="D144" s="95" t="s">
        <v>178</v>
      </c>
      <c r="E144" s="78"/>
      <c r="F144" s="78"/>
      <c r="G144" s="99"/>
      <c r="H144" s="78"/>
      <c r="I144" s="78"/>
      <c r="J144" s="78"/>
      <c r="K144" s="100"/>
      <c r="L144" s="16">
        <v>0</v>
      </c>
      <c r="M144" s="16"/>
      <c r="N144" s="16"/>
      <c r="O144" s="16"/>
      <c r="P144" s="16"/>
      <c r="Q144" s="16"/>
      <c r="R144" s="16"/>
    </row>
    <row r="145" spans="1:18" ht="18.899999999999999" customHeight="1" x14ac:dyDescent="0.3">
      <c r="A145" s="1" t="str">
        <f>C145&amp;"-"&amp;D145</f>
        <v>C73-1170</v>
      </c>
      <c r="C145" s="12" t="s">
        <v>200</v>
      </c>
      <c r="D145" s="7" t="s">
        <v>482</v>
      </c>
      <c r="E145" s="7" t="s">
        <v>180</v>
      </c>
      <c r="F145" s="98" t="s">
        <v>483</v>
      </c>
      <c r="G145" s="81"/>
      <c r="H145" s="81"/>
      <c r="I145" s="81"/>
      <c r="J145" s="81"/>
      <c r="K145" s="82"/>
      <c r="L145" s="46">
        <f>SUMIFS(LCR_Data!D:D,LCR_Data!C:C,'C73.00'!$A145)</f>
        <v>0</v>
      </c>
      <c r="M145" s="16"/>
      <c r="N145" s="16"/>
      <c r="O145" s="16"/>
      <c r="P145" s="16"/>
      <c r="Q145" s="51"/>
      <c r="R145" s="43"/>
    </row>
    <row r="146" spans="1:18" ht="33" customHeight="1" x14ac:dyDescent="0.3">
      <c r="C146" s="12" t="s">
        <v>200</v>
      </c>
      <c r="D146" s="7"/>
      <c r="E146" s="7" t="s">
        <v>183</v>
      </c>
      <c r="F146" s="98" t="s">
        <v>484</v>
      </c>
      <c r="G146" s="81"/>
      <c r="H146" s="81"/>
      <c r="I146" s="81"/>
      <c r="J146" s="81"/>
      <c r="K146" s="82"/>
      <c r="L146" s="16">
        <f>SUM(L147:L150)</f>
        <v>0</v>
      </c>
      <c r="M146" s="16"/>
      <c r="N146" s="16"/>
      <c r="O146" s="16"/>
      <c r="P146" s="16"/>
      <c r="Q146" s="16"/>
      <c r="R146" s="43"/>
    </row>
    <row r="147" spans="1:18" ht="18.899999999999999" customHeight="1" x14ac:dyDescent="0.3">
      <c r="A147" s="1" t="str">
        <f>C147&amp;"-"&amp;D147</f>
        <v>C73-1180</v>
      </c>
      <c r="C147" s="12" t="s">
        <v>200</v>
      </c>
      <c r="D147" s="7" t="s">
        <v>485</v>
      </c>
      <c r="E147" s="7" t="s">
        <v>486</v>
      </c>
      <c r="F147" s="44"/>
      <c r="G147" s="96" t="s">
        <v>487</v>
      </c>
      <c r="H147" s="96"/>
      <c r="I147" s="96"/>
      <c r="J147" s="96"/>
      <c r="K147" s="97"/>
      <c r="L147" s="46">
        <f>SUMIFS(LCR_Data!D:D,LCR_Data!C:C,'C73.00'!$A147)</f>
        <v>0</v>
      </c>
      <c r="M147" s="16"/>
      <c r="N147" s="16"/>
      <c r="O147" s="16"/>
      <c r="P147" s="17">
        <v>0.05</v>
      </c>
      <c r="Q147" s="29">
        <f t="shared" ref="Q147:Q161" si="11">L147*P147</f>
        <v>0</v>
      </c>
      <c r="R147" s="43"/>
    </row>
    <row r="148" spans="1:18" ht="18.899999999999999" customHeight="1" x14ac:dyDescent="0.3">
      <c r="A148" s="1" t="str">
        <f>C148&amp;"-"&amp;D148</f>
        <v>C73-1190</v>
      </c>
      <c r="C148" s="12" t="s">
        <v>200</v>
      </c>
      <c r="D148" s="7" t="s">
        <v>488</v>
      </c>
      <c r="E148" s="7" t="s">
        <v>489</v>
      </c>
      <c r="F148" s="44"/>
      <c r="G148" s="96" t="s">
        <v>490</v>
      </c>
      <c r="H148" s="96"/>
      <c r="I148" s="96"/>
      <c r="J148" s="96"/>
      <c r="K148" s="97"/>
      <c r="L148" s="46">
        <f>SUMIFS(LCR_Data!D:D,LCR_Data!C:C,'C73.00'!$A148)</f>
        <v>0</v>
      </c>
      <c r="M148" s="16"/>
      <c r="N148" s="16"/>
      <c r="O148" s="16"/>
      <c r="P148" s="17">
        <v>0.05</v>
      </c>
      <c r="Q148" s="29">
        <f t="shared" si="11"/>
        <v>0</v>
      </c>
      <c r="R148" s="43"/>
    </row>
    <row r="149" spans="1:18" ht="18.899999999999999" customHeight="1" x14ac:dyDescent="0.3">
      <c r="A149" s="1" t="str">
        <f>C149&amp;"-"&amp;D149</f>
        <v>C73-1200</v>
      </c>
      <c r="C149" s="12" t="s">
        <v>200</v>
      </c>
      <c r="D149" s="7" t="s">
        <v>491</v>
      </c>
      <c r="E149" s="7" t="s">
        <v>492</v>
      </c>
      <c r="F149" s="44"/>
      <c r="G149" s="96" t="s">
        <v>493</v>
      </c>
      <c r="H149" s="96"/>
      <c r="I149" s="96"/>
      <c r="J149" s="96"/>
      <c r="K149" s="97"/>
      <c r="L149" s="46">
        <f>SUMIFS(LCR_Data!D:D,LCR_Data!C:C,'C73.00'!$A149)</f>
        <v>0</v>
      </c>
      <c r="M149" s="16"/>
      <c r="N149" s="16"/>
      <c r="O149" s="16"/>
      <c r="P149" s="17">
        <v>0.05</v>
      </c>
      <c r="Q149" s="29">
        <f t="shared" si="11"/>
        <v>0</v>
      </c>
      <c r="R149" s="43"/>
    </row>
    <row r="150" spans="1:18" ht="18.899999999999999" customHeight="1" x14ac:dyDescent="0.3">
      <c r="A150" s="1" t="str">
        <f>C150&amp;"-"&amp;D150</f>
        <v>C73-1210</v>
      </c>
      <c r="C150" s="12" t="s">
        <v>200</v>
      </c>
      <c r="D150" s="7" t="s">
        <v>494</v>
      </c>
      <c r="E150" s="7" t="s">
        <v>495</v>
      </c>
      <c r="F150" s="44"/>
      <c r="G150" s="96" t="s">
        <v>496</v>
      </c>
      <c r="H150" s="96"/>
      <c r="I150" s="96"/>
      <c r="J150" s="96"/>
      <c r="K150" s="97"/>
      <c r="L150" s="46">
        <f>SUMIFS(LCR_Data!D:D,LCR_Data!C:C,'C73.00'!$A150)</f>
        <v>0</v>
      </c>
      <c r="M150" s="16"/>
      <c r="N150" s="16"/>
      <c r="O150" s="16"/>
      <c r="P150" s="17">
        <v>0.05</v>
      </c>
      <c r="Q150" s="29">
        <f t="shared" si="11"/>
        <v>0</v>
      </c>
      <c r="R150" s="43"/>
    </row>
    <row r="151" spans="1:18" ht="18.899999999999999" customHeight="1" x14ac:dyDescent="0.3">
      <c r="C151" s="12" t="s">
        <v>200</v>
      </c>
      <c r="D151" s="7"/>
      <c r="E151" s="7" t="s">
        <v>186</v>
      </c>
      <c r="F151" s="98" t="s">
        <v>497</v>
      </c>
      <c r="G151" s="81"/>
      <c r="H151" s="81"/>
      <c r="I151" s="81"/>
      <c r="J151" s="81"/>
      <c r="K151" s="82"/>
      <c r="L151" s="54">
        <f>SUM(L152:L160)</f>
        <v>204964</v>
      </c>
      <c r="M151" s="16"/>
      <c r="N151" s="16"/>
      <c r="O151" s="16"/>
      <c r="P151" s="16"/>
      <c r="Q151" s="16"/>
      <c r="R151" s="43"/>
    </row>
    <row r="152" spans="1:18" ht="18.899999999999999" customHeight="1" x14ac:dyDescent="0.3">
      <c r="A152" s="1" t="str">
        <f t="shared" ref="A152:A161" si="12">C152&amp;"-"&amp;D152</f>
        <v>C73-1290</v>
      </c>
      <c r="C152" s="12" t="s">
        <v>200</v>
      </c>
      <c r="D152" s="7" t="s">
        <v>498</v>
      </c>
      <c r="E152" s="7" t="s">
        <v>499</v>
      </c>
      <c r="F152" s="44"/>
      <c r="G152" s="96" t="s">
        <v>500</v>
      </c>
      <c r="H152" s="96"/>
      <c r="I152" s="96"/>
      <c r="J152" s="96"/>
      <c r="K152" s="97"/>
      <c r="L152" s="46">
        <f>SUMIFS(LCR_Data!D:D,LCR_Data!C:C,'C73.00'!$A152)</f>
        <v>99572</v>
      </c>
      <c r="M152" s="16"/>
      <c r="N152" s="16"/>
      <c r="O152" s="16"/>
      <c r="P152" s="17">
        <v>0.99997654235652611</v>
      </c>
      <c r="Q152" s="29">
        <f t="shared" si="11"/>
        <v>99569.664275524017</v>
      </c>
      <c r="R152" s="26"/>
    </row>
    <row r="153" spans="1:18" ht="18.899999999999999" customHeight="1" x14ac:dyDescent="0.3">
      <c r="A153" s="1" t="str">
        <f t="shared" si="12"/>
        <v>C73-1300</v>
      </c>
      <c r="C153" s="12" t="s">
        <v>200</v>
      </c>
      <c r="D153" s="7" t="s">
        <v>501</v>
      </c>
      <c r="E153" s="7" t="s">
        <v>502</v>
      </c>
      <c r="F153" s="44"/>
      <c r="G153" s="96" t="s">
        <v>503</v>
      </c>
      <c r="H153" s="96"/>
      <c r="I153" s="96"/>
      <c r="J153" s="96"/>
      <c r="K153" s="97"/>
      <c r="L153" s="46">
        <f>SUMIFS(LCR_Data!D:D,LCR_Data!C:C,'C73.00'!$A153)</f>
        <v>2910</v>
      </c>
      <c r="M153" s="16"/>
      <c r="N153" s="16"/>
      <c r="O153" s="16"/>
      <c r="P153" s="17">
        <v>0</v>
      </c>
      <c r="Q153" s="29">
        <f t="shared" si="11"/>
        <v>0</v>
      </c>
      <c r="R153" s="51"/>
    </row>
    <row r="154" spans="1:18" ht="18.899999999999999" customHeight="1" x14ac:dyDescent="0.3">
      <c r="A154" s="1" t="str">
        <f t="shared" si="12"/>
        <v>C73-1310</v>
      </c>
      <c r="C154" s="12" t="s">
        <v>200</v>
      </c>
      <c r="D154" s="7" t="s">
        <v>504</v>
      </c>
      <c r="E154" s="7" t="s">
        <v>505</v>
      </c>
      <c r="F154" s="44"/>
      <c r="G154" s="96" t="s">
        <v>506</v>
      </c>
      <c r="H154" s="96"/>
      <c r="I154" s="96"/>
      <c r="J154" s="96"/>
      <c r="K154" s="97"/>
      <c r="L154" s="46">
        <f>SUMIFS(LCR_Data!D:D,LCR_Data!C:C,'C73.00'!$A154)</f>
        <v>0</v>
      </c>
      <c r="M154" s="51"/>
      <c r="N154" s="51"/>
      <c r="O154" s="16"/>
      <c r="P154" s="17">
        <v>0</v>
      </c>
      <c r="Q154" s="29">
        <f t="shared" si="11"/>
        <v>0</v>
      </c>
      <c r="R154" s="51"/>
    </row>
    <row r="155" spans="1:18" ht="18.899999999999999" customHeight="1" x14ac:dyDescent="0.3">
      <c r="A155" s="1" t="str">
        <f t="shared" si="12"/>
        <v>C73-1320</v>
      </c>
      <c r="C155" s="12" t="s">
        <v>200</v>
      </c>
      <c r="D155" s="7" t="s">
        <v>507</v>
      </c>
      <c r="E155" s="7" t="s">
        <v>508</v>
      </c>
      <c r="F155" s="44"/>
      <c r="G155" s="96" t="s">
        <v>509</v>
      </c>
      <c r="H155" s="96"/>
      <c r="I155" s="96"/>
      <c r="J155" s="96"/>
      <c r="K155" s="97"/>
      <c r="L155" s="46">
        <f>SUMIFS(LCR_Data!D:D,LCR_Data!C:C,'C73.00'!$A155)</f>
        <v>17508</v>
      </c>
      <c r="M155" s="16"/>
      <c r="N155" s="16"/>
      <c r="O155" s="16"/>
      <c r="P155" s="17">
        <v>0</v>
      </c>
      <c r="Q155" s="29">
        <f t="shared" si="11"/>
        <v>0</v>
      </c>
      <c r="R155" s="51"/>
    </row>
    <row r="156" spans="1:18" ht="18.899999999999999" customHeight="1" x14ac:dyDescent="0.3">
      <c r="A156" s="1" t="str">
        <f t="shared" si="12"/>
        <v>C73-1330</v>
      </c>
      <c r="C156" s="12" t="s">
        <v>200</v>
      </c>
      <c r="D156" s="7" t="s">
        <v>510</v>
      </c>
      <c r="E156" s="7" t="s">
        <v>511</v>
      </c>
      <c r="F156" s="44"/>
      <c r="G156" s="96" t="s">
        <v>512</v>
      </c>
      <c r="H156" s="96"/>
      <c r="I156" s="96"/>
      <c r="J156" s="96"/>
      <c r="K156" s="97"/>
      <c r="L156" s="46">
        <f>SUMIFS(LCR_Data!D:D,LCR_Data!C:C,'C73.00'!$A156)</f>
        <v>0</v>
      </c>
      <c r="M156" s="16"/>
      <c r="N156" s="16"/>
      <c r="O156" s="16"/>
      <c r="P156" s="17">
        <v>0</v>
      </c>
      <c r="Q156" s="29">
        <f t="shared" si="11"/>
        <v>0</v>
      </c>
      <c r="R156" s="51"/>
    </row>
    <row r="157" spans="1:18" ht="18.899999999999999" customHeight="1" x14ac:dyDescent="0.3">
      <c r="A157" s="1" t="str">
        <f t="shared" si="12"/>
        <v>C73-1340</v>
      </c>
      <c r="C157" s="12" t="s">
        <v>200</v>
      </c>
      <c r="D157" s="7" t="s">
        <v>513</v>
      </c>
      <c r="E157" s="7" t="s">
        <v>514</v>
      </c>
      <c r="F157" s="44"/>
      <c r="G157" s="96" t="s">
        <v>515</v>
      </c>
      <c r="H157" s="96"/>
      <c r="I157" s="96"/>
      <c r="J157" s="96"/>
      <c r="K157" s="97"/>
      <c r="L157" s="46">
        <f>SUMIFS(LCR_Data!D:D,LCR_Data!C:C,'C73.00'!$A157)</f>
        <v>0</v>
      </c>
      <c r="M157" s="16"/>
      <c r="N157" s="16"/>
      <c r="O157" s="16"/>
      <c r="P157" s="17">
        <v>0</v>
      </c>
      <c r="Q157" s="29">
        <f t="shared" si="11"/>
        <v>0</v>
      </c>
      <c r="R157" s="51"/>
    </row>
    <row r="158" spans="1:18" ht="18.899999999999999" customHeight="1" x14ac:dyDescent="0.3">
      <c r="A158" s="1" t="str">
        <f t="shared" si="12"/>
        <v>C73-1345</v>
      </c>
      <c r="C158" s="12" t="s">
        <v>200</v>
      </c>
      <c r="D158" s="7" t="s">
        <v>516</v>
      </c>
      <c r="E158" s="7" t="s">
        <v>517</v>
      </c>
      <c r="F158" s="44"/>
      <c r="G158" s="96" t="s">
        <v>518</v>
      </c>
      <c r="H158" s="96"/>
      <c r="I158" s="96"/>
      <c r="J158" s="96"/>
      <c r="K158" s="97"/>
      <c r="L158" s="46">
        <f>SUMIFS(LCR_Data!D:D,LCR_Data!C:C,'C73.00'!$A158)</f>
        <v>0</v>
      </c>
      <c r="M158" s="16"/>
      <c r="N158" s="16"/>
      <c r="O158" s="16"/>
      <c r="P158" s="17">
        <v>0</v>
      </c>
      <c r="Q158" s="29">
        <f t="shared" si="11"/>
        <v>0</v>
      </c>
      <c r="R158" s="51"/>
    </row>
    <row r="159" spans="1:18" ht="18.899999999999999" customHeight="1" x14ac:dyDescent="0.3">
      <c r="A159" s="1" t="str">
        <f t="shared" si="12"/>
        <v>C73-1350</v>
      </c>
      <c r="C159" s="12" t="s">
        <v>200</v>
      </c>
      <c r="D159" s="7" t="s">
        <v>519</v>
      </c>
      <c r="E159" s="7" t="s">
        <v>520</v>
      </c>
      <c r="F159" s="44"/>
      <c r="G159" s="96" t="s">
        <v>521</v>
      </c>
      <c r="H159" s="96"/>
      <c r="I159" s="96"/>
      <c r="J159" s="96"/>
      <c r="K159" s="97"/>
      <c r="L159" s="46">
        <f>SUMIFS(LCR_Data!D:D,LCR_Data!C:C,'C73.00'!$A159)</f>
        <v>84974</v>
      </c>
      <c r="M159" s="16"/>
      <c r="N159" s="16"/>
      <c r="O159" s="16"/>
      <c r="P159" s="17">
        <v>1</v>
      </c>
      <c r="Q159" s="29">
        <f t="shared" si="11"/>
        <v>84974</v>
      </c>
      <c r="R159" s="26"/>
    </row>
    <row r="160" spans="1:18" ht="18.899999999999999" customHeight="1" x14ac:dyDescent="0.3">
      <c r="A160" s="1" t="str">
        <f t="shared" si="12"/>
        <v>C73-1360</v>
      </c>
      <c r="C160" s="12" t="s">
        <v>200</v>
      </c>
      <c r="D160" s="7" t="s">
        <v>522</v>
      </c>
      <c r="E160" s="7" t="s">
        <v>523</v>
      </c>
      <c r="F160" s="44"/>
      <c r="G160" s="96" t="s">
        <v>524</v>
      </c>
      <c r="H160" s="96"/>
      <c r="I160" s="96"/>
      <c r="J160" s="96"/>
      <c r="K160" s="97"/>
      <c r="L160" s="46">
        <f>SUMIFS(LCR_Data!D:D,LCR_Data!C:C,'C73.00'!$A160)</f>
        <v>0</v>
      </c>
      <c r="M160" s="16"/>
      <c r="N160" s="16"/>
      <c r="O160" s="16"/>
      <c r="P160" s="17">
        <v>0</v>
      </c>
      <c r="Q160" s="29">
        <f t="shared" si="11"/>
        <v>0</v>
      </c>
      <c r="R160" s="51"/>
    </row>
    <row r="161" spans="1:18" ht="18.899999999999999" customHeight="1" x14ac:dyDescent="0.3">
      <c r="A161" s="1" t="str">
        <f t="shared" si="12"/>
        <v>C73-1370</v>
      </c>
      <c r="C161" s="12" t="s">
        <v>200</v>
      </c>
      <c r="D161" s="7" t="s">
        <v>525</v>
      </c>
      <c r="E161" s="7" t="s">
        <v>526</v>
      </c>
      <c r="F161" s="98" t="s">
        <v>527</v>
      </c>
      <c r="G161" s="81"/>
      <c r="H161" s="81"/>
      <c r="I161" s="81"/>
      <c r="J161" s="81"/>
      <c r="K161" s="82"/>
      <c r="L161" s="46">
        <f>SUMIFS(LCR_Data!D:D,LCR_Data!C:C,'C73.00'!$A161)</f>
        <v>0</v>
      </c>
      <c r="M161" s="16"/>
      <c r="N161" s="16"/>
      <c r="O161" s="16"/>
      <c r="P161" s="17">
        <v>0</v>
      </c>
      <c r="Q161" s="29">
        <f t="shared" si="11"/>
        <v>0</v>
      </c>
      <c r="R161" s="43"/>
    </row>
    <row r="162" spans="1:18" ht="18.899999999999999" customHeight="1" x14ac:dyDescent="0.3">
      <c r="C162" s="12" t="s">
        <v>200</v>
      </c>
      <c r="D162" s="7"/>
      <c r="E162" s="7"/>
      <c r="F162" s="98" t="s">
        <v>528</v>
      </c>
      <c r="G162" s="81"/>
      <c r="H162" s="81"/>
      <c r="I162" s="81"/>
      <c r="J162" s="81"/>
      <c r="K162" s="82"/>
      <c r="L162" s="46">
        <f>SUMIFS(LCR_Data!D:D,LCR_Data!C:C,'C73.00'!$A162)</f>
        <v>0</v>
      </c>
      <c r="M162" s="16"/>
      <c r="N162" s="16"/>
      <c r="O162" s="16"/>
      <c r="P162" s="16"/>
      <c r="Q162" s="16"/>
      <c r="R162" s="43"/>
    </row>
    <row r="163" spans="1:18" ht="18.899999999999999" customHeight="1" x14ac:dyDescent="0.3">
      <c r="C163" s="12" t="s">
        <v>200</v>
      </c>
      <c r="D163" s="7"/>
      <c r="E163" s="7" t="s">
        <v>529</v>
      </c>
      <c r="F163" s="98" t="s">
        <v>530</v>
      </c>
      <c r="G163" s="81"/>
      <c r="H163" s="81"/>
      <c r="I163" s="81"/>
      <c r="J163" s="81"/>
      <c r="K163" s="82"/>
      <c r="L163" s="54">
        <f>SUM(L164:L168)</f>
        <v>0</v>
      </c>
      <c r="M163" s="16"/>
      <c r="N163" s="16"/>
      <c r="O163" s="16"/>
      <c r="P163" s="16"/>
      <c r="Q163" s="16"/>
      <c r="R163" s="43"/>
    </row>
    <row r="164" spans="1:18" ht="18.899999999999999" customHeight="1" x14ac:dyDescent="0.3">
      <c r="A164" s="1" t="str">
        <f>C164&amp;"-"&amp;D164</f>
        <v>C73-1400</v>
      </c>
      <c r="C164" s="12" t="s">
        <v>200</v>
      </c>
      <c r="D164" s="7" t="s">
        <v>531</v>
      </c>
      <c r="E164" s="7" t="s">
        <v>532</v>
      </c>
      <c r="F164" s="47"/>
      <c r="G164" s="96" t="s">
        <v>533</v>
      </c>
      <c r="H164" s="96"/>
      <c r="I164" s="96"/>
      <c r="J164" s="96"/>
      <c r="K164" s="97"/>
      <c r="L164" s="46">
        <f>SUMIFS(LCR_Data!D:D,LCR_Data!C:C,'C73.00'!$A164)</f>
        <v>0</v>
      </c>
      <c r="M164" s="16"/>
      <c r="N164" s="51"/>
      <c r="O164" s="16"/>
      <c r="P164" s="16"/>
      <c r="Q164" s="16"/>
      <c r="R164" s="43"/>
    </row>
    <row r="165" spans="1:18" ht="18.899999999999999" customHeight="1" x14ac:dyDescent="0.3">
      <c r="A165" s="1" t="str">
        <f>C165&amp;"-"&amp;D165</f>
        <v>C73-1410</v>
      </c>
      <c r="C165" s="12" t="s">
        <v>200</v>
      </c>
      <c r="D165" s="7" t="s">
        <v>534</v>
      </c>
      <c r="E165" s="7" t="s">
        <v>535</v>
      </c>
      <c r="F165" s="47"/>
      <c r="G165" s="96" t="s">
        <v>536</v>
      </c>
      <c r="H165" s="96"/>
      <c r="I165" s="96"/>
      <c r="J165" s="96"/>
      <c r="K165" s="97"/>
      <c r="L165" s="46">
        <f>SUMIFS(LCR_Data!D:D,LCR_Data!C:C,'C73.00'!$A165)</f>
        <v>0</v>
      </c>
      <c r="M165" s="16"/>
      <c r="N165" s="51"/>
      <c r="O165" s="16"/>
      <c r="P165" s="16"/>
      <c r="Q165" s="16"/>
      <c r="R165" s="43"/>
    </row>
    <row r="166" spans="1:18" ht="18.899999999999999" customHeight="1" x14ac:dyDescent="0.3">
      <c r="A166" s="1" t="str">
        <f>C166&amp;"-"&amp;D166</f>
        <v>C73-1420</v>
      </c>
      <c r="C166" s="12" t="s">
        <v>200</v>
      </c>
      <c r="D166" s="7" t="s">
        <v>537</v>
      </c>
      <c r="E166" s="7" t="s">
        <v>538</v>
      </c>
      <c r="F166" s="47"/>
      <c r="G166" s="96" t="s">
        <v>539</v>
      </c>
      <c r="H166" s="96"/>
      <c r="I166" s="96"/>
      <c r="J166" s="96"/>
      <c r="K166" s="97"/>
      <c r="L166" s="46">
        <f>SUMIFS(LCR_Data!D:D,LCR_Data!C:C,'C73.00'!$A166)</f>
        <v>0</v>
      </c>
      <c r="M166" s="16"/>
      <c r="N166" s="51"/>
      <c r="O166" s="16"/>
      <c r="P166" s="16"/>
      <c r="Q166" s="16"/>
      <c r="R166" s="43"/>
    </row>
    <row r="167" spans="1:18" ht="18.899999999999999" customHeight="1" x14ac:dyDescent="0.3">
      <c r="A167" s="1" t="str">
        <f>C167&amp;"-"&amp;D167</f>
        <v>C73-1430</v>
      </c>
      <c r="C167" s="12" t="s">
        <v>200</v>
      </c>
      <c r="D167" s="7" t="s">
        <v>540</v>
      </c>
      <c r="E167" s="7" t="s">
        <v>541</v>
      </c>
      <c r="F167" s="47"/>
      <c r="G167" s="96" t="s">
        <v>542</v>
      </c>
      <c r="H167" s="96"/>
      <c r="I167" s="96"/>
      <c r="J167" s="96"/>
      <c r="K167" s="97"/>
      <c r="L167" s="46">
        <f>SUMIFS(LCR_Data!D:D,LCR_Data!C:C,'C73.00'!$A167)</f>
        <v>0</v>
      </c>
      <c r="M167" s="16"/>
      <c r="N167" s="51"/>
      <c r="O167" s="16"/>
      <c r="P167" s="16"/>
      <c r="Q167" s="16"/>
      <c r="R167" s="43"/>
    </row>
    <row r="168" spans="1:18" ht="18.899999999999999" customHeight="1" x14ac:dyDescent="0.3">
      <c r="A168" s="1" t="str">
        <f>C168&amp;"-"&amp;D168</f>
        <v>C73-1440</v>
      </c>
      <c r="C168" s="12" t="s">
        <v>200</v>
      </c>
      <c r="D168" s="7" t="s">
        <v>543</v>
      </c>
      <c r="E168" s="7" t="s">
        <v>544</v>
      </c>
      <c r="F168" s="47"/>
      <c r="G168" s="96" t="s">
        <v>545</v>
      </c>
      <c r="H168" s="96"/>
      <c r="I168" s="96"/>
      <c r="J168" s="96"/>
      <c r="K168" s="97"/>
      <c r="L168" s="46">
        <f>SUMIFS(LCR_Data!D:D,LCR_Data!C:C,'C73.00'!$A168)</f>
        <v>0</v>
      </c>
      <c r="M168" s="16"/>
      <c r="N168" s="16"/>
      <c r="O168" s="16"/>
      <c r="P168" s="16"/>
      <c r="Q168" s="16"/>
      <c r="R168" s="43"/>
    </row>
  </sheetData>
  <mergeCells count="157">
    <mergeCell ref="F10:K10"/>
    <mergeCell ref="F11:K11"/>
    <mergeCell ref="F13:K13"/>
    <mergeCell ref="O13:P13"/>
    <mergeCell ref="F14:K14"/>
    <mergeCell ref="F15:K15"/>
    <mergeCell ref="C1:E1"/>
    <mergeCell ref="C2:E2"/>
    <mergeCell ref="C3:E3"/>
    <mergeCell ref="C4:E4"/>
    <mergeCell ref="C5:E5"/>
    <mergeCell ref="D8:K8"/>
    <mergeCell ref="J22:K22"/>
    <mergeCell ref="J23:K23"/>
    <mergeCell ref="I24:K24"/>
    <mergeCell ref="I25:K25"/>
    <mergeCell ref="I26:K26"/>
    <mergeCell ref="I27:K27"/>
    <mergeCell ref="F16:K16"/>
    <mergeCell ref="G17:K17"/>
    <mergeCell ref="H18:K18"/>
    <mergeCell ref="I19:K19"/>
    <mergeCell ref="I20:K20"/>
    <mergeCell ref="I21:K21"/>
    <mergeCell ref="J34:K34"/>
    <mergeCell ref="I35:K35"/>
    <mergeCell ref="I36:K36"/>
    <mergeCell ref="H37:K37"/>
    <mergeCell ref="I38:K38"/>
    <mergeCell ref="I39:K39"/>
    <mergeCell ref="H28:K28"/>
    <mergeCell ref="I29:K29"/>
    <mergeCell ref="J30:K30"/>
    <mergeCell ref="J31:K31"/>
    <mergeCell ref="I32:K32"/>
    <mergeCell ref="J33:K33"/>
    <mergeCell ref="J46:K46"/>
    <mergeCell ref="J47:K47"/>
    <mergeCell ref="H48:K48"/>
    <mergeCell ref="I49:K49"/>
    <mergeCell ref="I50:K50"/>
    <mergeCell ref="I51:K51"/>
    <mergeCell ref="J40:K40"/>
    <mergeCell ref="J41:K41"/>
    <mergeCell ref="H42:K42"/>
    <mergeCell ref="I43:K43"/>
    <mergeCell ref="I44:K44"/>
    <mergeCell ref="I45:K45"/>
    <mergeCell ref="I58:K58"/>
    <mergeCell ref="I59:K59"/>
    <mergeCell ref="I60:K60"/>
    <mergeCell ref="J61:K61"/>
    <mergeCell ref="J62:K62"/>
    <mergeCell ref="I63:K63"/>
    <mergeCell ref="I52:K52"/>
    <mergeCell ref="I53:K53"/>
    <mergeCell ref="I54:K54"/>
    <mergeCell ref="J55:K55"/>
    <mergeCell ref="J56:K56"/>
    <mergeCell ref="I57:K57"/>
    <mergeCell ref="J73:K73"/>
    <mergeCell ref="J74:K74"/>
    <mergeCell ref="J75:K75"/>
    <mergeCell ref="I76:K76"/>
    <mergeCell ref="J77:K77"/>
    <mergeCell ref="J78:K78"/>
    <mergeCell ref="H64:K64"/>
    <mergeCell ref="I65:K65"/>
    <mergeCell ref="J66:K66"/>
    <mergeCell ref="J67:K67"/>
    <mergeCell ref="J68:K68"/>
    <mergeCell ref="J72:K72"/>
    <mergeCell ref="H90:K90"/>
    <mergeCell ref="I91:K91"/>
    <mergeCell ref="I92:K92"/>
    <mergeCell ref="I93:K93"/>
    <mergeCell ref="I94:K94"/>
    <mergeCell ref="I95:K95"/>
    <mergeCell ref="J79:K79"/>
    <mergeCell ref="J80:K80"/>
    <mergeCell ref="J83:K83"/>
    <mergeCell ref="J87:K87"/>
    <mergeCell ref="J88:K88"/>
    <mergeCell ref="J89:K89"/>
    <mergeCell ref="I102:K102"/>
    <mergeCell ref="I103:K103"/>
    <mergeCell ref="J104:K104"/>
    <mergeCell ref="J105:K105"/>
    <mergeCell ref="J106:K106"/>
    <mergeCell ref="J107:K107"/>
    <mergeCell ref="I96:K96"/>
    <mergeCell ref="I97:K97"/>
    <mergeCell ref="I98:K98"/>
    <mergeCell ref="I99:K99"/>
    <mergeCell ref="H100:K100"/>
    <mergeCell ref="I101:K101"/>
    <mergeCell ref="I114:K114"/>
    <mergeCell ref="J115:K115"/>
    <mergeCell ref="I116:K116"/>
    <mergeCell ref="J117:K117"/>
    <mergeCell ref="I118:K118"/>
    <mergeCell ref="J119:K119"/>
    <mergeCell ref="I108:K108"/>
    <mergeCell ref="I109:K109"/>
    <mergeCell ref="G110:K110"/>
    <mergeCell ref="H111:K111"/>
    <mergeCell ref="I112:K112"/>
    <mergeCell ref="J113:K113"/>
    <mergeCell ref="I126:K126"/>
    <mergeCell ref="H127:K127"/>
    <mergeCell ref="I128:K128"/>
    <mergeCell ref="J129:K129"/>
    <mergeCell ref="I130:K130"/>
    <mergeCell ref="J131:K131"/>
    <mergeCell ref="I120:K120"/>
    <mergeCell ref="J121:K121"/>
    <mergeCell ref="I122:K122"/>
    <mergeCell ref="J123:K123"/>
    <mergeCell ref="I124:K124"/>
    <mergeCell ref="J125:K125"/>
    <mergeCell ref="I138:K138"/>
    <mergeCell ref="J139:K139"/>
    <mergeCell ref="I140:K140"/>
    <mergeCell ref="J141:K141"/>
    <mergeCell ref="I142:K142"/>
    <mergeCell ref="G143:K143"/>
    <mergeCell ref="I132:K132"/>
    <mergeCell ref="J133:K133"/>
    <mergeCell ref="I134:K134"/>
    <mergeCell ref="J135:K135"/>
    <mergeCell ref="I136:K136"/>
    <mergeCell ref="J137:K137"/>
    <mergeCell ref="G150:K150"/>
    <mergeCell ref="F151:K151"/>
    <mergeCell ref="G152:K152"/>
    <mergeCell ref="G153:K153"/>
    <mergeCell ref="G154:K154"/>
    <mergeCell ref="G155:K155"/>
    <mergeCell ref="D144:K144"/>
    <mergeCell ref="F145:K145"/>
    <mergeCell ref="F146:K146"/>
    <mergeCell ref="G147:K147"/>
    <mergeCell ref="G148:K148"/>
    <mergeCell ref="G149:K149"/>
    <mergeCell ref="G168:K168"/>
    <mergeCell ref="F162:K162"/>
    <mergeCell ref="F163:K163"/>
    <mergeCell ref="G164:K164"/>
    <mergeCell ref="G165:K165"/>
    <mergeCell ref="G166:K166"/>
    <mergeCell ref="G167:K167"/>
    <mergeCell ref="G156:K156"/>
    <mergeCell ref="G157:K157"/>
    <mergeCell ref="G158:K158"/>
    <mergeCell ref="G159:K159"/>
    <mergeCell ref="G160:K160"/>
    <mergeCell ref="F161:K1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Z100"/>
  <sheetViews>
    <sheetView topLeftCell="B1" workbookViewId="0">
      <selection activeCell="J4" sqref="J4"/>
    </sheetView>
  </sheetViews>
  <sheetFormatPr baseColWidth="10" defaultColWidth="9.109375" defaultRowHeight="14.4" outlineLevelCol="1" x14ac:dyDescent="0.3"/>
  <cols>
    <col min="1" max="1" width="9.109375" style="1" hidden="1" customWidth="1" outlineLevel="1"/>
    <col min="2" max="2" width="9.109375" style="1" collapsed="1"/>
    <col min="3" max="3" width="9.88671875" style="1" customWidth="1"/>
    <col min="4" max="4" width="11" style="1" customWidth="1"/>
    <col min="5" max="5" width="12" style="1" customWidth="1"/>
    <col min="6" max="9" width="2.109375" style="1" customWidth="1"/>
    <col min="10" max="10" width="75.44140625" style="1" customWidth="1"/>
    <col min="11" max="26" width="23" style="1" customWidth="1"/>
    <col min="27" max="16384" width="9.109375" style="1"/>
  </cols>
  <sheetData>
    <row r="1" spans="1:26" ht="15" customHeight="1" x14ac:dyDescent="0.3">
      <c r="C1" s="79" t="s">
        <v>4</v>
      </c>
      <c r="D1" s="80"/>
      <c r="E1" s="80"/>
      <c r="F1" s="1" t="s">
        <v>691</v>
      </c>
    </row>
    <row r="2" spans="1:26" ht="15" customHeight="1" x14ac:dyDescent="0.3">
      <c r="C2" s="79" t="s">
        <v>6</v>
      </c>
      <c r="D2" s="80"/>
      <c r="E2" s="80"/>
    </row>
    <row r="3" spans="1:26" ht="15" customHeight="1" x14ac:dyDescent="0.3">
      <c r="C3" s="79" t="s">
        <v>7</v>
      </c>
      <c r="D3" s="80"/>
      <c r="E3" s="80"/>
    </row>
    <row r="4" spans="1:26" ht="15" customHeight="1" x14ac:dyDescent="0.3">
      <c r="C4" s="79" t="s">
        <v>8</v>
      </c>
      <c r="D4" s="80"/>
      <c r="E4" s="80"/>
    </row>
    <row r="5" spans="1:26" ht="15" customHeight="1" x14ac:dyDescent="0.3">
      <c r="C5" s="79" t="s">
        <v>9</v>
      </c>
      <c r="D5" s="80"/>
      <c r="E5" s="80"/>
    </row>
    <row r="8" spans="1:26" ht="12.9" customHeight="1" x14ac:dyDescent="0.3">
      <c r="C8" s="2"/>
      <c r="D8" s="78" t="s">
        <v>692</v>
      </c>
      <c r="E8" s="78"/>
      <c r="F8" s="78"/>
      <c r="G8" s="78"/>
      <c r="H8" s="78"/>
      <c r="I8" s="78"/>
      <c r="J8" s="7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2.9" customHeight="1" x14ac:dyDescent="0.3">
      <c r="C10" s="7" t="s">
        <v>693</v>
      </c>
      <c r="D10" s="2"/>
      <c r="E10" s="57"/>
      <c r="F10" s="104" t="s">
        <v>6</v>
      </c>
      <c r="G10" s="84"/>
      <c r="H10" s="84"/>
      <c r="I10" s="84"/>
      <c r="J10" s="85"/>
      <c r="K10" s="8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2.9" customHeight="1" x14ac:dyDescent="0.3">
      <c r="C11" s="7" t="s">
        <v>694</v>
      </c>
      <c r="D11" s="2"/>
      <c r="E11" s="57"/>
      <c r="F11" s="104" t="s">
        <v>13</v>
      </c>
      <c r="G11" s="84"/>
      <c r="H11" s="84"/>
      <c r="I11" s="84"/>
      <c r="J11" s="85"/>
      <c r="K11" s="8" t="s">
        <v>14</v>
      </c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2.9" customHeight="1" x14ac:dyDescent="0.3">
      <c r="C12" s="4"/>
      <c r="D12" s="59"/>
      <c r="E12" s="59"/>
      <c r="F12" s="59"/>
      <c r="G12" s="59"/>
      <c r="H12" s="59"/>
      <c r="I12" s="59"/>
      <c r="J12" s="35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2.9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06"/>
      <c r="J13" s="111"/>
      <c r="K13" s="87" t="s">
        <v>192</v>
      </c>
      <c r="L13" s="88"/>
      <c r="M13" s="89"/>
      <c r="N13" s="87" t="s">
        <v>546</v>
      </c>
      <c r="O13" s="88"/>
      <c r="P13" s="89"/>
      <c r="Q13" s="37" t="s">
        <v>547</v>
      </c>
      <c r="R13" s="88" t="s">
        <v>198</v>
      </c>
      <c r="S13" s="88"/>
      <c r="T13" s="89"/>
      <c r="U13" s="87" t="s">
        <v>548</v>
      </c>
      <c r="V13" s="88"/>
      <c r="W13" s="89"/>
      <c r="X13" s="87" t="s">
        <v>549</v>
      </c>
      <c r="Y13" s="88"/>
      <c r="Z13" s="89"/>
    </row>
    <row r="14" spans="1:26" ht="39" customHeight="1" x14ac:dyDescent="0.3">
      <c r="C14" s="55"/>
      <c r="D14" s="55"/>
      <c r="E14" s="55"/>
      <c r="F14" s="108"/>
      <c r="G14" s="109"/>
      <c r="H14" s="109"/>
      <c r="I14" s="109"/>
      <c r="J14" s="110"/>
      <c r="K14" s="11" t="s">
        <v>550</v>
      </c>
      <c r="L14" s="9" t="s">
        <v>551</v>
      </c>
      <c r="M14" s="9" t="s">
        <v>552</v>
      </c>
      <c r="N14" s="9" t="s">
        <v>550</v>
      </c>
      <c r="O14" s="9" t="s">
        <v>551</v>
      </c>
      <c r="P14" s="10" t="s">
        <v>552</v>
      </c>
      <c r="Q14" s="56"/>
      <c r="R14" s="11" t="s">
        <v>550</v>
      </c>
      <c r="S14" s="9" t="s">
        <v>551</v>
      </c>
      <c r="T14" s="9" t="s">
        <v>553</v>
      </c>
      <c r="U14" s="9" t="s">
        <v>550</v>
      </c>
      <c r="V14" s="9" t="s">
        <v>551</v>
      </c>
      <c r="W14" s="9" t="s">
        <v>552</v>
      </c>
      <c r="X14" s="9" t="s">
        <v>550</v>
      </c>
      <c r="Y14" s="9" t="s">
        <v>551</v>
      </c>
      <c r="Z14" s="9" t="s">
        <v>552</v>
      </c>
    </row>
    <row r="15" spans="1:26" ht="12.9" customHeight="1" x14ac:dyDescent="0.3">
      <c r="A15" s="42" t="s">
        <v>23</v>
      </c>
      <c r="C15" s="42"/>
      <c r="D15" s="57"/>
      <c r="E15" s="57"/>
      <c r="F15" s="87"/>
      <c r="G15" s="88"/>
      <c r="H15" s="88"/>
      <c r="I15" s="88"/>
      <c r="J15" s="89"/>
      <c r="K15" s="9" t="s">
        <v>24</v>
      </c>
      <c r="L15" s="9" t="s">
        <v>25</v>
      </c>
      <c r="M15" s="9" t="s">
        <v>26</v>
      </c>
      <c r="N15" s="9" t="s">
        <v>27</v>
      </c>
      <c r="O15" s="9" t="s">
        <v>38</v>
      </c>
      <c r="P15" s="9" t="s">
        <v>41</v>
      </c>
      <c r="Q15" s="9" t="s">
        <v>44</v>
      </c>
      <c r="R15" s="9" t="s">
        <v>47</v>
      </c>
      <c r="S15" s="9" t="s">
        <v>50</v>
      </c>
      <c r="T15" s="9" t="s">
        <v>53</v>
      </c>
      <c r="U15" s="9" t="s">
        <v>56</v>
      </c>
      <c r="V15" s="9" t="s">
        <v>59</v>
      </c>
      <c r="W15" s="9" t="s">
        <v>62</v>
      </c>
      <c r="X15" s="9" t="s">
        <v>65</v>
      </c>
      <c r="Y15" s="9" t="s">
        <v>69</v>
      </c>
      <c r="Z15" s="9" t="s">
        <v>72</v>
      </c>
    </row>
    <row r="16" spans="1:26" ht="15" customHeight="1" x14ac:dyDescent="0.3">
      <c r="A16" s="1" t="str">
        <f t="shared" ref="A16:A79" si="0">C16&amp;"-"&amp;D16</f>
        <v>C74-0010</v>
      </c>
      <c r="C16" s="12" t="s">
        <v>554</v>
      </c>
      <c r="D16" s="7" t="s">
        <v>24</v>
      </c>
      <c r="E16" s="7" t="s">
        <v>29</v>
      </c>
      <c r="F16" s="98" t="s">
        <v>555</v>
      </c>
      <c r="G16" s="81"/>
      <c r="H16" s="81"/>
      <c r="I16" s="81"/>
      <c r="J16" s="82"/>
      <c r="K16" s="15">
        <f>K17+K40+K41+K62</f>
        <v>69686</v>
      </c>
      <c r="L16" s="31"/>
      <c r="M16" s="31"/>
      <c r="N16" s="16"/>
      <c r="O16" s="16"/>
      <c r="P16" s="16"/>
      <c r="Q16" s="16"/>
      <c r="R16" s="17"/>
      <c r="S16" s="17">
        <v>0</v>
      </c>
      <c r="T16" s="17">
        <v>0</v>
      </c>
      <c r="U16" s="16"/>
      <c r="V16" s="16"/>
      <c r="W16" s="16"/>
      <c r="X16" s="15"/>
      <c r="Y16" s="31"/>
      <c r="Z16" s="31"/>
    </row>
    <row r="17" spans="1:26" ht="15" customHeight="1" x14ac:dyDescent="0.3">
      <c r="A17" s="1" t="str">
        <f t="shared" si="0"/>
        <v>C74-0020</v>
      </c>
      <c r="C17" s="12" t="s">
        <v>554</v>
      </c>
      <c r="D17" s="7" t="s">
        <v>25</v>
      </c>
      <c r="E17" s="7" t="s">
        <v>31</v>
      </c>
      <c r="F17" s="23"/>
      <c r="G17" s="81" t="s">
        <v>556</v>
      </c>
      <c r="H17" s="81"/>
      <c r="I17" s="81"/>
      <c r="J17" s="82"/>
      <c r="K17" s="15">
        <f>K18+K25+K32+SUM(K33:K40)</f>
        <v>69686</v>
      </c>
      <c r="L17" s="31"/>
      <c r="M17" s="31"/>
      <c r="N17" s="16"/>
      <c r="O17" s="16"/>
      <c r="P17" s="16"/>
      <c r="Q17" s="16"/>
      <c r="R17" s="17"/>
      <c r="S17" s="17">
        <v>0</v>
      </c>
      <c r="T17" s="17">
        <v>0</v>
      </c>
      <c r="U17" s="16"/>
      <c r="V17" s="16"/>
      <c r="W17" s="16"/>
      <c r="X17" s="15"/>
      <c r="Y17" s="31"/>
      <c r="Z17" s="31"/>
    </row>
    <row r="18" spans="1:26" ht="15" customHeight="1" x14ac:dyDescent="0.3">
      <c r="A18" s="1" t="str">
        <f t="shared" si="0"/>
        <v>C74-0030</v>
      </c>
      <c r="C18" s="12" t="s">
        <v>554</v>
      </c>
      <c r="D18" s="7" t="s">
        <v>26</v>
      </c>
      <c r="E18" s="6" t="s">
        <v>33</v>
      </c>
      <c r="F18" s="44"/>
      <c r="G18" s="23"/>
      <c r="H18" s="96" t="s">
        <v>557</v>
      </c>
      <c r="I18" s="96"/>
      <c r="J18" s="97"/>
      <c r="K18" s="15">
        <f>K19+K20</f>
        <v>69468</v>
      </c>
      <c r="L18" s="31"/>
      <c r="M18" s="31"/>
      <c r="N18" s="16"/>
      <c r="O18" s="16"/>
      <c r="P18" s="16"/>
      <c r="Q18" s="16"/>
      <c r="R18" s="17"/>
      <c r="S18" s="17">
        <v>0</v>
      </c>
      <c r="T18" s="17">
        <v>0</v>
      </c>
      <c r="U18" s="16"/>
      <c r="V18" s="16"/>
      <c r="W18" s="16"/>
      <c r="X18" s="15"/>
      <c r="Y18" s="31"/>
      <c r="Z18" s="31"/>
    </row>
    <row r="19" spans="1:26" ht="30" customHeight="1" x14ac:dyDescent="0.3">
      <c r="A19" s="1" t="str">
        <f t="shared" si="0"/>
        <v>C74-0040</v>
      </c>
      <c r="C19" s="12" t="s">
        <v>554</v>
      </c>
      <c r="D19" s="7" t="s">
        <v>27</v>
      </c>
      <c r="E19" s="7" t="s">
        <v>35</v>
      </c>
      <c r="F19" s="44"/>
      <c r="G19" s="23"/>
      <c r="H19" s="23"/>
      <c r="I19" s="96" t="s">
        <v>558</v>
      </c>
      <c r="J19" s="97"/>
      <c r="K19" s="46">
        <f>SUMIFS(LCR_Data!D:D,LCR_Data!C:C,'C74.00'!$A19)</f>
        <v>0</v>
      </c>
      <c r="L19" s="49"/>
      <c r="M19" s="49"/>
      <c r="N19" s="16"/>
      <c r="O19" s="16"/>
      <c r="P19" s="16"/>
      <c r="Q19" s="16" t="s">
        <v>37</v>
      </c>
      <c r="R19" s="17"/>
      <c r="S19" s="17">
        <v>1</v>
      </c>
      <c r="T19" s="17">
        <v>1</v>
      </c>
      <c r="U19" s="16"/>
      <c r="V19" s="16"/>
      <c r="W19" s="16"/>
      <c r="X19" s="15"/>
      <c r="Y19" s="31"/>
      <c r="Z19" s="31"/>
    </row>
    <row r="20" spans="1:26" ht="15" customHeight="1" x14ac:dyDescent="0.3">
      <c r="A20" s="1" t="str">
        <f t="shared" si="0"/>
        <v>C74-0050</v>
      </c>
      <c r="C20" s="12" t="s">
        <v>554</v>
      </c>
      <c r="D20" s="7" t="s">
        <v>38</v>
      </c>
      <c r="E20" s="7" t="s">
        <v>39</v>
      </c>
      <c r="F20" s="44"/>
      <c r="G20" s="23"/>
      <c r="H20" s="23"/>
      <c r="I20" s="96" t="s">
        <v>559</v>
      </c>
      <c r="J20" s="97"/>
      <c r="K20" s="15">
        <f>K21+K22+K23+K24</f>
        <v>69468</v>
      </c>
      <c r="L20" s="31"/>
      <c r="M20" s="31"/>
      <c r="N20" s="16"/>
      <c r="O20" s="16"/>
      <c r="P20" s="16"/>
      <c r="Q20" s="16"/>
      <c r="R20" s="17"/>
      <c r="S20" s="17">
        <v>0</v>
      </c>
      <c r="T20" s="17">
        <v>0</v>
      </c>
      <c r="U20" s="16"/>
      <c r="V20" s="16"/>
      <c r="W20" s="16"/>
      <c r="X20" s="15"/>
      <c r="Y20" s="31"/>
      <c r="Z20" s="31"/>
    </row>
    <row r="21" spans="1:26" ht="15" customHeight="1" x14ac:dyDescent="0.3">
      <c r="A21" s="1" t="str">
        <f t="shared" si="0"/>
        <v>C74-0060</v>
      </c>
      <c r="C21" s="12" t="s">
        <v>554</v>
      </c>
      <c r="D21" s="7" t="s">
        <v>41</v>
      </c>
      <c r="E21" s="12" t="s">
        <v>560</v>
      </c>
      <c r="F21" s="44"/>
      <c r="G21" s="23"/>
      <c r="H21" s="23"/>
      <c r="I21" s="23"/>
      <c r="J21" s="28" t="s">
        <v>561</v>
      </c>
      <c r="K21" s="46">
        <f>SUMIFS(LCR_Data!D:D,LCR_Data!C:C,'C74.00'!$A21)</f>
        <v>0</v>
      </c>
      <c r="L21" s="49"/>
      <c r="M21" s="49"/>
      <c r="N21" s="16"/>
      <c r="O21" s="16"/>
      <c r="P21" s="16"/>
      <c r="Q21" s="16" t="s">
        <v>142</v>
      </c>
      <c r="R21" s="17"/>
      <c r="S21" s="17">
        <v>0</v>
      </c>
      <c r="T21" s="17">
        <v>0</v>
      </c>
      <c r="U21" s="16"/>
      <c r="V21" s="16"/>
      <c r="W21" s="16"/>
      <c r="X21" s="15"/>
      <c r="Y21" s="31"/>
      <c r="Z21" s="31"/>
    </row>
    <row r="22" spans="1:26" ht="15" customHeight="1" x14ac:dyDescent="0.3">
      <c r="A22" s="1" t="str">
        <f t="shared" si="0"/>
        <v>C74-0070</v>
      </c>
      <c r="C22" s="12" t="s">
        <v>554</v>
      </c>
      <c r="D22" s="7" t="s">
        <v>44</v>
      </c>
      <c r="E22" s="12" t="s">
        <v>562</v>
      </c>
      <c r="F22" s="44"/>
      <c r="G22" s="23"/>
      <c r="H22" s="23"/>
      <c r="I22" s="23"/>
      <c r="J22" s="28" t="s">
        <v>563</v>
      </c>
      <c r="K22" s="46">
        <f>SUMIFS(LCR_Data!D:D,LCR_Data!C:C,'C74.00'!$A22)</f>
        <v>0</v>
      </c>
      <c r="L22" s="49"/>
      <c r="M22" s="49"/>
      <c r="N22" s="16"/>
      <c r="O22" s="16"/>
      <c r="P22" s="16"/>
      <c r="Q22" s="16" t="s">
        <v>142</v>
      </c>
      <c r="R22" s="17"/>
      <c r="S22" s="17">
        <v>0</v>
      </c>
      <c r="T22" s="17">
        <v>0</v>
      </c>
      <c r="U22" s="16"/>
      <c r="V22" s="16"/>
      <c r="W22" s="16"/>
      <c r="X22" s="15"/>
      <c r="Y22" s="31"/>
      <c r="Z22" s="31"/>
    </row>
    <row r="23" spans="1:26" ht="26.1" customHeight="1" x14ac:dyDescent="0.3">
      <c r="A23" s="1" t="str">
        <f t="shared" si="0"/>
        <v>C74-0080</v>
      </c>
      <c r="C23" s="12" t="s">
        <v>554</v>
      </c>
      <c r="D23" s="7" t="s">
        <v>47</v>
      </c>
      <c r="E23" s="12" t="s">
        <v>564</v>
      </c>
      <c r="F23" s="44"/>
      <c r="G23" s="23"/>
      <c r="H23" s="23"/>
      <c r="I23" s="23"/>
      <c r="J23" s="28" t="s">
        <v>565</v>
      </c>
      <c r="K23" s="46">
        <f>SUMIFS(LCR_Data!D:D,LCR_Data!C:C,'C74.00'!$A23)</f>
        <v>0</v>
      </c>
      <c r="L23" s="49"/>
      <c r="M23" s="49"/>
      <c r="N23" s="16"/>
      <c r="O23" s="16"/>
      <c r="P23" s="16"/>
      <c r="Q23" s="16" t="s">
        <v>142</v>
      </c>
      <c r="R23" s="17"/>
      <c r="S23" s="17">
        <v>0</v>
      </c>
      <c r="T23" s="17">
        <v>0</v>
      </c>
      <c r="U23" s="16"/>
      <c r="V23" s="16"/>
      <c r="W23" s="16"/>
      <c r="X23" s="15"/>
      <c r="Y23" s="31"/>
      <c r="Z23" s="31"/>
    </row>
    <row r="24" spans="1:26" ht="15" customHeight="1" x14ac:dyDescent="0.3">
      <c r="A24" s="1" t="str">
        <f t="shared" si="0"/>
        <v>C74-0090</v>
      </c>
      <c r="C24" s="12" t="s">
        <v>554</v>
      </c>
      <c r="D24" s="7" t="s">
        <v>50</v>
      </c>
      <c r="E24" s="12" t="s">
        <v>566</v>
      </c>
      <c r="F24" s="44"/>
      <c r="G24" s="23"/>
      <c r="H24" s="23"/>
      <c r="I24" s="23"/>
      <c r="J24" s="28" t="s">
        <v>567</v>
      </c>
      <c r="K24" s="46">
        <f>SUMIFS(LCR_Data!D:D,LCR_Data!C:C,'C74.00'!$A24)</f>
        <v>69468</v>
      </c>
      <c r="L24" s="49"/>
      <c r="M24" s="49"/>
      <c r="N24" s="16"/>
      <c r="O24" s="16"/>
      <c r="P24" s="16"/>
      <c r="Q24" s="16" t="s">
        <v>142</v>
      </c>
      <c r="R24" s="17"/>
      <c r="S24" s="17">
        <v>0</v>
      </c>
      <c r="T24" s="17">
        <v>0</v>
      </c>
      <c r="U24" s="16"/>
      <c r="V24" s="16"/>
      <c r="W24" s="16"/>
      <c r="X24" s="31"/>
      <c r="Y24" s="31"/>
      <c r="Z24" s="31"/>
    </row>
    <row r="25" spans="1:26" ht="15" customHeight="1" x14ac:dyDescent="0.3">
      <c r="A25" s="1" t="str">
        <f t="shared" si="0"/>
        <v>C74-0100</v>
      </c>
      <c r="C25" s="12" t="s">
        <v>554</v>
      </c>
      <c r="D25" s="7" t="s">
        <v>53</v>
      </c>
      <c r="E25" s="7" t="s">
        <v>80</v>
      </c>
      <c r="F25" s="44"/>
      <c r="G25" s="23"/>
      <c r="H25" s="96" t="s">
        <v>568</v>
      </c>
      <c r="I25" s="96"/>
      <c r="J25" s="97"/>
      <c r="K25" s="15">
        <f>K26+K29</f>
        <v>218</v>
      </c>
      <c r="L25" s="31"/>
      <c r="M25" s="31"/>
      <c r="N25" s="16"/>
      <c r="O25" s="16"/>
      <c r="P25" s="16"/>
      <c r="Q25" s="16"/>
      <c r="R25" s="17"/>
      <c r="S25" s="17">
        <v>0</v>
      </c>
      <c r="T25" s="17">
        <v>0</v>
      </c>
      <c r="U25" s="16"/>
      <c r="V25" s="16"/>
      <c r="W25" s="16"/>
      <c r="X25" s="15"/>
      <c r="Y25" s="31"/>
      <c r="Z25" s="31"/>
    </row>
    <row r="26" spans="1:26" ht="15" customHeight="1" x14ac:dyDescent="0.3">
      <c r="A26" s="1" t="str">
        <f t="shared" si="0"/>
        <v>C74-0110</v>
      </c>
      <c r="C26" s="12" t="s">
        <v>554</v>
      </c>
      <c r="D26" s="7" t="s">
        <v>56</v>
      </c>
      <c r="E26" s="7" t="s">
        <v>83</v>
      </c>
      <c r="F26" s="44"/>
      <c r="G26" s="23"/>
      <c r="H26" s="23"/>
      <c r="I26" s="96" t="s">
        <v>569</v>
      </c>
      <c r="J26" s="97"/>
      <c r="K26" s="15">
        <f>K27+K28</f>
        <v>0</v>
      </c>
      <c r="L26" s="31"/>
      <c r="M26" s="31"/>
      <c r="N26" s="16"/>
      <c r="O26" s="16"/>
      <c r="P26" s="16"/>
      <c r="Q26" s="16"/>
      <c r="R26" s="17"/>
      <c r="S26" s="17">
        <v>0</v>
      </c>
      <c r="T26" s="17">
        <v>0</v>
      </c>
      <c r="U26" s="16"/>
      <c r="V26" s="16"/>
      <c r="W26" s="16"/>
      <c r="X26" s="31"/>
      <c r="Y26" s="31"/>
      <c r="Z26" s="31"/>
    </row>
    <row r="27" spans="1:26" ht="39" customHeight="1" x14ac:dyDescent="0.3">
      <c r="A27" s="1" t="str">
        <f t="shared" si="0"/>
        <v>C74-0120</v>
      </c>
      <c r="C27" s="12" t="s">
        <v>554</v>
      </c>
      <c r="D27" s="7" t="s">
        <v>59</v>
      </c>
      <c r="E27" s="7" t="s">
        <v>224</v>
      </c>
      <c r="F27" s="44"/>
      <c r="G27" s="23"/>
      <c r="H27" s="23"/>
      <c r="I27" s="23"/>
      <c r="J27" s="28" t="s">
        <v>570</v>
      </c>
      <c r="K27" s="46">
        <f>SUMIFS(LCR_Data!D:D,LCR_Data!C:C,'C74.00'!$A27)</f>
        <v>0</v>
      </c>
      <c r="L27" s="49"/>
      <c r="M27" s="49"/>
      <c r="N27" s="16"/>
      <c r="O27" s="16"/>
      <c r="P27" s="16"/>
      <c r="Q27" s="16"/>
      <c r="R27" s="17"/>
      <c r="S27" s="17">
        <v>0</v>
      </c>
      <c r="T27" s="17">
        <v>0</v>
      </c>
      <c r="U27" s="16"/>
      <c r="V27" s="16"/>
      <c r="W27" s="16"/>
      <c r="X27" s="31"/>
      <c r="Y27" s="31"/>
      <c r="Z27" s="31"/>
    </row>
    <row r="28" spans="1:26" ht="39" customHeight="1" x14ac:dyDescent="0.3">
      <c r="A28" s="1" t="str">
        <f t="shared" si="0"/>
        <v>C74-0130</v>
      </c>
      <c r="C28" s="12" t="s">
        <v>554</v>
      </c>
      <c r="D28" s="7" t="s">
        <v>62</v>
      </c>
      <c r="E28" s="7" t="s">
        <v>226</v>
      </c>
      <c r="F28" s="44"/>
      <c r="G28" s="23"/>
      <c r="H28" s="23"/>
      <c r="I28" s="23"/>
      <c r="J28" s="28" t="s">
        <v>571</v>
      </c>
      <c r="K28" s="46">
        <f>SUMIFS(LCR_Data!D:D,LCR_Data!C:C,'C74.00'!$A28)</f>
        <v>0</v>
      </c>
      <c r="L28" s="49"/>
      <c r="M28" s="49"/>
      <c r="N28" s="16"/>
      <c r="O28" s="16"/>
      <c r="P28" s="16"/>
      <c r="Q28" s="16" t="s">
        <v>216</v>
      </c>
      <c r="R28" s="17"/>
      <c r="S28" s="17">
        <v>0.05</v>
      </c>
      <c r="T28" s="17">
        <v>0.05</v>
      </c>
      <c r="U28" s="16"/>
      <c r="V28" s="16"/>
      <c r="W28" s="16"/>
      <c r="X28" s="31"/>
      <c r="Y28" s="31"/>
      <c r="Z28" s="31"/>
    </row>
    <row r="29" spans="1:26" ht="15" customHeight="1" x14ac:dyDescent="0.3">
      <c r="A29" s="1" t="str">
        <f t="shared" si="0"/>
        <v>C74-0140</v>
      </c>
      <c r="C29" s="12" t="s">
        <v>554</v>
      </c>
      <c r="D29" s="7" t="s">
        <v>65</v>
      </c>
      <c r="E29" s="7" t="s">
        <v>87</v>
      </c>
      <c r="F29" s="44"/>
      <c r="G29" s="23"/>
      <c r="H29" s="23"/>
      <c r="I29" s="96" t="s">
        <v>572</v>
      </c>
      <c r="J29" s="97"/>
      <c r="K29" s="15">
        <f>K30+K31</f>
        <v>218</v>
      </c>
      <c r="L29" s="31"/>
      <c r="M29" s="31"/>
      <c r="N29" s="16"/>
      <c r="O29" s="16"/>
      <c r="P29" s="16"/>
      <c r="Q29" s="16"/>
      <c r="R29" s="17"/>
      <c r="S29" s="17">
        <v>0</v>
      </c>
      <c r="T29" s="17">
        <v>0</v>
      </c>
      <c r="U29" s="16"/>
      <c r="V29" s="16"/>
      <c r="W29" s="16"/>
      <c r="X29" s="15"/>
      <c r="Y29" s="31"/>
      <c r="Z29" s="31"/>
    </row>
    <row r="30" spans="1:26" ht="15" customHeight="1" x14ac:dyDescent="0.3">
      <c r="A30" s="1" t="str">
        <f t="shared" si="0"/>
        <v>C74-0150</v>
      </c>
      <c r="C30" s="12" t="s">
        <v>554</v>
      </c>
      <c r="D30" s="7" t="s">
        <v>69</v>
      </c>
      <c r="E30" s="7" t="s">
        <v>230</v>
      </c>
      <c r="F30" s="44"/>
      <c r="G30" s="23"/>
      <c r="H30" s="23"/>
      <c r="I30" s="23"/>
      <c r="J30" s="28" t="s">
        <v>573</v>
      </c>
      <c r="K30" s="46">
        <f>SUMIFS(LCR_Data!D:D,LCR_Data!C:C,'C74.00'!$A30)</f>
        <v>0</v>
      </c>
      <c r="L30" s="49"/>
      <c r="M30" s="49"/>
      <c r="N30" s="16"/>
      <c r="O30" s="16"/>
      <c r="P30" s="16"/>
      <c r="Q30" s="16" t="s">
        <v>37</v>
      </c>
      <c r="R30" s="17"/>
      <c r="S30" s="17">
        <v>1</v>
      </c>
      <c r="T30" s="17">
        <v>1</v>
      </c>
      <c r="U30" s="16"/>
      <c r="V30" s="16"/>
      <c r="W30" s="16"/>
      <c r="X30" s="31"/>
      <c r="Y30" s="31"/>
      <c r="Z30" s="31"/>
    </row>
    <row r="31" spans="1:26" ht="15" customHeight="1" x14ac:dyDescent="0.3">
      <c r="A31" s="1" t="str">
        <f t="shared" si="0"/>
        <v>C74-0160</v>
      </c>
      <c r="C31" s="12" t="s">
        <v>554</v>
      </c>
      <c r="D31" s="7" t="s">
        <v>72</v>
      </c>
      <c r="E31" s="7" t="s">
        <v>232</v>
      </c>
      <c r="F31" s="44"/>
      <c r="G31" s="23"/>
      <c r="H31" s="23"/>
      <c r="I31" s="23"/>
      <c r="J31" s="28" t="s">
        <v>574</v>
      </c>
      <c r="K31" s="46">
        <f>SUMIFS(LCR_Data!D:D,LCR_Data!C:C,'C74.00'!$A31)</f>
        <v>218</v>
      </c>
      <c r="L31" s="49"/>
      <c r="M31" s="49"/>
      <c r="N31" s="16"/>
      <c r="O31" s="16"/>
      <c r="P31" s="16"/>
      <c r="Q31" s="16" t="s">
        <v>37</v>
      </c>
      <c r="R31" s="17"/>
      <c r="S31" s="17">
        <v>1</v>
      </c>
      <c r="T31" s="17">
        <v>1</v>
      </c>
      <c r="U31" s="16"/>
      <c r="V31" s="16"/>
      <c r="W31" s="16"/>
      <c r="X31" s="15"/>
      <c r="Y31" s="31"/>
      <c r="Z31" s="31"/>
    </row>
    <row r="32" spans="1:26" ht="15" customHeight="1" x14ac:dyDescent="0.3">
      <c r="A32" s="1" t="str">
        <f t="shared" si="0"/>
        <v>C74-0170</v>
      </c>
      <c r="C32" s="12" t="s">
        <v>554</v>
      </c>
      <c r="D32" s="7" t="s">
        <v>75</v>
      </c>
      <c r="E32" s="7" t="s">
        <v>238</v>
      </c>
      <c r="F32" s="23"/>
      <c r="G32" s="23"/>
      <c r="H32" s="96" t="s">
        <v>575</v>
      </c>
      <c r="I32" s="96"/>
      <c r="J32" s="97"/>
      <c r="K32" s="15">
        <v>0</v>
      </c>
      <c r="L32" s="31"/>
      <c r="M32" s="31"/>
      <c r="N32" s="16"/>
      <c r="O32" s="16"/>
      <c r="P32" s="16"/>
      <c r="Q32" s="16" t="s">
        <v>37</v>
      </c>
      <c r="R32" s="17"/>
      <c r="S32" s="17">
        <v>1</v>
      </c>
      <c r="T32" s="17">
        <v>1</v>
      </c>
      <c r="U32" s="16"/>
      <c r="V32" s="16"/>
      <c r="W32" s="16"/>
      <c r="X32" s="31"/>
      <c r="Y32" s="31"/>
      <c r="Z32" s="31"/>
    </row>
    <row r="33" spans="1:26" ht="15" customHeight="1" x14ac:dyDescent="0.3">
      <c r="A33" s="1" t="str">
        <f t="shared" si="0"/>
        <v>C74-0180</v>
      </c>
      <c r="C33" s="12" t="s">
        <v>554</v>
      </c>
      <c r="D33" s="7" t="s">
        <v>79</v>
      </c>
      <c r="E33" s="6" t="s">
        <v>252</v>
      </c>
      <c r="F33" s="44"/>
      <c r="G33" s="23"/>
      <c r="H33" s="96" t="s">
        <v>576</v>
      </c>
      <c r="I33" s="96"/>
      <c r="J33" s="96"/>
      <c r="K33" s="46">
        <f>SUMIFS(LCR_Data!D:D,LCR_Data!C:C,'C74.00'!$A33)</f>
        <v>0</v>
      </c>
      <c r="L33" s="49"/>
      <c r="M33" s="49"/>
      <c r="N33" s="16"/>
      <c r="O33" s="16"/>
      <c r="P33" s="16"/>
      <c r="Q33" s="16" t="s">
        <v>37</v>
      </c>
      <c r="R33" s="17"/>
      <c r="S33" s="17">
        <v>1</v>
      </c>
      <c r="T33" s="17">
        <v>1</v>
      </c>
      <c r="U33" s="16"/>
      <c r="V33" s="16"/>
      <c r="W33" s="16"/>
      <c r="X33" s="31"/>
      <c r="Y33" s="31"/>
      <c r="Z33" s="31"/>
    </row>
    <row r="34" spans="1:26" ht="15" customHeight="1" x14ac:dyDescent="0.3">
      <c r="A34" s="1" t="str">
        <f t="shared" si="0"/>
        <v>C74-0190</v>
      </c>
      <c r="C34" s="12" t="s">
        <v>554</v>
      </c>
      <c r="D34" s="7" t="s">
        <v>82</v>
      </c>
      <c r="E34" s="7" t="s">
        <v>260</v>
      </c>
      <c r="F34" s="23"/>
      <c r="G34" s="23"/>
      <c r="H34" s="96" t="s">
        <v>577</v>
      </c>
      <c r="I34" s="96"/>
      <c r="J34" s="97"/>
      <c r="K34" s="46">
        <f>SUMIFS(LCR_Data!D:D,LCR_Data!C:C,'C74.00'!$A34)</f>
        <v>0</v>
      </c>
      <c r="L34" s="49"/>
      <c r="M34" s="49"/>
      <c r="N34" s="16"/>
      <c r="O34" s="16"/>
      <c r="P34" s="16"/>
      <c r="Q34" s="16" t="s">
        <v>37</v>
      </c>
      <c r="R34" s="17"/>
      <c r="S34" s="17">
        <v>1</v>
      </c>
      <c r="T34" s="17">
        <v>1</v>
      </c>
      <c r="U34" s="16"/>
      <c r="V34" s="16"/>
      <c r="W34" s="16"/>
      <c r="X34" s="31"/>
      <c r="Y34" s="31"/>
      <c r="Z34" s="31"/>
    </row>
    <row r="35" spans="1:26" ht="15" customHeight="1" x14ac:dyDescent="0.3">
      <c r="A35" s="1" t="str">
        <f t="shared" si="0"/>
        <v>C74-0201</v>
      </c>
      <c r="C35" s="12" t="s">
        <v>554</v>
      </c>
      <c r="D35" s="7" t="s">
        <v>578</v>
      </c>
      <c r="E35" s="7" t="s">
        <v>292</v>
      </c>
      <c r="F35" s="23"/>
      <c r="G35" s="23"/>
      <c r="H35" s="96" t="s">
        <v>579</v>
      </c>
      <c r="I35" s="96"/>
      <c r="J35" s="97"/>
      <c r="K35" s="46">
        <f>SUMIFS(LCR_Data!D:D,LCR_Data!C:C,'C74.00'!$A35)</f>
        <v>0</v>
      </c>
      <c r="L35" s="49"/>
      <c r="M35" s="49"/>
      <c r="N35" s="16"/>
      <c r="O35" s="16"/>
      <c r="P35" s="16"/>
      <c r="Q35" s="16" t="s">
        <v>248</v>
      </c>
      <c r="R35" s="17"/>
      <c r="S35" s="17">
        <v>0.2</v>
      </c>
      <c r="T35" s="17">
        <v>0.2</v>
      </c>
      <c r="U35" s="16"/>
      <c r="V35" s="16"/>
      <c r="W35" s="16"/>
      <c r="X35" s="31"/>
      <c r="Y35" s="31"/>
      <c r="Z35" s="31"/>
    </row>
    <row r="36" spans="1:26" ht="15" customHeight="1" x14ac:dyDescent="0.3">
      <c r="A36" s="1" t="str">
        <f t="shared" si="0"/>
        <v>C74-0210</v>
      </c>
      <c r="C36" s="12" t="s">
        <v>554</v>
      </c>
      <c r="D36" s="7" t="s">
        <v>90</v>
      </c>
      <c r="E36" s="7" t="s">
        <v>358</v>
      </c>
      <c r="F36" s="23"/>
      <c r="G36" s="23"/>
      <c r="H36" s="96" t="s">
        <v>580</v>
      </c>
      <c r="I36" s="96"/>
      <c r="J36" s="97"/>
      <c r="K36" s="46">
        <f>SUMIFS(LCR_Data!D:D,LCR_Data!C:C,'C74.00'!$A36)</f>
        <v>0</v>
      </c>
      <c r="L36" s="49"/>
      <c r="M36" s="49"/>
      <c r="N36" s="16"/>
      <c r="O36" s="16"/>
      <c r="P36" s="16"/>
      <c r="Q36" s="16" t="s">
        <v>37</v>
      </c>
      <c r="R36" s="17"/>
      <c r="S36" s="17">
        <v>1</v>
      </c>
      <c r="T36" s="17">
        <v>1</v>
      </c>
      <c r="U36" s="16"/>
      <c r="V36" s="16"/>
      <c r="W36" s="16"/>
      <c r="X36" s="31"/>
      <c r="Y36" s="31"/>
      <c r="Z36" s="31"/>
    </row>
    <row r="37" spans="1:26" ht="15" customHeight="1" x14ac:dyDescent="0.3">
      <c r="A37" s="1" t="str">
        <f t="shared" si="0"/>
        <v>C74-0230</v>
      </c>
      <c r="C37" s="12" t="s">
        <v>554</v>
      </c>
      <c r="D37" s="7" t="s">
        <v>96</v>
      </c>
      <c r="E37" s="7" t="s">
        <v>388</v>
      </c>
      <c r="F37" s="23"/>
      <c r="G37" s="23"/>
      <c r="H37" s="96" t="s">
        <v>581</v>
      </c>
      <c r="I37" s="96"/>
      <c r="J37" s="97"/>
      <c r="K37" s="46">
        <f>SUMIFS(LCR_Data!D:D,LCR_Data!C:C,'C74.00'!$A37)</f>
        <v>0</v>
      </c>
      <c r="L37" s="49"/>
      <c r="M37" s="49"/>
      <c r="N37" s="16"/>
      <c r="O37" s="16"/>
      <c r="P37" s="16"/>
      <c r="Q37" s="16" t="s">
        <v>37</v>
      </c>
      <c r="R37" s="17"/>
      <c r="S37" s="17">
        <v>1</v>
      </c>
      <c r="T37" s="17">
        <v>1</v>
      </c>
      <c r="U37" s="16"/>
      <c r="V37" s="16"/>
      <c r="W37" s="16"/>
      <c r="X37" s="31"/>
      <c r="Y37" s="31"/>
      <c r="Z37" s="31"/>
    </row>
    <row r="38" spans="1:26" ht="15" customHeight="1" x14ac:dyDescent="0.3">
      <c r="A38" s="1" t="str">
        <f t="shared" si="0"/>
        <v>C74-0240</v>
      </c>
      <c r="C38" s="12" t="s">
        <v>554</v>
      </c>
      <c r="D38" s="7" t="s">
        <v>99</v>
      </c>
      <c r="E38" s="7" t="s">
        <v>582</v>
      </c>
      <c r="F38" s="23"/>
      <c r="G38" s="23"/>
      <c r="H38" s="96" t="s">
        <v>583</v>
      </c>
      <c r="I38" s="96"/>
      <c r="J38" s="97"/>
      <c r="K38" s="46">
        <f>SUMIFS(LCR_Data!D:D,LCR_Data!C:C,'C74.00'!$A38)</f>
        <v>0</v>
      </c>
      <c r="L38" s="49"/>
      <c r="M38" s="49"/>
      <c r="N38" s="16"/>
      <c r="O38" s="16"/>
      <c r="P38" s="16"/>
      <c r="Q38" s="16" t="s">
        <v>37</v>
      </c>
      <c r="R38" s="17"/>
      <c r="S38" s="17">
        <v>1</v>
      </c>
      <c r="T38" s="17">
        <v>1</v>
      </c>
      <c r="U38" s="16"/>
      <c r="V38" s="16"/>
      <c r="W38" s="16"/>
      <c r="X38" s="15"/>
      <c r="Y38" s="31"/>
      <c r="Z38" s="31"/>
    </row>
    <row r="39" spans="1:26" ht="15" customHeight="1" x14ac:dyDescent="0.3">
      <c r="A39" s="1" t="str">
        <f t="shared" si="0"/>
        <v>C74-0250</v>
      </c>
      <c r="C39" s="12" t="s">
        <v>554</v>
      </c>
      <c r="D39" s="7" t="s">
        <v>103</v>
      </c>
      <c r="E39" s="7" t="s">
        <v>584</v>
      </c>
      <c r="F39" s="23"/>
      <c r="G39" s="23"/>
      <c r="H39" s="96" t="s">
        <v>585</v>
      </c>
      <c r="I39" s="96"/>
      <c r="J39" s="97"/>
      <c r="K39" s="46">
        <f>SUMIFS(LCR_Data!D:D,LCR_Data!C:C,'C74.00'!$A39)</f>
        <v>0</v>
      </c>
      <c r="L39" s="49"/>
      <c r="M39" s="49"/>
      <c r="N39" s="16"/>
      <c r="O39" s="16"/>
      <c r="P39" s="16"/>
      <c r="Q39" s="16"/>
      <c r="R39" s="17"/>
      <c r="S39" s="17">
        <v>0</v>
      </c>
      <c r="T39" s="17">
        <v>0</v>
      </c>
      <c r="U39" s="16"/>
      <c r="V39" s="16"/>
      <c r="W39" s="16"/>
      <c r="X39" s="31"/>
      <c r="Y39" s="31"/>
      <c r="Z39" s="31"/>
    </row>
    <row r="40" spans="1:26" ht="12.9" customHeight="1" x14ac:dyDescent="0.3">
      <c r="A40" s="1" t="str">
        <f t="shared" si="0"/>
        <v>C74-0260</v>
      </c>
      <c r="C40" s="12" t="s">
        <v>554</v>
      </c>
      <c r="D40" s="57" t="s">
        <v>106</v>
      </c>
      <c r="E40" s="57" t="s">
        <v>586</v>
      </c>
      <c r="F40" s="18"/>
      <c r="G40" s="18"/>
      <c r="H40" s="81" t="s">
        <v>587</v>
      </c>
      <c r="I40" s="81"/>
      <c r="J40" s="82"/>
      <c r="K40" s="46">
        <f>SUMIFS(LCR_Data!D:D,LCR_Data!C:C,'C74.00'!$A40)</f>
        <v>0</v>
      </c>
      <c r="L40" s="31"/>
      <c r="M40" s="31"/>
      <c r="N40" s="16"/>
      <c r="O40" s="16"/>
      <c r="P40" s="16"/>
      <c r="Q40" s="16" t="s">
        <v>37</v>
      </c>
      <c r="R40" s="17"/>
      <c r="S40" s="31"/>
      <c r="T40" s="31"/>
      <c r="U40" s="16"/>
      <c r="V40" s="16"/>
      <c r="W40" s="16"/>
      <c r="X40" s="15"/>
      <c r="Y40" s="31"/>
      <c r="Z40" s="31"/>
    </row>
    <row r="41" spans="1:26" ht="15" customHeight="1" x14ac:dyDescent="0.3">
      <c r="A41" s="1" t="str">
        <f t="shared" si="0"/>
        <v>C74-0263</v>
      </c>
      <c r="C41" s="12" t="s">
        <v>554</v>
      </c>
      <c r="D41" s="7" t="s">
        <v>588</v>
      </c>
      <c r="E41" s="7" t="s">
        <v>94</v>
      </c>
      <c r="F41" s="23"/>
      <c r="G41" s="81" t="s">
        <v>589</v>
      </c>
      <c r="H41" s="81"/>
      <c r="I41" s="81"/>
      <c r="J41" s="82"/>
      <c r="K41" s="31">
        <f>K42+K62</f>
        <v>0</v>
      </c>
      <c r="L41" s="31"/>
      <c r="M41" s="31" t="s">
        <v>590</v>
      </c>
      <c r="N41" s="16"/>
      <c r="O41" s="16"/>
      <c r="P41" s="16"/>
      <c r="Q41" s="16"/>
      <c r="R41" s="17"/>
      <c r="S41" s="17">
        <v>0</v>
      </c>
      <c r="T41" s="17">
        <v>0</v>
      </c>
      <c r="U41" s="16"/>
      <c r="V41" s="16"/>
      <c r="W41" s="16"/>
      <c r="X41" s="31"/>
      <c r="Y41" s="31"/>
      <c r="Z41" s="31"/>
    </row>
    <row r="42" spans="1:26" ht="15" customHeight="1" x14ac:dyDescent="0.3">
      <c r="A42" s="1" t="str">
        <f t="shared" si="0"/>
        <v>C74-0265</v>
      </c>
      <c r="C42" s="12" t="s">
        <v>554</v>
      </c>
      <c r="D42" s="7" t="s">
        <v>591</v>
      </c>
      <c r="E42" s="7" t="s">
        <v>97</v>
      </c>
      <c r="F42" s="23"/>
      <c r="G42" s="18"/>
      <c r="H42" s="81" t="s">
        <v>419</v>
      </c>
      <c r="I42" s="81"/>
      <c r="J42" s="82"/>
      <c r="K42" s="15">
        <f>K43+K58+K59</f>
        <v>0</v>
      </c>
      <c r="L42" s="31"/>
      <c r="M42" s="31"/>
      <c r="N42" s="16"/>
      <c r="O42" s="16"/>
      <c r="P42" s="16"/>
      <c r="Q42" s="16"/>
      <c r="R42" s="17"/>
      <c r="S42" s="17">
        <v>0</v>
      </c>
      <c r="T42" s="17">
        <v>0</v>
      </c>
      <c r="U42" s="16"/>
      <c r="V42" s="16"/>
      <c r="W42" s="16"/>
      <c r="X42" s="31"/>
      <c r="Y42" s="31"/>
      <c r="Z42" s="31"/>
    </row>
    <row r="43" spans="1:26" ht="15" customHeight="1" x14ac:dyDescent="0.3">
      <c r="A43" s="1" t="str">
        <f t="shared" si="0"/>
        <v>C74-0267</v>
      </c>
      <c r="C43" s="12" t="s">
        <v>554</v>
      </c>
      <c r="D43" s="7" t="s">
        <v>592</v>
      </c>
      <c r="E43" s="7" t="s">
        <v>100</v>
      </c>
      <c r="F43" s="44"/>
      <c r="G43" s="23"/>
      <c r="H43" s="96" t="s">
        <v>593</v>
      </c>
      <c r="I43" s="96"/>
      <c r="J43" s="97"/>
      <c r="K43" s="15">
        <f>K44+K46+K48+K50+K52+K54+K56</f>
        <v>0</v>
      </c>
      <c r="L43" s="31"/>
      <c r="M43" s="31"/>
      <c r="N43" s="31"/>
      <c r="O43" s="31"/>
      <c r="P43" s="31"/>
      <c r="Q43" s="16"/>
      <c r="R43" s="17"/>
      <c r="S43" s="17">
        <v>0</v>
      </c>
      <c r="T43" s="17">
        <v>0</v>
      </c>
      <c r="U43" s="16"/>
      <c r="V43" s="16"/>
      <c r="W43" s="16"/>
      <c r="X43" s="31"/>
      <c r="Y43" s="31"/>
      <c r="Z43" s="31"/>
    </row>
    <row r="44" spans="1:26" ht="15" customHeight="1" x14ac:dyDescent="0.3">
      <c r="A44" s="1" t="str">
        <f t="shared" si="0"/>
        <v>C74-0269</v>
      </c>
      <c r="C44" s="12" t="s">
        <v>554</v>
      </c>
      <c r="D44" s="7" t="s">
        <v>594</v>
      </c>
      <c r="E44" s="7" t="s">
        <v>423</v>
      </c>
      <c r="F44" s="44"/>
      <c r="G44" s="23"/>
      <c r="H44" s="23"/>
      <c r="I44" s="96" t="s">
        <v>595</v>
      </c>
      <c r="J44" s="97"/>
      <c r="K44" s="46">
        <f>SUMIFS(LCR_Data!D:D,LCR_Data!C:C,'C74.00'!$A44)</f>
        <v>0</v>
      </c>
      <c r="L44" s="49"/>
      <c r="M44" s="49"/>
      <c r="N44" s="49"/>
      <c r="O44" s="49"/>
      <c r="P44" s="49"/>
      <c r="Q44" s="16" t="s">
        <v>206</v>
      </c>
      <c r="R44" s="17"/>
      <c r="S44" s="17">
        <v>0</v>
      </c>
      <c r="T44" s="17">
        <v>0</v>
      </c>
      <c r="U44" s="16"/>
      <c r="V44" s="16"/>
      <c r="W44" s="16"/>
      <c r="X44" s="31"/>
      <c r="Y44" s="31"/>
      <c r="Z44" s="31"/>
    </row>
    <row r="45" spans="1:26" ht="15" customHeight="1" x14ac:dyDescent="0.3">
      <c r="A45" s="1" t="str">
        <f t="shared" si="0"/>
        <v>C74-0271</v>
      </c>
      <c r="C45" s="12" t="s">
        <v>554</v>
      </c>
      <c r="D45" s="7" t="s">
        <v>596</v>
      </c>
      <c r="E45" s="7" t="s">
        <v>597</v>
      </c>
      <c r="F45" s="44"/>
      <c r="G45" s="23"/>
      <c r="H45" s="23"/>
      <c r="I45" s="23"/>
      <c r="J45" s="28" t="s">
        <v>598</v>
      </c>
      <c r="K45" s="46">
        <f>SUMIFS(LCR_Data!D:D,LCR_Data!C:C,'C74.00'!$A45)</f>
        <v>0</v>
      </c>
      <c r="L45" s="49"/>
      <c r="M45" s="49"/>
      <c r="N45" s="49"/>
      <c r="O45" s="49"/>
      <c r="P45" s="49"/>
      <c r="Q45" s="16"/>
      <c r="R45" s="16"/>
      <c r="S45" s="16"/>
      <c r="T45" s="16"/>
      <c r="U45" s="49"/>
      <c r="V45" s="49"/>
      <c r="W45" s="49"/>
      <c r="X45" s="16"/>
      <c r="Y45" s="16"/>
      <c r="Z45" s="16"/>
    </row>
    <row r="46" spans="1:26" ht="15" customHeight="1" x14ac:dyDescent="0.3">
      <c r="A46" s="1" t="str">
        <f t="shared" si="0"/>
        <v>C74-0273</v>
      </c>
      <c r="C46" s="12" t="s">
        <v>554</v>
      </c>
      <c r="D46" s="7" t="s">
        <v>599</v>
      </c>
      <c r="E46" s="7" t="s">
        <v>600</v>
      </c>
      <c r="F46" s="44"/>
      <c r="G46" s="23"/>
      <c r="H46" s="23"/>
      <c r="I46" s="96" t="s">
        <v>601</v>
      </c>
      <c r="J46" s="97"/>
      <c r="K46" s="46">
        <f>SUMIFS(LCR_Data!D:D,LCR_Data!C:C,'C74.00'!$A46)</f>
        <v>0</v>
      </c>
      <c r="L46" s="49"/>
      <c r="M46" s="49"/>
      <c r="N46" s="49"/>
      <c r="O46" s="49"/>
      <c r="P46" s="49"/>
      <c r="Q46" s="16" t="s">
        <v>458</v>
      </c>
      <c r="R46" s="17">
        <v>7.0000000000000007E-2</v>
      </c>
      <c r="S46" s="17">
        <v>7.0000000000000007E-2</v>
      </c>
      <c r="T46" s="17">
        <v>7.0000000000000007E-2</v>
      </c>
      <c r="U46" s="16"/>
      <c r="V46" s="16"/>
      <c r="W46" s="16"/>
      <c r="X46" s="31"/>
      <c r="Y46" s="31"/>
      <c r="Z46" s="31"/>
    </row>
    <row r="47" spans="1:26" ht="15" customHeight="1" x14ac:dyDescent="0.3">
      <c r="A47" s="1" t="str">
        <f t="shared" si="0"/>
        <v>C74-0275</v>
      </c>
      <c r="C47" s="12" t="s">
        <v>554</v>
      </c>
      <c r="D47" s="7" t="s">
        <v>602</v>
      </c>
      <c r="E47" s="7" t="s">
        <v>603</v>
      </c>
      <c r="F47" s="44"/>
      <c r="G47" s="23"/>
      <c r="H47" s="23"/>
      <c r="I47" s="23"/>
      <c r="J47" s="28" t="s">
        <v>598</v>
      </c>
      <c r="K47" s="46">
        <f>SUMIFS(LCR_Data!D:D,LCR_Data!C:C,'C74.00'!$A47)</f>
        <v>0</v>
      </c>
      <c r="L47" s="49"/>
      <c r="M47" s="49"/>
      <c r="N47" s="49"/>
      <c r="O47" s="49"/>
      <c r="P47" s="49"/>
      <c r="Q47" s="16"/>
      <c r="R47" s="16"/>
      <c r="S47" s="16"/>
      <c r="T47" s="16"/>
      <c r="U47" s="49"/>
      <c r="V47" s="49"/>
      <c r="W47" s="49"/>
      <c r="X47" s="16"/>
      <c r="Y47" s="16"/>
      <c r="Z47" s="16"/>
    </row>
    <row r="48" spans="1:26" ht="15" customHeight="1" x14ac:dyDescent="0.3">
      <c r="A48" s="1" t="str">
        <f t="shared" si="0"/>
        <v>C74-0277</v>
      </c>
      <c r="C48" s="12" t="s">
        <v>554</v>
      </c>
      <c r="D48" s="7" t="s">
        <v>604</v>
      </c>
      <c r="E48" s="7" t="s">
        <v>605</v>
      </c>
      <c r="F48" s="44"/>
      <c r="G48" s="23"/>
      <c r="H48" s="23"/>
      <c r="I48" s="96" t="s">
        <v>606</v>
      </c>
      <c r="J48" s="97"/>
      <c r="K48" s="46">
        <f>SUMIFS(LCR_Data!D:D,LCR_Data!C:C,'C74.00'!$A48)</f>
        <v>0</v>
      </c>
      <c r="L48" s="49"/>
      <c r="M48" s="49"/>
      <c r="N48" s="49"/>
      <c r="O48" s="49"/>
      <c r="P48" s="49"/>
      <c r="Q48" s="16" t="s">
        <v>462</v>
      </c>
      <c r="R48" s="17">
        <v>0.15</v>
      </c>
      <c r="S48" s="17">
        <v>0.15</v>
      </c>
      <c r="T48" s="17">
        <v>0.15</v>
      </c>
      <c r="U48" s="16"/>
      <c r="V48" s="16"/>
      <c r="W48" s="16"/>
      <c r="X48" s="31"/>
      <c r="Y48" s="31"/>
      <c r="Z48" s="31"/>
    </row>
    <row r="49" spans="1:26" ht="15" customHeight="1" x14ac:dyDescent="0.3">
      <c r="A49" s="1" t="str">
        <f t="shared" si="0"/>
        <v>C74-0279</v>
      </c>
      <c r="C49" s="12" t="s">
        <v>554</v>
      </c>
      <c r="D49" s="7" t="s">
        <v>607</v>
      </c>
      <c r="E49" s="7" t="s">
        <v>608</v>
      </c>
      <c r="F49" s="44"/>
      <c r="G49" s="23"/>
      <c r="H49" s="23"/>
      <c r="I49" s="23"/>
      <c r="J49" s="28" t="s">
        <v>598</v>
      </c>
      <c r="K49" s="46">
        <f>SUMIFS(LCR_Data!D:D,LCR_Data!C:C,'C74.00'!$A49)</f>
        <v>0</v>
      </c>
      <c r="L49" s="49"/>
      <c r="M49" s="49"/>
      <c r="N49" s="49"/>
      <c r="O49" s="49"/>
      <c r="P49" s="49"/>
      <c r="Q49" s="16"/>
      <c r="R49" s="16"/>
      <c r="S49" s="16"/>
      <c r="T49" s="16"/>
      <c r="U49" s="49"/>
      <c r="V49" s="49"/>
      <c r="W49" s="49"/>
      <c r="X49" s="16"/>
      <c r="Y49" s="16"/>
      <c r="Z49" s="16"/>
    </row>
    <row r="50" spans="1:26" ht="15" customHeight="1" x14ac:dyDescent="0.3">
      <c r="A50" s="1" t="str">
        <f t="shared" si="0"/>
        <v>C74-0281</v>
      </c>
      <c r="C50" s="12" t="s">
        <v>554</v>
      </c>
      <c r="D50" s="7" t="s">
        <v>609</v>
      </c>
      <c r="E50" s="7" t="s">
        <v>610</v>
      </c>
      <c r="F50" s="44"/>
      <c r="G50" s="23"/>
      <c r="H50" s="23"/>
      <c r="I50" s="96" t="s">
        <v>611</v>
      </c>
      <c r="J50" s="97"/>
      <c r="K50" s="46">
        <f>SUMIFS(LCR_Data!D:D,LCR_Data!C:C,'C74.00'!$A50)</f>
        <v>0</v>
      </c>
      <c r="L50" s="49"/>
      <c r="M50" s="49"/>
      <c r="N50" s="49"/>
      <c r="O50" s="49"/>
      <c r="P50" s="49"/>
      <c r="Q50" s="16" t="s">
        <v>228</v>
      </c>
      <c r="R50" s="17">
        <v>0.25</v>
      </c>
      <c r="S50" s="17">
        <v>0.25</v>
      </c>
      <c r="T50" s="17">
        <v>0.25</v>
      </c>
      <c r="U50" s="16"/>
      <c r="V50" s="16"/>
      <c r="W50" s="16"/>
      <c r="X50" s="31"/>
      <c r="Y50" s="31"/>
      <c r="Z50" s="31"/>
    </row>
    <row r="51" spans="1:26" ht="15" customHeight="1" x14ac:dyDescent="0.3">
      <c r="A51" s="1" t="str">
        <f t="shared" si="0"/>
        <v>C74-0283</v>
      </c>
      <c r="C51" s="12" t="s">
        <v>554</v>
      </c>
      <c r="D51" s="7" t="s">
        <v>612</v>
      </c>
      <c r="E51" s="7" t="s">
        <v>613</v>
      </c>
      <c r="F51" s="44"/>
      <c r="G51" s="23"/>
      <c r="H51" s="23"/>
      <c r="I51" s="23"/>
      <c r="J51" s="23" t="s">
        <v>598</v>
      </c>
      <c r="K51" s="46">
        <f>SUMIFS(LCR_Data!D:D,LCR_Data!C:C,'C74.00'!$A51)</f>
        <v>0</v>
      </c>
      <c r="L51" s="49"/>
      <c r="M51" s="49"/>
      <c r="N51" s="49"/>
      <c r="O51" s="49"/>
      <c r="P51" s="49"/>
      <c r="Q51" s="16"/>
      <c r="R51" s="16"/>
      <c r="S51" s="16"/>
      <c r="T51" s="16"/>
      <c r="U51" s="49"/>
      <c r="V51" s="49"/>
      <c r="W51" s="49"/>
      <c r="X51" s="16"/>
      <c r="Y51" s="16"/>
      <c r="Z51" s="16"/>
    </row>
    <row r="52" spans="1:26" ht="15" customHeight="1" x14ac:dyDescent="0.3">
      <c r="A52" s="1" t="str">
        <f t="shared" si="0"/>
        <v>C74-0285</v>
      </c>
      <c r="C52" s="12" t="s">
        <v>554</v>
      </c>
      <c r="D52" s="7" t="s">
        <v>614</v>
      </c>
      <c r="E52" s="7" t="s">
        <v>615</v>
      </c>
      <c r="F52" s="44"/>
      <c r="G52" s="23"/>
      <c r="H52" s="23"/>
      <c r="I52" s="96" t="s">
        <v>616</v>
      </c>
      <c r="J52" s="97"/>
      <c r="K52" s="46">
        <f>SUMIFS(LCR_Data!D:D,LCR_Data!C:C,'C74.00'!$A52)</f>
        <v>0</v>
      </c>
      <c r="L52" s="49"/>
      <c r="M52" s="49"/>
      <c r="N52" s="49"/>
      <c r="O52" s="49"/>
      <c r="P52" s="49"/>
      <c r="Q52" s="16" t="s">
        <v>331</v>
      </c>
      <c r="R52" s="17">
        <v>0.3</v>
      </c>
      <c r="S52" s="17">
        <v>0.3</v>
      </c>
      <c r="T52" s="17">
        <v>0.3</v>
      </c>
      <c r="U52" s="16"/>
      <c r="V52" s="16"/>
      <c r="W52" s="16"/>
      <c r="X52" s="31"/>
      <c r="Y52" s="31"/>
      <c r="Z52" s="31"/>
    </row>
    <row r="53" spans="1:26" ht="15" customHeight="1" x14ac:dyDescent="0.3">
      <c r="A53" s="1" t="str">
        <f t="shared" si="0"/>
        <v>C74-0287</v>
      </c>
      <c r="C53" s="12" t="s">
        <v>554</v>
      </c>
      <c r="D53" s="7" t="s">
        <v>617</v>
      </c>
      <c r="E53" s="7" t="s">
        <v>618</v>
      </c>
      <c r="F53" s="44"/>
      <c r="G53" s="23"/>
      <c r="H53" s="23"/>
      <c r="I53" s="23"/>
      <c r="J53" s="28" t="s">
        <v>598</v>
      </c>
      <c r="K53" s="46">
        <f>SUMIFS(LCR_Data!D:D,LCR_Data!C:C,'C74.00'!$A53)</f>
        <v>0</v>
      </c>
      <c r="L53" s="49"/>
      <c r="M53" s="49"/>
      <c r="N53" s="49"/>
      <c r="O53" s="49"/>
      <c r="P53" s="49"/>
      <c r="Q53" s="16"/>
      <c r="R53" s="16"/>
      <c r="S53" s="16"/>
      <c r="T53" s="16"/>
      <c r="U53" s="49"/>
      <c r="V53" s="49"/>
      <c r="W53" s="49"/>
      <c r="X53" s="16"/>
      <c r="Y53" s="16"/>
      <c r="Z53" s="16"/>
    </row>
    <row r="54" spans="1:26" ht="15" customHeight="1" x14ac:dyDescent="0.3">
      <c r="A54" s="1" t="str">
        <f t="shared" si="0"/>
        <v>C74-0289</v>
      </c>
      <c r="C54" s="12" t="s">
        <v>554</v>
      </c>
      <c r="D54" s="7" t="s">
        <v>619</v>
      </c>
      <c r="E54" s="7" t="s">
        <v>620</v>
      </c>
      <c r="F54" s="44"/>
      <c r="G54" s="23"/>
      <c r="H54" s="23"/>
      <c r="I54" s="96" t="s">
        <v>621</v>
      </c>
      <c r="J54" s="97"/>
      <c r="K54" s="46">
        <f>SUMIFS(LCR_Data!D:D,LCR_Data!C:C,'C74.00'!$A54)</f>
        <v>0</v>
      </c>
      <c r="L54" s="49"/>
      <c r="M54" s="49"/>
      <c r="N54" s="49"/>
      <c r="O54" s="49"/>
      <c r="P54" s="49"/>
      <c r="Q54" s="16" t="s">
        <v>472</v>
      </c>
      <c r="R54" s="17">
        <v>0.35</v>
      </c>
      <c r="S54" s="17">
        <v>0.35</v>
      </c>
      <c r="T54" s="17">
        <v>0.35</v>
      </c>
      <c r="U54" s="16"/>
      <c r="V54" s="16"/>
      <c r="W54" s="16"/>
      <c r="X54" s="31"/>
      <c r="Y54" s="31"/>
      <c r="Z54" s="31"/>
    </row>
    <row r="55" spans="1:26" ht="15" customHeight="1" x14ac:dyDescent="0.3">
      <c r="A55" s="1" t="str">
        <f t="shared" si="0"/>
        <v>C74-0291</v>
      </c>
      <c r="C55" s="12" t="s">
        <v>554</v>
      </c>
      <c r="D55" s="7" t="s">
        <v>622</v>
      </c>
      <c r="E55" s="7" t="s">
        <v>623</v>
      </c>
      <c r="F55" s="44"/>
      <c r="G55" s="23"/>
      <c r="H55" s="23"/>
      <c r="I55" s="23"/>
      <c r="J55" s="28" t="s">
        <v>598</v>
      </c>
      <c r="K55" s="46">
        <f>SUMIFS(LCR_Data!D:D,LCR_Data!C:C,'C74.00'!$A55)</f>
        <v>0</v>
      </c>
      <c r="L55" s="49"/>
      <c r="M55" s="49"/>
      <c r="N55" s="49"/>
      <c r="O55" s="49"/>
      <c r="P55" s="49"/>
      <c r="Q55" s="16"/>
      <c r="R55" s="16"/>
      <c r="S55" s="16"/>
      <c r="T55" s="16"/>
      <c r="U55" s="49"/>
      <c r="V55" s="49"/>
      <c r="W55" s="49"/>
      <c r="X55" s="16"/>
      <c r="Y55" s="16"/>
      <c r="Z55" s="16"/>
    </row>
    <row r="56" spans="1:26" ht="15" customHeight="1" x14ac:dyDescent="0.3">
      <c r="A56" s="1" t="str">
        <f t="shared" si="0"/>
        <v>C74-0293</v>
      </c>
      <c r="C56" s="12" t="s">
        <v>554</v>
      </c>
      <c r="D56" s="7" t="s">
        <v>624</v>
      </c>
      <c r="E56" s="7" t="s">
        <v>625</v>
      </c>
      <c r="F56" s="44"/>
      <c r="G56" s="23"/>
      <c r="H56" s="23"/>
      <c r="I56" s="96" t="s">
        <v>626</v>
      </c>
      <c r="J56" s="97"/>
      <c r="K56" s="46">
        <f>SUMIFS(LCR_Data!D:D,LCR_Data!C:C,'C74.00'!$A56)</f>
        <v>0</v>
      </c>
      <c r="L56" s="49"/>
      <c r="M56" s="49"/>
      <c r="N56" s="49"/>
      <c r="O56" s="49"/>
      <c r="P56" s="49"/>
      <c r="Q56" s="16" t="s">
        <v>142</v>
      </c>
      <c r="R56" s="17">
        <v>0.5</v>
      </c>
      <c r="S56" s="17">
        <v>0.5</v>
      </c>
      <c r="T56" s="17">
        <v>0.5</v>
      </c>
      <c r="U56" s="16"/>
      <c r="V56" s="16"/>
      <c r="W56" s="16"/>
      <c r="X56" s="31"/>
      <c r="Y56" s="31"/>
      <c r="Z56" s="31"/>
    </row>
    <row r="57" spans="1:26" ht="15" customHeight="1" x14ac:dyDescent="0.3">
      <c r="A57" s="1" t="str">
        <f t="shared" si="0"/>
        <v>C74-0295</v>
      </c>
      <c r="C57" s="12" t="s">
        <v>554</v>
      </c>
      <c r="D57" s="7" t="s">
        <v>627</v>
      </c>
      <c r="E57" s="7" t="s">
        <v>628</v>
      </c>
      <c r="F57" s="44"/>
      <c r="G57" s="23"/>
      <c r="H57" s="23"/>
      <c r="I57" s="23"/>
      <c r="J57" s="28" t="s">
        <v>598</v>
      </c>
      <c r="K57" s="46">
        <f>SUMIFS(LCR_Data!D:D,LCR_Data!C:C,'C74.00'!$A57)</f>
        <v>0</v>
      </c>
      <c r="L57" s="49"/>
      <c r="M57" s="49"/>
      <c r="N57" s="49"/>
      <c r="O57" s="49"/>
      <c r="P57" s="49"/>
      <c r="Q57" s="16"/>
      <c r="R57" s="16"/>
      <c r="S57" s="16"/>
      <c r="T57" s="16"/>
      <c r="U57" s="49"/>
      <c r="V57" s="49"/>
      <c r="W57" s="49"/>
      <c r="X57" s="16"/>
      <c r="Y57" s="16"/>
      <c r="Z57" s="16"/>
    </row>
    <row r="58" spans="1:26" ht="15" customHeight="1" x14ac:dyDescent="0.3">
      <c r="A58" s="1" t="str">
        <f t="shared" si="0"/>
        <v>C74-0297</v>
      </c>
      <c r="C58" s="12" t="s">
        <v>554</v>
      </c>
      <c r="D58" s="7" t="s">
        <v>629</v>
      </c>
      <c r="E58" s="7" t="s">
        <v>104</v>
      </c>
      <c r="F58" s="44"/>
      <c r="G58" s="23"/>
      <c r="H58" s="96" t="s">
        <v>630</v>
      </c>
      <c r="I58" s="96"/>
      <c r="J58" s="97"/>
      <c r="K58" s="46">
        <f>SUMIFS(LCR_Data!D:D,LCR_Data!C:C,'C74.00'!$A58)</f>
        <v>0</v>
      </c>
      <c r="L58" s="49"/>
      <c r="M58" s="49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" customHeight="1" x14ac:dyDescent="0.3">
      <c r="A59" s="1" t="str">
        <f t="shared" si="0"/>
        <v>C74-0299</v>
      </c>
      <c r="C59" s="12" t="s">
        <v>554</v>
      </c>
      <c r="D59" s="7" t="s">
        <v>631</v>
      </c>
      <c r="E59" s="7" t="s">
        <v>107</v>
      </c>
      <c r="F59" s="44"/>
      <c r="G59" s="23"/>
      <c r="H59" s="96" t="s">
        <v>632</v>
      </c>
      <c r="I59" s="96"/>
      <c r="J59" s="97"/>
      <c r="K59" s="15">
        <f>K60+K61</f>
        <v>0</v>
      </c>
      <c r="L59" s="31"/>
      <c r="M59" s="31"/>
      <c r="N59" s="16"/>
      <c r="O59" s="16"/>
      <c r="P59" s="16"/>
      <c r="Q59" s="16"/>
      <c r="R59" s="17">
        <v>0</v>
      </c>
      <c r="S59" s="17">
        <v>0</v>
      </c>
      <c r="T59" s="17">
        <v>0</v>
      </c>
      <c r="U59" s="16"/>
      <c r="V59" s="16"/>
      <c r="W59" s="16"/>
      <c r="X59" s="31"/>
      <c r="Y59" s="31"/>
      <c r="Z59" s="31"/>
    </row>
    <row r="60" spans="1:26" ht="15" customHeight="1" x14ac:dyDescent="0.3">
      <c r="A60" s="1" t="str">
        <f t="shared" si="0"/>
        <v>C74-0301</v>
      </c>
      <c r="C60" s="12" t="s">
        <v>554</v>
      </c>
      <c r="D60" s="7" t="s">
        <v>633</v>
      </c>
      <c r="E60" s="7" t="s">
        <v>432</v>
      </c>
      <c r="F60" s="44"/>
      <c r="G60" s="23"/>
      <c r="H60" s="23"/>
      <c r="I60" s="96" t="s">
        <v>634</v>
      </c>
      <c r="J60" s="97"/>
      <c r="K60" s="46">
        <f>SUMIFS(LCR_Data!D:D,LCR_Data!C:C,'C74.00'!$A60)</f>
        <v>0</v>
      </c>
      <c r="L60" s="49"/>
      <c r="M60" s="49"/>
      <c r="N60" s="16"/>
      <c r="O60" s="58"/>
      <c r="P60" s="58"/>
      <c r="Q60" s="16" t="s">
        <v>37</v>
      </c>
      <c r="R60" s="17">
        <v>1</v>
      </c>
      <c r="S60" s="17">
        <v>1</v>
      </c>
      <c r="T60" s="17">
        <v>1</v>
      </c>
      <c r="U60" s="16"/>
      <c r="V60" s="16"/>
      <c r="W60" s="16"/>
      <c r="X60" s="31"/>
      <c r="Y60" s="31"/>
      <c r="Z60" s="31"/>
    </row>
    <row r="61" spans="1:26" ht="15" customHeight="1" x14ac:dyDescent="0.3">
      <c r="A61" s="1" t="str">
        <f t="shared" si="0"/>
        <v>C74-0303</v>
      </c>
      <c r="C61" s="12" t="s">
        <v>554</v>
      </c>
      <c r="D61" s="7" t="s">
        <v>635</v>
      </c>
      <c r="E61" s="7" t="s">
        <v>636</v>
      </c>
      <c r="F61" s="44"/>
      <c r="G61" s="23"/>
      <c r="H61" s="23"/>
      <c r="I61" s="96" t="s">
        <v>637</v>
      </c>
      <c r="J61" s="97"/>
      <c r="K61" s="46">
        <f>SUMIFS(LCR_Data!D:D,LCR_Data!C:C,'C74.00'!$A61)</f>
        <v>0</v>
      </c>
      <c r="L61" s="49"/>
      <c r="M61" s="49"/>
      <c r="N61" s="16"/>
      <c r="O61" s="58"/>
      <c r="P61" s="58"/>
      <c r="Q61" s="16" t="s">
        <v>37</v>
      </c>
      <c r="R61" s="17">
        <v>1</v>
      </c>
      <c r="S61" s="17">
        <v>1</v>
      </c>
      <c r="T61" s="17">
        <v>1</v>
      </c>
      <c r="U61" s="16"/>
      <c r="V61" s="16"/>
      <c r="W61" s="16"/>
      <c r="X61" s="31"/>
      <c r="Y61" s="31"/>
      <c r="Z61" s="31"/>
    </row>
    <row r="62" spans="1:26" ht="15" customHeight="1" x14ac:dyDescent="0.3">
      <c r="A62" s="1" t="str">
        <f t="shared" si="0"/>
        <v>C74-0305</v>
      </c>
      <c r="C62" s="12" t="s">
        <v>554</v>
      </c>
      <c r="D62" s="7" t="s">
        <v>638</v>
      </c>
      <c r="E62" s="7" t="s">
        <v>122</v>
      </c>
      <c r="F62" s="44"/>
      <c r="G62" s="23"/>
      <c r="H62" s="81" t="s">
        <v>453</v>
      </c>
      <c r="I62" s="81"/>
      <c r="J62" s="82"/>
      <c r="K62" s="15">
        <f>K63+K78+K79</f>
        <v>0</v>
      </c>
      <c r="L62" s="31"/>
      <c r="M62" s="31"/>
      <c r="N62" s="16"/>
      <c r="O62" s="58"/>
      <c r="P62" s="58"/>
      <c r="Q62" s="16"/>
      <c r="R62" s="17">
        <v>0</v>
      </c>
      <c r="S62" s="17">
        <v>0</v>
      </c>
      <c r="T62" s="17">
        <v>0</v>
      </c>
      <c r="U62" s="16"/>
      <c r="V62" s="16"/>
      <c r="W62" s="16"/>
      <c r="X62" s="31"/>
      <c r="Y62" s="31"/>
      <c r="Z62" s="31"/>
    </row>
    <row r="63" spans="1:26" ht="15" customHeight="1" x14ac:dyDescent="0.3">
      <c r="A63" s="1" t="str">
        <f t="shared" si="0"/>
        <v>C74-0307</v>
      </c>
      <c r="C63" s="12" t="s">
        <v>554</v>
      </c>
      <c r="D63" s="7" t="s">
        <v>639</v>
      </c>
      <c r="E63" s="7" t="s">
        <v>125</v>
      </c>
      <c r="F63" s="44"/>
      <c r="G63" s="23"/>
      <c r="H63" s="96" t="s">
        <v>593</v>
      </c>
      <c r="I63" s="96"/>
      <c r="J63" s="97"/>
      <c r="K63" s="15">
        <f>K64+K66+K68+K70+K72+K74+K76</f>
        <v>0</v>
      </c>
      <c r="L63" s="31"/>
      <c r="M63" s="31"/>
      <c r="N63" s="31"/>
      <c r="O63" s="31"/>
      <c r="P63" s="31"/>
      <c r="Q63" s="16"/>
      <c r="R63" s="17">
        <v>0</v>
      </c>
      <c r="S63" s="17">
        <v>0</v>
      </c>
      <c r="T63" s="17">
        <v>0</v>
      </c>
      <c r="U63" s="16"/>
      <c r="V63" s="16"/>
      <c r="W63" s="16"/>
      <c r="X63" s="31"/>
      <c r="Y63" s="31"/>
      <c r="Z63" s="31"/>
    </row>
    <row r="64" spans="1:26" ht="15" customHeight="1" x14ac:dyDescent="0.3">
      <c r="A64" s="1" t="str">
        <f t="shared" si="0"/>
        <v>C74-0309</v>
      </c>
      <c r="C64" s="12" t="s">
        <v>554</v>
      </c>
      <c r="D64" s="7" t="s">
        <v>640</v>
      </c>
      <c r="E64" s="7" t="s">
        <v>456</v>
      </c>
      <c r="F64" s="44"/>
      <c r="G64" s="23"/>
      <c r="H64" s="23"/>
      <c r="I64" s="96" t="s">
        <v>595</v>
      </c>
      <c r="J64" s="97"/>
      <c r="K64" s="46">
        <f>SUMIFS(LCR_Data!D:D,LCR_Data!C:C,'C74.00'!$A64)</f>
        <v>0</v>
      </c>
      <c r="L64" s="49"/>
      <c r="M64" s="49"/>
      <c r="N64" s="49"/>
      <c r="O64" s="49"/>
      <c r="P64" s="49"/>
      <c r="Q64" s="16" t="s">
        <v>206</v>
      </c>
      <c r="R64" s="17">
        <v>0</v>
      </c>
      <c r="S64" s="17">
        <v>0</v>
      </c>
      <c r="T64" s="17">
        <v>0</v>
      </c>
      <c r="U64" s="16"/>
      <c r="V64" s="16"/>
      <c r="W64" s="16"/>
      <c r="X64" s="31"/>
      <c r="Y64" s="31"/>
      <c r="Z64" s="31"/>
    </row>
    <row r="65" spans="1:26" ht="15" customHeight="1" x14ac:dyDescent="0.3">
      <c r="A65" s="1" t="str">
        <f t="shared" si="0"/>
        <v>C74-0311</v>
      </c>
      <c r="C65" s="12" t="s">
        <v>554</v>
      </c>
      <c r="D65" s="7" t="s">
        <v>641</v>
      </c>
      <c r="E65" s="7" t="s">
        <v>642</v>
      </c>
      <c r="F65" s="44"/>
      <c r="G65" s="23"/>
      <c r="H65" s="23"/>
      <c r="I65" s="23"/>
      <c r="J65" s="28" t="s">
        <v>598</v>
      </c>
      <c r="K65" s="46">
        <f>SUMIFS(LCR_Data!D:D,LCR_Data!C:C,'C74.00'!$A65)</f>
        <v>0</v>
      </c>
      <c r="L65" s="49"/>
      <c r="M65" s="49"/>
      <c r="N65" s="49"/>
      <c r="O65" s="49"/>
      <c r="P65" s="49"/>
      <c r="Q65" s="16"/>
      <c r="R65" s="16"/>
      <c r="S65" s="16"/>
      <c r="T65" s="16"/>
      <c r="U65" s="49"/>
      <c r="V65" s="49"/>
      <c r="W65" s="49"/>
      <c r="X65" s="16"/>
      <c r="Y65" s="16"/>
      <c r="Z65" s="16"/>
    </row>
    <row r="66" spans="1:26" ht="15" customHeight="1" x14ac:dyDescent="0.3">
      <c r="A66" s="1" t="str">
        <f t="shared" si="0"/>
        <v>C74-0313</v>
      </c>
      <c r="C66" s="12" t="s">
        <v>554</v>
      </c>
      <c r="D66" s="7" t="s">
        <v>643</v>
      </c>
      <c r="E66" s="7" t="s">
        <v>644</v>
      </c>
      <c r="F66" s="44"/>
      <c r="G66" s="23"/>
      <c r="H66" s="23"/>
      <c r="I66" s="96" t="s">
        <v>601</v>
      </c>
      <c r="J66" s="97"/>
      <c r="K66" s="46">
        <f>SUMIFS(LCR_Data!D:D,LCR_Data!C:C,'C74.00'!$A66)</f>
        <v>0</v>
      </c>
      <c r="L66" s="49"/>
      <c r="M66" s="49"/>
      <c r="N66" s="49"/>
      <c r="O66" s="49"/>
      <c r="P66" s="49"/>
      <c r="Q66" s="16" t="s">
        <v>458</v>
      </c>
      <c r="R66" s="17">
        <v>7.0000000000000007E-2</v>
      </c>
      <c r="S66" s="17">
        <v>7.0000000000000007E-2</v>
      </c>
      <c r="T66" s="17">
        <v>7.0000000000000007E-2</v>
      </c>
      <c r="U66" s="16"/>
      <c r="V66" s="16"/>
      <c r="W66" s="16"/>
      <c r="X66" s="31"/>
      <c r="Y66" s="31"/>
      <c r="Z66" s="31"/>
    </row>
    <row r="67" spans="1:26" ht="15" customHeight="1" x14ac:dyDescent="0.3">
      <c r="A67" s="1" t="str">
        <f t="shared" si="0"/>
        <v>C74-0315</v>
      </c>
      <c r="C67" s="12" t="s">
        <v>554</v>
      </c>
      <c r="D67" s="7" t="s">
        <v>645</v>
      </c>
      <c r="E67" s="7" t="s">
        <v>646</v>
      </c>
      <c r="F67" s="44"/>
      <c r="G67" s="23"/>
      <c r="H67" s="23"/>
      <c r="I67" s="23"/>
      <c r="J67" s="28" t="s">
        <v>598</v>
      </c>
      <c r="K67" s="46">
        <f>SUMIFS(LCR_Data!D:D,LCR_Data!C:C,'C74.00'!$A67)</f>
        <v>0</v>
      </c>
      <c r="L67" s="49"/>
      <c r="M67" s="49"/>
      <c r="N67" s="49"/>
      <c r="O67" s="49"/>
      <c r="P67" s="49"/>
      <c r="Q67" s="16"/>
      <c r="R67" s="16"/>
      <c r="S67" s="16"/>
      <c r="T67" s="16"/>
      <c r="U67" s="49"/>
      <c r="V67" s="49"/>
      <c r="W67" s="49"/>
      <c r="X67" s="16"/>
      <c r="Y67" s="16"/>
      <c r="Z67" s="16"/>
    </row>
    <row r="68" spans="1:26" ht="15" customHeight="1" x14ac:dyDescent="0.3">
      <c r="A68" s="1" t="str">
        <f t="shared" si="0"/>
        <v>C74-0317</v>
      </c>
      <c r="C68" s="12" t="s">
        <v>554</v>
      </c>
      <c r="D68" s="7" t="s">
        <v>647</v>
      </c>
      <c r="E68" s="7" t="s">
        <v>648</v>
      </c>
      <c r="F68" s="44"/>
      <c r="G68" s="23"/>
      <c r="H68" s="23"/>
      <c r="I68" s="96" t="s">
        <v>606</v>
      </c>
      <c r="J68" s="97"/>
      <c r="K68" s="46">
        <f>SUMIFS(LCR_Data!D:D,LCR_Data!C:C,'C74.00'!$A68)</f>
        <v>0</v>
      </c>
      <c r="L68" s="49"/>
      <c r="M68" s="49"/>
      <c r="N68" s="49"/>
      <c r="O68" s="49"/>
      <c r="P68" s="49"/>
      <c r="Q68" s="16" t="s">
        <v>462</v>
      </c>
      <c r="R68" s="17">
        <v>0.15</v>
      </c>
      <c r="S68" s="17">
        <v>0.15</v>
      </c>
      <c r="T68" s="17">
        <v>0.15</v>
      </c>
      <c r="U68" s="16"/>
      <c r="V68" s="16"/>
      <c r="W68" s="16"/>
      <c r="X68" s="31"/>
      <c r="Y68" s="31"/>
      <c r="Z68" s="31"/>
    </row>
    <row r="69" spans="1:26" ht="15" customHeight="1" x14ac:dyDescent="0.3">
      <c r="A69" s="1" t="str">
        <f t="shared" si="0"/>
        <v>C74-0319</v>
      </c>
      <c r="C69" s="12" t="s">
        <v>554</v>
      </c>
      <c r="D69" s="7" t="s">
        <v>649</v>
      </c>
      <c r="E69" s="7" t="s">
        <v>650</v>
      </c>
      <c r="F69" s="44"/>
      <c r="G69" s="23"/>
      <c r="H69" s="23"/>
      <c r="I69" s="23"/>
      <c r="J69" s="28" t="s">
        <v>598</v>
      </c>
      <c r="K69" s="46">
        <f>SUMIFS(LCR_Data!D:D,LCR_Data!C:C,'C74.00'!$A69)</f>
        <v>0</v>
      </c>
      <c r="L69" s="49"/>
      <c r="M69" s="49"/>
      <c r="N69" s="49"/>
      <c r="O69" s="49"/>
      <c r="P69" s="49"/>
      <c r="Q69" s="16"/>
      <c r="R69" s="16"/>
      <c r="S69" s="16"/>
      <c r="T69" s="16"/>
      <c r="U69" s="49"/>
      <c r="V69" s="49"/>
      <c r="W69" s="49"/>
      <c r="X69" s="16"/>
      <c r="Y69" s="16"/>
      <c r="Z69" s="16"/>
    </row>
    <row r="70" spans="1:26" ht="15" customHeight="1" x14ac:dyDescent="0.3">
      <c r="A70" s="1" t="str">
        <f t="shared" si="0"/>
        <v>C74-0321</v>
      </c>
      <c r="C70" s="12" t="s">
        <v>554</v>
      </c>
      <c r="D70" s="7" t="s">
        <v>651</v>
      </c>
      <c r="E70" s="7" t="s">
        <v>652</v>
      </c>
      <c r="F70" s="44"/>
      <c r="G70" s="23"/>
      <c r="H70" s="23"/>
      <c r="I70" s="96" t="s">
        <v>611</v>
      </c>
      <c r="J70" s="97"/>
      <c r="K70" s="46">
        <f>SUMIFS(LCR_Data!D:D,LCR_Data!C:C,'C74.00'!$A70)</f>
        <v>0</v>
      </c>
      <c r="L70" s="49"/>
      <c r="M70" s="49"/>
      <c r="N70" s="49"/>
      <c r="O70" s="49"/>
      <c r="P70" s="49"/>
      <c r="Q70" s="16" t="s">
        <v>228</v>
      </c>
      <c r="R70" s="17">
        <v>0.25</v>
      </c>
      <c r="S70" s="17">
        <v>0.25</v>
      </c>
      <c r="T70" s="17">
        <v>0.25</v>
      </c>
      <c r="U70" s="16"/>
      <c r="V70" s="16"/>
      <c r="W70" s="16"/>
      <c r="X70" s="31"/>
      <c r="Y70" s="31"/>
      <c r="Z70" s="31"/>
    </row>
    <row r="71" spans="1:26" ht="15" customHeight="1" x14ac:dyDescent="0.3">
      <c r="A71" s="1" t="str">
        <f t="shared" si="0"/>
        <v>C74-0323</v>
      </c>
      <c r="C71" s="12" t="s">
        <v>554</v>
      </c>
      <c r="D71" s="7" t="s">
        <v>653</v>
      </c>
      <c r="E71" s="7" t="s">
        <v>654</v>
      </c>
      <c r="F71" s="44"/>
      <c r="G71" s="23"/>
      <c r="H71" s="23"/>
      <c r="I71" s="23"/>
      <c r="J71" s="28" t="s">
        <v>598</v>
      </c>
      <c r="K71" s="46">
        <f>SUMIFS(LCR_Data!D:D,LCR_Data!C:C,'C74.00'!$A71)</f>
        <v>0</v>
      </c>
      <c r="L71" s="49"/>
      <c r="M71" s="49"/>
      <c r="N71" s="49"/>
      <c r="O71" s="49"/>
      <c r="P71" s="49"/>
      <c r="Q71" s="16"/>
      <c r="R71" s="16"/>
      <c r="S71" s="16"/>
      <c r="T71" s="16"/>
      <c r="U71" s="49"/>
      <c r="V71" s="49"/>
      <c r="W71" s="49"/>
      <c r="X71" s="16"/>
      <c r="Y71" s="16"/>
      <c r="Z71" s="16"/>
    </row>
    <row r="72" spans="1:26" ht="15" customHeight="1" x14ac:dyDescent="0.3">
      <c r="A72" s="1" t="str">
        <f t="shared" si="0"/>
        <v>C74-0325</v>
      </c>
      <c r="C72" s="12" t="s">
        <v>554</v>
      </c>
      <c r="D72" s="7" t="s">
        <v>655</v>
      </c>
      <c r="E72" s="7" t="s">
        <v>656</v>
      </c>
      <c r="F72" s="44"/>
      <c r="G72" s="23"/>
      <c r="H72" s="23"/>
      <c r="I72" s="96" t="s">
        <v>616</v>
      </c>
      <c r="J72" s="97"/>
      <c r="K72" s="46">
        <f>SUMIFS(LCR_Data!D:D,LCR_Data!C:C,'C74.00'!$A72)</f>
        <v>0</v>
      </c>
      <c r="L72" s="49"/>
      <c r="M72" s="49"/>
      <c r="N72" s="49"/>
      <c r="O72" s="49"/>
      <c r="P72" s="49"/>
      <c r="Q72" s="16" t="s">
        <v>331</v>
      </c>
      <c r="R72" s="17">
        <v>0.3</v>
      </c>
      <c r="S72" s="17">
        <v>0.3</v>
      </c>
      <c r="T72" s="17">
        <v>0.3</v>
      </c>
      <c r="U72" s="16"/>
      <c r="V72" s="16"/>
      <c r="W72" s="16"/>
      <c r="X72" s="31"/>
      <c r="Y72" s="31"/>
      <c r="Z72" s="31"/>
    </row>
    <row r="73" spans="1:26" ht="15" customHeight="1" x14ac:dyDescent="0.3">
      <c r="A73" s="1" t="str">
        <f t="shared" si="0"/>
        <v>C74-0327</v>
      </c>
      <c r="C73" s="12" t="s">
        <v>554</v>
      </c>
      <c r="D73" s="7" t="s">
        <v>657</v>
      </c>
      <c r="E73" s="7" t="s">
        <v>658</v>
      </c>
      <c r="F73" s="44"/>
      <c r="G73" s="23"/>
      <c r="H73" s="23"/>
      <c r="I73" s="23"/>
      <c r="J73" s="28" t="s">
        <v>598</v>
      </c>
      <c r="K73" s="46">
        <f>SUMIFS(LCR_Data!D:D,LCR_Data!C:C,'C74.00'!$A73)</f>
        <v>0</v>
      </c>
      <c r="L73" s="49"/>
      <c r="M73" s="49"/>
      <c r="N73" s="49"/>
      <c r="O73" s="49"/>
      <c r="P73" s="49"/>
      <c r="Q73" s="16"/>
      <c r="R73" s="16"/>
      <c r="S73" s="16"/>
      <c r="T73" s="16"/>
      <c r="U73" s="49"/>
      <c r="V73" s="49"/>
      <c r="W73" s="49"/>
      <c r="X73" s="16"/>
      <c r="Y73" s="16"/>
      <c r="Z73" s="16"/>
    </row>
    <row r="74" spans="1:26" ht="15" customHeight="1" x14ac:dyDescent="0.3">
      <c r="A74" s="1" t="str">
        <f t="shared" si="0"/>
        <v>C74-0329</v>
      </c>
      <c r="C74" s="12" t="s">
        <v>554</v>
      </c>
      <c r="D74" s="7" t="s">
        <v>659</v>
      </c>
      <c r="E74" s="7" t="s">
        <v>660</v>
      </c>
      <c r="F74" s="44"/>
      <c r="G74" s="23"/>
      <c r="H74" s="23"/>
      <c r="I74" s="96" t="s">
        <v>621</v>
      </c>
      <c r="J74" s="97"/>
      <c r="K74" s="46">
        <f>SUMIFS(LCR_Data!D:D,LCR_Data!C:C,'C74.00'!$A74)</f>
        <v>0</v>
      </c>
      <c r="L74" s="49"/>
      <c r="M74" s="49"/>
      <c r="N74" s="49"/>
      <c r="O74" s="49"/>
      <c r="P74" s="49"/>
      <c r="Q74" s="16" t="s">
        <v>472</v>
      </c>
      <c r="R74" s="17">
        <v>0.35</v>
      </c>
      <c r="S74" s="17">
        <v>0.35</v>
      </c>
      <c r="T74" s="17">
        <v>0.35</v>
      </c>
      <c r="U74" s="16"/>
      <c r="V74" s="16"/>
      <c r="W74" s="16"/>
      <c r="X74" s="31"/>
      <c r="Y74" s="31"/>
      <c r="Z74" s="31"/>
    </row>
    <row r="75" spans="1:26" ht="15" customHeight="1" x14ac:dyDescent="0.3">
      <c r="A75" s="1" t="str">
        <f t="shared" si="0"/>
        <v>C74-0331</v>
      </c>
      <c r="C75" s="12" t="s">
        <v>554</v>
      </c>
      <c r="D75" s="7" t="s">
        <v>661</v>
      </c>
      <c r="E75" s="7" t="s">
        <v>662</v>
      </c>
      <c r="F75" s="44"/>
      <c r="G75" s="23"/>
      <c r="H75" s="23"/>
      <c r="I75" s="23"/>
      <c r="J75" s="28" t="s">
        <v>598</v>
      </c>
      <c r="K75" s="46">
        <f>SUMIFS(LCR_Data!D:D,LCR_Data!C:C,'C74.00'!$A75)</f>
        <v>0</v>
      </c>
      <c r="L75" s="49"/>
      <c r="M75" s="49"/>
      <c r="N75" s="49"/>
      <c r="O75" s="49"/>
      <c r="P75" s="49"/>
      <c r="Q75" s="16"/>
      <c r="R75" s="16"/>
      <c r="S75" s="16"/>
      <c r="T75" s="16"/>
      <c r="U75" s="49"/>
      <c r="V75" s="49"/>
      <c r="W75" s="49"/>
      <c r="X75" s="16"/>
      <c r="Y75" s="16"/>
      <c r="Z75" s="16"/>
    </row>
    <row r="76" spans="1:26" ht="15" customHeight="1" x14ac:dyDescent="0.3">
      <c r="A76" s="1" t="str">
        <f t="shared" si="0"/>
        <v>C74-0333</v>
      </c>
      <c r="C76" s="12" t="s">
        <v>554</v>
      </c>
      <c r="D76" s="7" t="s">
        <v>663</v>
      </c>
      <c r="E76" s="7" t="s">
        <v>664</v>
      </c>
      <c r="F76" s="44"/>
      <c r="G76" s="23"/>
      <c r="H76" s="23"/>
      <c r="I76" s="96" t="s">
        <v>665</v>
      </c>
      <c r="J76" s="97"/>
      <c r="K76" s="46">
        <f>SUMIFS(LCR_Data!D:D,LCR_Data!C:C,'C74.00'!$A76)</f>
        <v>0</v>
      </c>
      <c r="L76" s="49"/>
      <c r="M76" s="49"/>
      <c r="N76" s="49"/>
      <c r="O76" s="49"/>
      <c r="P76" s="49"/>
      <c r="Q76" s="16" t="s">
        <v>142</v>
      </c>
      <c r="R76" s="17">
        <v>0.5</v>
      </c>
      <c r="S76" s="17">
        <v>0.5</v>
      </c>
      <c r="T76" s="17">
        <v>0.5</v>
      </c>
      <c r="U76" s="16"/>
      <c r="V76" s="16"/>
      <c r="W76" s="16"/>
      <c r="X76" s="31"/>
      <c r="Y76" s="31"/>
      <c r="Z76" s="31"/>
    </row>
    <row r="77" spans="1:26" ht="15" customHeight="1" x14ac:dyDescent="0.3">
      <c r="A77" s="1" t="str">
        <f t="shared" si="0"/>
        <v>C74-0335</v>
      </c>
      <c r="C77" s="12" t="s">
        <v>554</v>
      </c>
      <c r="D77" s="7" t="s">
        <v>666</v>
      </c>
      <c r="E77" s="7" t="s">
        <v>667</v>
      </c>
      <c r="F77" s="44"/>
      <c r="G77" s="23"/>
      <c r="H77" s="23"/>
      <c r="I77" s="23"/>
      <c r="J77" s="28" t="s">
        <v>598</v>
      </c>
      <c r="K77" s="46">
        <f>SUMIFS(LCR_Data!D:D,LCR_Data!C:C,'C74.00'!$A77)</f>
        <v>0</v>
      </c>
      <c r="L77" s="49"/>
      <c r="M77" s="49"/>
      <c r="N77" s="49"/>
      <c r="O77" s="49"/>
      <c r="P77" s="49"/>
      <c r="Q77" s="16"/>
      <c r="R77" s="16"/>
      <c r="S77" s="16"/>
      <c r="T77" s="16"/>
      <c r="U77" s="49"/>
      <c r="V77" s="49"/>
      <c r="W77" s="49"/>
      <c r="X77" s="16"/>
      <c r="Y77" s="16"/>
      <c r="Z77" s="16"/>
    </row>
    <row r="78" spans="1:26" ht="15" customHeight="1" x14ac:dyDescent="0.3">
      <c r="A78" s="1" t="str">
        <f t="shared" si="0"/>
        <v>C74-0337</v>
      </c>
      <c r="C78" s="12" t="s">
        <v>554</v>
      </c>
      <c r="D78" s="7" t="s">
        <v>668</v>
      </c>
      <c r="E78" s="7" t="s">
        <v>129</v>
      </c>
      <c r="F78" s="44"/>
      <c r="G78" s="23"/>
      <c r="H78" s="96" t="s">
        <v>630</v>
      </c>
      <c r="I78" s="96"/>
      <c r="J78" s="97"/>
      <c r="K78" s="46">
        <f>SUMIFS(LCR_Data!D:D,LCR_Data!C:C,'C74.00'!$A78)</f>
        <v>0</v>
      </c>
      <c r="L78" s="49"/>
      <c r="M78" s="4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" customHeight="1" x14ac:dyDescent="0.3">
      <c r="A79" s="1" t="str">
        <f t="shared" si="0"/>
        <v>C74-0339</v>
      </c>
      <c r="C79" s="12" t="s">
        <v>554</v>
      </c>
      <c r="D79" s="7" t="s">
        <v>669</v>
      </c>
      <c r="E79" s="7" t="s">
        <v>132</v>
      </c>
      <c r="F79" s="44"/>
      <c r="G79" s="23"/>
      <c r="H79" s="96" t="s">
        <v>632</v>
      </c>
      <c r="I79" s="96"/>
      <c r="J79" s="97"/>
      <c r="K79" s="15">
        <f>SUM(K80:K82)</f>
        <v>0</v>
      </c>
      <c r="L79" s="31"/>
      <c r="M79" s="31"/>
      <c r="N79" s="16"/>
      <c r="O79" s="16"/>
      <c r="P79" s="16"/>
      <c r="Q79" s="16"/>
      <c r="R79" s="17">
        <v>0</v>
      </c>
      <c r="S79" s="17">
        <v>0</v>
      </c>
      <c r="T79" s="17">
        <v>0</v>
      </c>
      <c r="U79" s="16"/>
      <c r="V79" s="16"/>
      <c r="W79" s="16"/>
      <c r="X79" s="31"/>
      <c r="Y79" s="31"/>
      <c r="Z79" s="31"/>
    </row>
    <row r="80" spans="1:26" ht="15" customHeight="1" x14ac:dyDescent="0.3">
      <c r="A80" s="1" t="str">
        <f t="shared" ref="A80:A85" si="1">C80&amp;"-"&amp;D80</f>
        <v>C74-0341</v>
      </c>
      <c r="C80" s="12" t="s">
        <v>554</v>
      </c>
      <c r="D80" s="7" t="s">
        <v>670</v>
      </c>
      <c r="E80" s="7" t="s">
        <v>464</v>
      </c>
      <c r="F80" s="44"/>
      <c r="G80" s="23"/>
      <c r="H80" s="23"/>
      <c r="I80" s="96" t="s">
        <v>671</v>
      </c>
      <c r="J80" s="97"/>
      <c r="K80" s="46">
        <f>SUMIFS(LCR_Data!D:D,LCR_Data!C:C,'C74.00'!$A80)</f>
        <v>0</v>
      </c>
      <c r="L80" s="49"/>
      <c r="M80" s="49"/>
      <c r="N80" s="16"/>
      <c r="O80" s="16"/>
      <c r="P80" s="16"/>
      <c r="Q80" s="16" t="s">
        <v>142</v>
      </c>
      <c r="R80" s="17">
        <v>0.5</v>
      </c>
      <c r="S80" s="17">
        <v>0.5</v>
      </c>
      <c r="T80" s="17">
        <v>0.5</v>
      </c>
      <c r="U80" s="16"/>
      <c r="V80" s="16"/>
      <c r="W80" s="16"/>
      <c r="X80" s="31"/>
      <c r="Y80" s="31"/>
      <c r="Z80" s="31"/>
    </row>
    <row r="81" spans="1:26" ht="15" customHeight="1" x14ac:dyDescent="0.3">
      <c r="A81" s="1" t="str">
        <f t="shared" si="1"/>
        <v>C74-0343</v>
      </c>
      <c r="C81" s="12" t="s">
        <v>554</v>
      </c>
      <c r="D81" s="7" t="s">
        <v>672</v>
      </c>
      <c r="E81" s="7" t="s">
        <v>673</v>
      </c>
      <c r="F81" s="44"/>
      <c r="G81" s="23"/>
      <c r="H81" s="23"/>
      <c r="I81" s="96" t="s">
        <v>634</v>
      </c>
      <c r="J81" s="97"/>
      <c r="K81" s="46">
        <f>SUMIFS(LCR_Data!D:D,LCR_Data!C:C,'C74.00'!$A81)</f>
        <v>0</v>
      </c>
      <c r="L81" s="49"/>
      <c r="M81" s="49"/>
      <c r="N81" s="16"/>
      <c r="O81" s="16"/>
      <c r="P81" s="16"/>
      <c r="Q81" s="16" t="s">
        <v>37</v>
      </c>
      <c r="R81" s="17">
        <v>1</v>
      </c>
      <c r="S81" s="17">
        <v>1</v>
      </c>
      <c r="T81" s="17">
        <v>1</v>
      </c>
      <c r="U81" s="16"/>
      <c r="V81" s="16"/>
      <c r="W81" s="16"/>
      <c r="X81" s="31"/>
      <c r="Y81" s="31"/>
      <c r="Z81" s="31"/>
    </row>
    <row r="82" spans="1:26" ht="15" customHeight="1" x14ac:dyDescent="0.3">
      <c r="A82" s="1" t="str">
        <f t="shared" si="1"/>
        <v>C74-0345</v>
      </c>
      <c r="C82" s="12" t="s">
        <v>554</v>
      </c>
      <c r="D82" s="7" t="s">
        <v>674</v>
      </c>
      <c r="E82" s="7" t="s">
        <v>675</v>
      </c>
      <c r="F82" s="44"/>
      <c r="G82" s="23"/>
      <c r="H82" s="23"/>
      <c r="I82" s="96" t="s">
        <v>637</v>
      </c>
      <c r="J82" s="97"/>
      <c r="K82" s="46">
        <f>SUMIFS(LCR_Data!D:D,LCR_Data!C:C,'C74.00'!$A82)</f>
        <v>0</v>
      </c>
      <c r="L82" s="49"/>
      <c r="M82" s="49"/>
      <c r="N82" s="16"/>
      <c r="O82" s="16"/>
      <c r="P82" s="16"/>
      <c r="Q82" s="16" t="s">
        <v>37</v>
      </c>
      <c r="R82" s="17">
        <v>1</v>
      </c>
      <c r="S82" s="17">
        <v>1</v>
      </c>
      <c r="T82" s="17">
        <v>1</v>
      </c>
      <c r="U82" s="16"/>
      <c r="V82" s="16"/>
      <c r="W82" s="16"/>
      <c r="X82" s="31"/>
      <c r="Y82" s="31"/>
      <c r="Z82" s="31"/>
    </row>
    <row r="83" spans="1:26" ht="15" customHeight="1" x14ac:dyDescent="0.3">
      <c r="A83" s="1" t="str">
        <f t="shared" si="1"/>
        <v>C74-0410</v>
      </c>
      <c r="C83" s="12" t="s">
        <v>554</v>
      </c>
      <c r="D83" s="7" t="s">
        <v>155</v>
      </c>
      <c r="E83" s="7" t="s">
        <v>480</v>
      </c>
      <c r="F83" s="23"/>
      <c r="G83" s="81" t="s">
        <v>676</v>
      </c>
      <c r="H83" s="81"/>
      <c r="I83" s="81"/>
      <c r="J83" s="82"/>
      <c r="K83" s="46">
        <f>SUMIFS(LCR_Data!D:D,LCR_Data!C:C,'C74.00'!$A83)</f>
        <v>0</v>
      </c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31"/>
      <c r="Y83" s="31"/>
      <c r="Z83" s="31"/>
    </row>
    <row r="84" spans="1:26" ht="15" customHeight="1" x14ac:dyDescent="0.3">
      <c r="A84" s="1" t="str">
        <f t="shared" si="1"/>
        <v>C74-0420</v>
      </c>
      <c r="C84" s="12" t="s">
        <v>554</v>
      </c>
      <c r="D84" s="7" t="s">
        <v>158</v>
      </c>
      <c r="E84" s="7" t="s">
        <v>677</v>
      </c>
      <c r="F84" s="47"/>
      <c r="G84" s="81" t="s">
        <v>678</v>
      </c>
      <c r="H84" s="81"/>
      <c r="I84" s="81"/>
      <c r="J84" s="82"/>
      <c r="K84" s="46">
        <f>SUMIFS(LCR_Data!D:D,LCR_Data!C:C,'C74.00'!$A84)</f>
        <v>0</v>
      </c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49"/>
      <c r="Y84" s="49"/>
      <c r="Z84" s="49"/>
    </row>
    <row r="85" spans="1:26" ht="15" customHeight="1" x14ac:dyDescent="0.3">
      <c r="A85" s="1" t="str">
        <f t="shared" si="1"/>
        <v>C74-0430</v>
      </c>
      <c r="C85" s="12" t="s">
        <v>554</v>
      </c>
      <c r="D85" s="7" t="s">
        <v>161</v>
      </c>
      <c r="E85" s="7" t="s">
        <v>679</v>
      </c>
      <c r="F85" s="47"/>
      <c r="G85" s="81" t="s">
        <v>680</v>
      </c>
      <c r="H85" s="81"/>
      <c r="I85" s="81"/>
      <c r="J85" s="82"/>
      <c r="K85" s="46">
        <f>SUMIFS(LCR_Data!D:D,LCR_Data!C:C,'C74.00'!$A85)</f>
        <v>0</v>
      </c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49"/>
      <c r="Y85" s="49"/>
      <c r="Z85" s="49"/>
    </row>
    <row r="86" spans="1:26" ht="15" customHeight="1" x14ac:dyDescent="0.3">
      <c r="C86" s="12" t="s">
        <v>554</v>
      </c>
      <c r="D86" s="95" t="s">
        <v>178</v>
      </c>
      <c r="E86" s="78"/>
      <c r="F86" s="78"/>
      <c r="G86" s="78"/>
      <c r="H86" s="78"/>
      <c r="I86" s="78"/>
      <c r="J86" s="78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" customHeight="1" x14ac:dyDescent="0.3">
      <c r="A87" s="1" t="str">
        <f>C87&amp;"-"&amp;D87</f>
        <v>C74-0450</v>
      </c>
      <c r="C87" s="12" t="s">
        <v>554</v>
      </c>
      <c r="D87" s="7" t="s">
        <v>169</v>
      </c>
      <c r="E87" s="57" t="s">
        <v>180</v>
      </c>
      <c r="F87" s="98" t="s">
        <v>681</v>
      </c>
      <c r="G87" s="81"/>
      <c r="H87" s="81"/>
      <c r="I87" s="81"/>
      <c r="J87" s="82"/>
      <c r="K87" s="46">
        <f>SUMIFS(LCR_Data!D:D,LCR_Data!C:C,'C74.00'!$A87)</f>
        <v>0</v>
      </c>
      <c r="L87" s="49"/>
      <c r="M87" s="49"/>
      <c r="N87" s="16"/>
      <c r="O87" s="16"/>
      <c r="P87" s="16"/>
      <c r="Q87" s="16"/>
      <c r="R87" s="17">
        <v>0</v>
      </c>
      <c r="S87" s="17">
        <v>0</v>
      </c>
      <c r="T87" s="17">
        <v>0</v>
      </c>
      <c r="U87" s="16"/>
      <c r="V87" s="16"/>
      <c r="W87" s="16"/>
      <c r="X87" s="31"/>
      <c r="Y87" s="31"/>
      <c r="Z87" s="31"/>
    </row>
    <row r="88" spans="1:26" ht="15" customHeight="1" x14ac:dyDescent="0.3">
      <c r="C88" s="12" t="s">
        <v>554</v>
      </c>
      <c r="D88" s="7"/>
      <c r="E88" s="7"/>
      <c r="F88" s="98" t="s">
        <v>682</v>
      </c>
      <c r="G88" s="81"/>
      <c r="H88" s="81"/>
      <c r="I88" s="81"/>
      <c r="J88" s="82"/>
      <c r="K88" s="46">
        <f>SUMIFS(LCR_Data!D:D,LCR_Data!C:C,'C74.00'!$A88)</f>
        <v>0</v>
      </c>
      <c r="L88" s="49"/>
      <c r="M88" s="49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" customHeight="1" x14ac:dyDescent="0.3">
      <c r="A89" s="1" t="str">
        <f t="shared" ref="A89:A94" si="2">C89&amp;"-"&amp;D89</f>
        <v>C74-0460</v>
      </c>
      <c r="C89" s="12" t="s">
        <v>554</v>
      </c>
      <c r="D89" s="7" t="s">
        <v>172</v>
      </c>
      <c r="E89" s="57" t="s">
        <v>183</v>
      </c>
      <c r="F89" s="98" t="s">
        <v>683</v>
      </c>
      <c r="G89" s="81"/>
      <c r="H89" s="81"/>
      <c r="I89" s="81"/>
      <c r="J89" s="82"/>
      <c r="K89" s="15">
        <f>SUM(K90:K94)</f>
        <v>69686</v>
      </c>
      <c r="L89" s="31"/>
      <c r="M89" s="31"/>
      <c r="N89" s="16"/>
      <c r="O89" s="16"/>
      <c r="P89" s="16"/>
      <c r="Q89" s="16"/>
      <c r="R89" s="17">
        <v>0</v>
      </c>
      <c r="S89" s="17">
        <v>0</v>
      </c>
      <c r="T89" s="17">
        <v>0</v>
      </c>
      <c r="U89" s="16"/>
      <c r="V89" s="16"/>
      <c r="W89" s="16"/>
      <c r="X89" s="15"/>
      <c r="Y89" s="31"/>
      <c r="Z89" s="31"/>
    </row>
    <row r="90" spans="1:26" ht="15" customHeight="1" x14ac:dyDescent="0.3">
      <c r="A90" s="1" t="str">
        <f t="shared" si="2"/>
        <v>C74-0470</v>
      </c>
      <c r="C90" s="12" t="s">
        <v>554</v>
      </c>
      <c r="D90" s="7" t="s">
        <v>175</v>
      </c>
      <c r="E90" s="7" t="s">
        <v>486</v>
      </c>
      <c r="F90" s="44"/>
      <c r="G90" s="96" t="s">
        <v>684</v>
      </c>
      <c r="H90" s="96"/>
      <c r="I90" s="96"/>
      <c r="J90" s="97"/>
      <c r="K90" s="46">
        <f>SUMIFS(LCR_Data!D:D,LCR_Data!C:C,'C74.00'!$A90)</f>
        <v>69468</v>
      </c>
      <c r="L90" s="49"/>
      <c r="M90" s="49"/>
      <c r="N90" s="16"/>
      <c r="O90" s="16"/>
      <c r="P90" s="16"/>
      <c r="Q90" s="16"/>
      <c r="R90" s="17">
        <v>0</v>
      </c>
      <c r="S90" s="17">
        <v>0</v>
      </c>
      <c r="T90" s="17">
        <v>0</v>
      </c>
      <c r="U90" s="16"/>
      <c r="V90" s="16"/>
      <c r="W90" s="16"/>
      <c r="X90" s="31"/>
      <c r="Y90" s="31"/>
      <c r="Z90" s="31"/>
    </row>
    <row r="91" spans="1:26" ht="15" customHeight="1" x14ac:dyDescent="0.3">
      <c r="A91" s="1" t="str">
        <f t="shared" si="2"/>
        <v>C74-0480</v>
      </c>
      <c r="C91" s="12" t="s">
        <v>554</v>
      </c>
      <c r="D91" s="7" t="s">
        <v>296</v>
      </c>
      <c r="E91" s="7" t="s">
        <v>489</v>
      </c>
      <c r="F91" s="44"/>
      <c r="G91" s="96" t="s">
        <v>685</v>
      </c>
      <c r="H91" s="96"/>
      <c r="I91" s="96"/>
      <c r="J91" s="97"/>
      <c r="K91" s="46">
        <f>SUMIFS(LCR_Data!D:D,LCR_Data!C:C,'C74.00'!$A91)</f>
        <v>218</v>
      </c>
      <c r="L91" s="49"/>
      <c r="M91" s="49"/>
      <c r="N91" s="16"/>
      <c r="O91" s="16"/>
      <c r="P91" s="16"/>
      <c r="Q91" s="16"/>
      <c r="R91" s="17">
        <v>0</v>
      </c>
      <c r="S91" s="17">
        <v>0</v>
      </c>
      <c r="T91" s="17">
        <v>0</v>
      </c>
      <c r="U91" s="16"/>
      <c r="V91" s="16"/>
      <c r="W91" s="16"/>
      <c r="X91" s="15"/>
      <c r="Y91" s="31"/>
      <c r="Z91" s="31"/>
    </row>
    <row r="92" spans="1:26" ht="15" customHeight="1" x14ac:dyDescent="0.3">
      <c r="A92" s="1" t="str">
        <f t="shared" si="2"/>
        <v>C74-0490</v>
      </c>
      <c r="C92" s="12" t="s">
        <v>554</v>
      </c>
      <c r="D92" s="7" t="s">
        <v>299</v>
      </c>
      <c r="E92" s="7" t="s">
        <v>492</v>
      </c>
      <c r="F92" s="44"/>
      <c r="G92" s="96" t="s">
        <v>686</v>
      </c>
      <c r="H92" s="96"/>
      <c r="I92" s="96"/>
      <c r="J92" s="97"/>
      <c r="K92" s="46">
        <f>SUMIFS(LCR_Data!D:D,LCR_Data!C:C,'C74.00'!$A92)</f>
        <v>0</v>
      </c>
      <c r="L92" s="49"/>
      <c r="M92" s="49"/>
      <c r="N92" s="49"/>
      <c r="O92" s="49"/>
      <c r="P92" s="49"/>
      <c r="Q92" s="16"/>
      <c r="R92" s="17">
        <v>0</v>
      </c>
      <c r="S92" s="17">
        <v>0</v>
      </c>
      <c r="T92" s="17">
        <v>0</v>
      </c>
      <c r="U92" s="16"/>
      <c r="V92" s="16"/>
      <c r="W92" s="16"/>
      <c r="X92" s="49"/>
      <c r="Y92" s="49"/>
      <c r="Z92" s="49"/>
    </row>
    <row r="93" spans="1:26" ht="15" customHeight="1" x14ac:dyDescent="0.3">
      <c r="A93" s="1" t="str">
        <f t="shared" si="2"/>
        <v>C74-0500</v>
      </c>
      <c r="C93" s="12" t="s">
        <v>554</v>
      </c>
      <c r="D93" s="7" t="s">
        <v>302</v>
      </c>
      <c r="E93" s="7" t="s">
        <v>495</v>
      </c>
      <c r="F93" s="44"/>
      <c r="G93" s="96" t="s">
        <v>687</v>
      </c>
      <c r="H93" s="96"/>
      <c r="I93" s="96"/>
      <c r="J93" s="97"/>
      <c r="K93" s="46">
        <f>SUMIFS(LCR_Data!D:D,LCR_Data!C:C,'C74.00'!$A93)</f>
        <v>0</v>
      </c>
      <c r="L93" s="49"/>
      <c r="M93" s="49"/>
      <c r="N93" s="16"/>
      <c r="O93" s="16"/>
      <c r="P93" s="16"/>
      <c r="Q93" s="16"/>
      <c r="R93" s="17">
        <v>0</v>
      </c>
      <c r="S93" s="17">
        <v>0</v>
      </c>
      <c r="T93" s="17">
        <v>0</v>
      </c>
      <c r="U93" s="16"/>
      <c r="V93" s="16"/>
      <c r="W93" s="16"/>
      <c r="X93" s="31"/>
      <c r="Y93" s="31"/>
      <c r="Z93" s="31"/>
    </row>
    <row r="94" spans="1:26" ht="15" customHeight="1" x14ac:dyDescent="0.3">
      <c r="A94" s="1" t="str">
        <f t="shared" si="2"/>
        <v>C74-0510</v>
      </c>
      <c r="C94" s="12" t="s">
        <v>554</v>
      </c>
      <c r="D94" s="7" t="s">
        <v>305</v>
      </c>
      <c r="E94" s="7" t="s">
        <v>688</v>
      </c>
      <c r="F94" s="44"/>
      <c r="G94" s="96" t="s">
        <v>689</v>
      </c>
      <c r="H94" s="96"/>
      <c r="I94" s="96"/>
      <c r="J94" s="97"/>
      <c r="K94" s="46">
        <f>SUMIFS(LCR_Data!D:D,LCR_Data!C:C,'C74.00'!$A94)</f>
        <v>0</v>
      </c>
      <c r="L94" s="49"/>
      <c r="M94" s="49"/>
      <c r="N94" s="16"/>
      <c r="O94" s="16"/>
      <c r="P94" s="16"/>
      <c r="Q94" s="16"/>
      <c r="R94" s="17">
        <v>0</v>
      </c>
      <c r="S94" s="17">
        <v>0</v>
      </c>
      <c r="T94" s="17">
        <v>0</v>
      </c>
      <c r="U94" s="16"/>
      <c r="V94" s="16"/>
      <c r="W94" s="16"/>
      <c r="X94" s="15"/>
      <c r="Y94" s="31"/>
      <c r="Z94" s="31"/>
    </row>
    <row r="95" spans="1:26" ht="15" customHeight="1" x14ac:dyDescent="0.3">
      <c r="C95" s="12" t="s">
        <v>554</v>
      </c>
      <c r="D95" s="7"/>
      <c r="E95" s="57" t="s">
        <v>186</v>
      </c>
      <c r="F95" s="98" t="s">
        <v>690</v>
      </c>
      <c r="G95" s="81"/>
      <c r="H95" s="81"/>
      <c r="I95" s="81"/>
      <c r="J95" s="82"/>
      <c r="K95" s="54">
        <f>SUM(K96:K100)</f>
        <v>0</v>
      </c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" customHeight="1" x14ac:dyDescent="0.3">
      <c r="A96" s="1" t="str">
        <f>C96&amp;"-"&amp;D96</f>
        <v>C74-0530</v>
      </c>
      <c r="C96" s="12" t="s">
        <v>554</v>
      </c>
      <c r="D96" s="7" t="s">
        <v>311</v>
      </c>
      <c r="E96" s="7" t="s">
        <v>499</v>
      </c>
      <c r="F96" s="44"/>
      <c r="G96" s="96" t="s">
        <v>533</v>
      </c>
      <c r="H96" s="96"/>
      <c r="I96" s="96"/>
      <c r="J96" s="97"/>
      <c r="K96" s="46">
        <f>SUMIFS(LCR_Data!D:D,LCR_Data!C:C,'C74.00'!$A96)</f>
        <v>0</v>
      </c>
      <c r="L96" s="49"/>
      <c r="M96" s="49"/>
      <c r="N96" s="16"/>
      <c r="O96" s="16"/>
      <c r="P96" s="16"/>
      <c r="Q96" s="16"/>
      <c r="R96" s="16"/>
      <c r="S96" s="16"/>
      <c r="T96" s="16"/>
      <c r="U96" s="49"/>
      <c r="V96" s="49"/>
      <c r="W96" s="49"/>
      <c r="X96" s="16"/>
      <c r="Y96" s="16"/>
      <c r="Z96" s="16"/>
    </row>
    <row r="97" spans="1:26" ht="15" customHeight="1" x14ac:dyDescent="0.3">
      <c r="A97" s="1" t="str">
        <f>C97&amp;"-"&amp;D97</f>
        <v>C74-0540</v>
      </c>
      <c r="C97" s="12" t="s">
        <v>554</v>
      </c>
      <c r="D97" s="7" t="s">
        <v>314</v>
      </c>
      <c r="E97" s="7" t="s">
        <v>502</v>
      </c>
      <c r="F97" s="44"/>
      <c r="G97" s="96" t="s">
        <v>536</v>
      </c>
      <c r="H97" s="96"/>
      <c r="I97" s="96"/>
      <c r="J97" s="97"/>
      <c r="K97" s="46">
        <f>SUMIFS(LCR_Data!D:D,LCR_Data!C:C,'C74.00'!$A97)</f>
        <v>0</v>
      </c>
      <c r="L97" s="49"/>
      <c r="M97" s="49"/>
      <c r="N97" s="16"/>
      <c r="O97" s="16"/>
      <c r="P97" s="16"/>
      <c r="Q97" s="16"/>
      <c r="R97" s="16"/>
      <c r="S97" s="16"/>
      <c r="T97" s="16"/>
      <c r="U97" s="49"/>
      <c r="V97" s="49"/>
      <c r="W97" s="49"/>
      <c r="X97" s="16"/>
      <c r="Y97" s="16"/>
      <c r="Z97" s="16"/>
    </row>
    <row r="98" spans="1:26" ht="15" customHeight="1" x14ac:dyDescent="0.3">
      <c r="A98" s="1" t="str">
        <f>C98&amp;"-"&amp;D98</f>
        <v>C74-0550</v>
      </c>
      <c r="C98" s="12" t="s">
        <v>554</v>
      </c>
      <c r="D98" s="7" t="s">
        <v>317</v>
      </c>
      <c r="E98" s="7" t="s">
        <v>505</v>
      </c>
      <c r="F98" s="44"/>
      <c r="G98" s="96" t="s">
        <v>539</v>
      </c>
      <c r="H98" s="96"/>
      <c r="I98" s="96"/>
      <c r="J98" s="97"/>
      <c r="K98" s="46">
        <f>SUMIFS(LCR_Data!D:D,LCR_Data!C:C,'C74.00'!$A98)</f>
        <v>0</v>
      </c>
      <c r="L98" s="49"/>
      <c r="M98" s="49"/>
      <c r="N98" s="16"/>
      <c r="O98" s="16"/>
      <c r="P98" s="16"/>
      <c r="Q98" s="16"/>
      <c r="R98" s="16"/>
      <c r="S98" s="16"/>
      <c r="T98" s="16"/>
      <c r="U98" s="49"/>
      <c r="V98" s="49"/>
      <c r="W98" s="49"/>
      <c r="X98" s="16"/>
      <c r="Y98" s="16"/>
      <c r="Z98" s="16"/>
    </row>
    <row r="99" spans="1:26" ht="15" customHeight="1" x14ac:dyDescent="0.3">
      <c r="A99" s="1" t="str">
        <f>C99&amp;"-"&amp;D99</f>
        <v>C74-0560</v>
      </c>
      <c r="C99" s="12" t="s">
        <v>554</v>
      </c>
      <c r="D99" s="7" t="s">
        <v>320</v>
      </c>
      <c r="E99" s="7" t="s">
        <v>508</v>
      </c>
      <c r="F99" s="44"/>
      <c r="G99" s="96" t="s">
        <v>542</v>
      </c>
      <c r="H99" s="96"/>
      <c r="I99" s="96"/>
      <c r="J99" s="97"/>
      <c r="K99" s="46">
        <f>SUMIFS(LCR_Data!D:D,LCR_Data!C:C,'C74.00'!$A99)</f>
        <v>0</v>
      </c>
      <c r="L99" s="49"/>
      <c r="M99" s="49"/>
      <c r="N99" s="16"/>
      <c r="O99" s="16"/>
      <c r="P99" s="16"/>
      <c r="Q99" s="16"/>
      <c r="R99" s="16"/>
      <c r="S99" s="16"/>
      <c r="T99" s="16"/>
      <c r="U99" s="49"/>
      <c r="V99" s="49"/>
      <c r="W99" s="49"/>
      <c r="X99" s="16"/>
      <c r="Y99" s="16"/>
      <c r="Z99" s="16"/>
    </row>
    <row r="100" spans="1:26" ht="15" customHeight="1" x14ac:dyDescent="0.3">
      <c r="A100" s="1" t="str">
        <f>C100&amp;"-"&amp;D100</f>
        <v>C74-0570</v>
      </c>
      <c r="C100" s="12" t="s">
        <v>554</v>
      </c>
      <c r="D100" s="7" t="s">
        <v>323</v>
      </c>
      <c r="E100" s="7" t="s">
        <v>511</v>
      </c>
      <c r="F100" s="44"/>
      <c r="G100" s="96" t="s">
        <v>545</v>
      </c>
      <c r="H100" s="96"/>
      <c r="I100" s="96"/>
      <c r="J100" s="97"/>
      <c r="K100" s="46">
        <f>SUMIFS(LCR_Data!D:D,LCR_Data!C:C,'C74.00'!$A100)</f>
        <v>0</v>
      </c>
      <c r="L100" s="49"/>
      <c r="M100" s="49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</sheetData>
  <mergeCells count="79">
    <mergeCell ref="D8:J8"/>
    <mergeCell ref="C1:E1"/>
    <mergeCell ref="C2:E2"/>
    <mergeCell ref="C3:E3"/>
    <mergeCell ref="C4:E4"/>
    <mergeCell ref="C5:E5"/>
    <mergeCell ref="F10:J10"/>
    <mergeCell ref="F11:J11"/>
    <mergeCell ref="F13:J13"/>
    <mergeCell ref="K13:M13"/>
    <mergeCell ref="N13:P13"/>
    <mergeCell ref="I29:J29"/>
    <mergeCell ref="U13:W13"/>
    <mergeCell ref="X13:Z13"/>
    <mergeCell ref="F14:J14"/>
    <mergeCell ref="F15:J15"/>
    <mergeCell ref="F16:J16"/>
    <mergeCell ref="G17:J17"/>
    <mergeCell ref="R13:T13"/>
    <mergeCell ref="H18:J18"/>
    <mergeCell ref="I19:J19"/>
    <mergeCell ref="I20:J20"/>
    <mergeCell ref="H25:J25"/>
    <mergeCell ref="I26:J26"/>
    <mergeCell ref="H43:J43"/>
    <mergeCell ref="H32:J32"/>
    <mergeCell ref="H33:J33"/>
    <mergeCell ref="H34:J34"/>
    <mergeCell ref="H35:J35"/>
    <mergeCell ref="H36:J36"/>
    <mergeCell ref="H37:J37"/>
    <mergeCell ref="H38:J38"/>
    <mergeCell ref="H39:J39"/>
    <mergeCell ref="H40:J40"/>
    <mergeCell ref="G41:J41"/>
    <mergeCell ref="H42:J42"/>
    <mergeCell ref="H62:J62"/>
    <mergeCell ref="I44:J44"/>
    <mergeCell ref="I46:J46"/>
    <mergeCell ref="I48:J48"/>
    <mergeCell ref="I50:J50"/>
    <mergeCell ref="I52:J52"/>
    <mergeCell ref="I54:J54"/>
    <mergeCell ref="I56:J56"/>
    <mergeCell ref="H58:J58"/>
    <mergeCell ref="H59:J59"/>
    <mergeCell ref="I60:J60"/>
    <mergeCell ref="I61:J61"/>
    <mergeCell ref="I81:J81"/>
    <mergeCell ref="H63:J63"/>
    <mergeCell ref="I64:J64"/>
    <mergeCell ref="I66:J66"/>
    <mergeCell ref="I68:J68"/>
    <mergeCell ref="I70:J70"/>
    <mergeCell ref="I72:J72"/>
    <mergeCell ref="I74:J74"/>
    <mergeCell ref="I76:J76"/>
    <mergeCell ref="H78:J78"/>
    <mergeCell ref="H79:J79"/>
    <mergeCell ref="I80:J80"/>
    <mergeCell ref="G93:J93"/>
    <mergeCell ref="I82:J82"/>
    <mergeCell ref="G83:J83"/>
    <mergeCell ref="G84:J84"/>
    <mergeCell ref="G85:J85"/>
    <mergeCell ref="D86:J86"/>
    <mergeCell ref="F87:J87"/>
    <mergeCell ref="F88:J88"/>
    <mergeCell ref="F89:J89"/>
    <mergeCell ref="G90:J90"/>
    <mergeCell ref="G91:J91"/>
    <mergeCell ref="G92:J92"/>
    <mergeCell ref="G100:J100"/>
    <mergeCell ref="G94:J94"/>
    <mergeCell ref="F95:J95"/>
    <mergeCell ref="G96:J96"/>
    <mergeCell ref="G97:J97"/>
    <mergeCell ref="G98:J98"/>
    <mergeCell ref="G99:J9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V299"/>
  <sheetViews>
    <sheetView topLeftCell="B1" workbookViewId="0">
      <selection activeCell="I7" sqref="I7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1" style="1" customWidth="1"/>
    <col min="4" max="4" width="8.6640625" style="1" customWidth="1"/>
    <col min="5" max="5" width="9.88671875" style="1" customWidth="1"/>
    <col min="6" max="8" width="2.109375" style="1" customWidth="1"/>
    <col min="9" max="9" width="102.88671875" style="1" customWidth="1"/>
    <col min="10" max="10" width="25.109375" style="1" customWidth="1"/>
    <col min="11" max="13" width="24" style="1" customWidth="1"/>
    <col min="14" max="14" width="25.109375" style="1" customWidth="1"/>
    <col min="15" max="15" width="24" style="1" customWidth="1"/>
    <col min="16" max="18" width="25.109375" style="1" customWidth="1"/>
    <col min="19" max="20" width="24" style="1" customWidth="1"/>
    <col min="21" max="21" width="25.109375" style="1" customWidth="1"/>
    <col min="22" max="22" width="26.33203125" style="1" customWidth="1"/>
    <col min="23" max="16384" width="9.109375" style="1"/>
  </cols>
  <sheetData>
    <row r="1" spans="1:22" ht="15" customHeight="1" x14ac:dyDescent="0.3">
      <c r="C1" s="79" t="s">
        <v>4</v>
      </c>
      <c r="D1" s="80"/>
      <c r="E1" s="80"/>
      <c r="F1" s="1" t="s">
        <v>695</v>
      </c>
    </row>
    <row r="2" spans="1:22" ht="15" customHeight="1" x14ac:dyDescent="0.3">
      <c r="C2" s="79" t="s">
        <v>6</v>
      </c>
      <c r="D2" s="80"/>
      <c r="E2" s="80"/>
    </row>
    <row r="3" spans="1:22" ht="15" customHeight="1" x14ac:dyDescent="0.3">
      <c r="C3" s="79" t="s">
        <v>7</v>
      </c>
      <c r="D3" s="80"/>
      <c r="E3" s="80"/>
    </row>
    <row r="4" spans="1:22" ht="15" customHeight="1" x14ac:dyDescent="0.3">
      <c r="C4" s="79" t="s">
        <v>8</v>
      </c>
      <c r="D4" s="80"/>
      <c r="E4" s="80"/>
    </row>
    <row r="5" spans="1:22" ht="15" customHeight="1" x14ac:dyDescent="0.3">
      <c r="C5" s="79" t="s">
        <v>9</v>
      </c>
      <c r="D5" s="80"/>
      <c r="E5" s="80"/>
    </row>
    <row r="8" spans="1:22" ht="18.899999999999999" customHeight="1" x14ac:dyDescent="0.3">
      <c r="C8" s="2"/>
      <c r="D8" s="78" t="s">
        <v>696</v>
      </c>
      <c r="E8" s="78"/>
      <c r="F8" s="78"/>
      <c r="G8" s="78"/>
      <c r="H8" s="78"/>
      <c r="I8" s="7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8.89999999999999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</row>
    <row r="10" spans="1:22" ht="18.899999999999999" customHeight="1" x14ac:dyDescent="0.3">
      <c r="C10" s="7" t="s">
        <v>697</v>
      </c>
      <c r="D10" s="2"/>
      <c r="E10" s="57"/>
      <c r="F10" s="104" t="s">
        <v>6</v>
      </c>
      <c r="G10" s="84"/>
      <c r="H10" s="84"/>
      <c r="I10" s="85"/>
      <c r="J10" s="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</row>
    <row r="11" spans="1:22" ht="18.899999999999999" customHeight="1" x14ac:dyDescent="0.3">
      <c r="C11" s="7" t="s">
        <v>697</v>
      </c>
      <c r="D11" s="2"/>
      <c r="E11" s="57"/>
      <c r="F11" s="104" t="s">
        <v>13</v>
      </c>
      <c r="G11" s="84"/>
      <c r="H11" s="84"/>
      <c r="I11" s="85"/>
      <c r="J11" s="8" t="s">
        <v>14</v>
      </c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</row>
    <row r="12" spans="1:22" ht="18.899999999999999" customHeight="1" x14ac:dyDescent="0.3">
      <c r="C12" s="4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</row>
    <row r="13" spans="1:22" ht="60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11"/>
      <c r="J13" s="37" t="s">
        <v>698</v>
      </c>
      <c r="K13" s="37" t="s">
        <v>699</v>
      </c>
      <c r="L13" s="37" t="s">
        <v>700</v>
      </c>
      <c r="M13" s="37" t="s">
        <v>701</v>
      </c>
      <c r="N13" s="37" t="s">
        <v>702</v>
      </c>
      <c r="O13" s="37" t="s">
        <v>703</v>
      </c>
      <c r="P13" s="37" t="s">
        <v>704</v>
      </c>
      <c r="Q13" s="37" t="s">
        <v>20</v>
      </c>
      <c r="R13" s="37" t="s">
        <v>198</v>
      </c>
      <c r="S13" s="37" t="s">
        <v>705</v>
      </c>
      <c r="T13" s="37" t="s">
        <v>706</v>
      </c>
      <c r="U13" s="37" t="s">
        <v>707</v>
      </c>
      <c r="V13" s="37" t="s">
        <v>708</v>
      </c>
    </row>
    <row r="14" spans="1:22" ht="60" customHeight="1" x14ac:dyDescent="0.3">
      <c r="C14" s="40"/>
      <c r="D14" s="40"/>
      <c r="E14" s="40"/>
      <c r="F14" s="108"/>
      <c r="G14" s="109"/>
      <c r="H14" s="109"/>
      <c r="I14" s="11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</row>
    <row r="15" spans="1:22" ht="18.899999999999999" customHeight="1" x14ac:dyDescent="0.3">
      <c r="C15" s="7"/>
      <c r="D15" s="57"/>
      <c r="E15" s="57"/>
      <c r="F15" s="87"/>
      <c r="G15" s="88"/>
      <c r="H15" s="88"/>
      <c r="I15" s="89"/>
      <c r="J15" s="37" t="s">
        <v>24</v>
      </c>
      <c r="K15" s="37" t="s">
        <v>709</v>
      </c>
      <c r="L15" s="37" t="s">
        <v>710</v>
      </c>
      <c r="M15" s="37" t="s">
        <v>711</v>
      </c>
      <c r="N15" s="37" t="s">
        <v>25</v>
      </c>
      <c r="O15" s="37" t="s">
        <v>26</v>
      </c>
      <c r="P15" s="37" t="s">
        <v>27</v>
      </c>
      <c r="Q15" s="37" t="s">
        <v>38</v>
      </c>
      <c r="R15" s="37" t="s">
        <v>41</v>
      </c>
      <c r="S15" s="37" t="s">
        <v>44</v>
      </c>
      <c r="T15" s="37" t="s">
        <v>47</v>
      </c>
      <c r="U15" s="37" t="s">
        <v>50</v>
      </c>
      <c r="V15" s="37" t="s">
        <v>53</v>
      </c>
    </row>
    <row r="16" spans="1:22" ht="18.899999999999999" customHeight="1" x14ac:dyDescent="0.3">
      <c r="A16" s="1" t="str">
        <f t="shared" ref="A16:A79" si="0">C16&amp;"-"&amp;D16</f>
        <v>75-0010</v>
      </c>
      <c r="C16" s="12">
        <v>75</v>
      </c>
      <c r="D16" s="7" t="s">
        <v>24</v>
      </c>
      <c r="E16" s="7" t="s">
        <v>29</v>
      </c>
      <c r="F16" s="103" t="s">
        <v>712</v>
      </c>
      <c r="G16" s="81"/>
      <c r="H16" s="81"/>
      <c r="I16" s="81"/>
      <c r="J16" s="31"/>
      <c r="K16" s="31"/>
      <c r="L16" s="31"/>
      <c r="M16" s="31"/>
      <c r="N16" s="16"/>
      <c r="O16" s="31"/>
      <c r="P16" s="16"/>
      <c r="Q16" s="16"/>
      <c r="R16" s="16"/>
      <c r="S16" s="31"/>
      <c r="T16" s="31"/>
      <c r="U16" s="31"/>
      <c r="V16" s="31"/>
    </row>
    <row r="17" spans="1:22" ht="39.9" customHeight="1" x14ac:dyDescent="0.3">
      <c r="A17" s="1" t="str">
        <f t="shared" si="0"/>
        <v>75-0020</v>
      </c>
      <c r="C17" s="12">
        <v>75</v>
      </c>
      <c r="D17" s="7" t="s">
        <v>25</v>
      </c>
      <c r="E17" s="6" t="s">
        <v>31</v>
      </c>
      <c r="F17" s="44"/>
      <c r="G17" s="81" t="s">
        <v>713</v>
      </c>
      <c r="H17" s="81"/>
      <c r="I17" s="81"/>
      <c r="J17" s="31"/>
      <c r="K17" s="31"/>
      <c r="L17" s="31"/>
      <c r="M17" s="31"/>
      <c r="N17" s="16"/>
      <c r="O17" s="31"/>
      <c r="P17" s="16"/>
      <c r="Q17" s="16"/>
      <c r="R17" s="16"/>
      <c r="S17" s="31"/>
      <c r="T17" s="31"/>
      <c r="U17" s="31"/>
      <c r="V17" s="31"/>
    </row>
    <row r="18" spans="1:22" ht="18.899999999999999" customHeight="1" x14ac:dyDescent="0.3">
      <c r="A18" s="1" t="str">
        <f t="shared" si="0"/>
        <v>75-0030</v>
      </c>
      <c r="C18" s="12">
        <v>75</v>
      </c>
      <c r="D18" s="7" t="s">
        <v>26</v>
      </c>
      <c r="E18" s="6" t="s">
        <v>33</v>
      </c>
      <c r="F18" s="44"/>
      <c r="G18" s="23"/>
      <c r="H18" s="96" t="s">
        <v>714</v>
      </c>
      <c r="I18" s="112"/>
      <c r="J18" s="31"/>
      <c r="K18" s="49"/>
      <c r="L18" s="49"/>
      <c r="M18" s="49"/>
      <c r="N18" s="16"/>
      <c r="O18" s="49"/>
      <c r="P18" s="16"/>
      <c r="Q18" s="16" t="s">
        <v>206</v>
      </c>
      <c r="R18" s="15">
        <v>0</v>
      </c>
      <c r="S18" s="31"/>
      <c r="T18" s="31"/>
      <c r="U18" s="31"/>
      <c r="V18" s="31"/>
    </row>
    <row r="19" spans="1:22" ht="18.899999999999999" customHeight="1" x14ac:dyDescent="0.3">
      <c r="A19" s="1" t="str">
        <f t="shared" si="0"/>
        <v>75-0040</v>
      </c>
      <c r="C19" s="12">
        <v>75</v>
      </c>
      <c r="D19" s="7" t="s">
        <v>27</v>
      </c>
      <c r="E19" s="6" t="s">
        <v>35</v>
      </c>
      <c r="F19" s="44"/>
      <c r="G19" s="23"/>
      <c r="H19" s="23"/>
      <c r="I19" s="23" t="s">
        <v>715</v>
      </c>
      <c r="J19" s="31"/>
      <c r="K19" s="49"/>
      <c r="L19" s="49"/>
      <c r="M19" s="49"/>
      <c r="N19" s="49"/>
      <c r="O19" s="49"/>
      <c r="P19" s="49"/>
      <c r="Q19" s="16"/>
      <c r="R19" s="16"/>
      <c r="S19" s="16"/>
      <c r="T19" s="16"/>
      <c r="U19" s="16"/>
      <c r="V19" s="16"/>
    </row>
    <row r="20" spans="1:22" ht="18.899999999999999" customHeight="1" x14ac:dyDescent="0.3">
      <c r="A20" s="1" t="str">
        <f t="shared" si="0"/>
        <v>75-0050</v>
      </c>
      <c r="C20" s="12">
        <v>75</v>
      </c>
      <c r="D20" s="7" t="s">
        <v>38</v>
      </c>
      <c r="E20" s="6" t="s">
        <v>80</v>
      </c>
      <c r="F20" s="44"/>
      <c r="G20" s="23"/>
      <c r="H20" s="96" t="s">
        <v>716</v>
      </c>
      <c r="I20" s="114"/>
      <c r="J20" s="31"/>
      <c r="K20" s="49"/>
      <c r="L20" s="49"/>
      <c r="M20" s="49"/>
      <c r="N20" s="16"/>
      <c r="O20" s="49"/>
      <c r="P20" s="16"/>
      <c r="Q20" s="16" t="s">
        <v>458</v>
      </c>
      <c r="R20" s="15">
        <v>7.0000000000000007E-2</v>
      </c>
      <c r="S20" s="16"/>
      <c r="T20" s="31"/>
      <c r="U20" s="31"/>
      <c r="V20" s="31"/>
    </row>
    <row r="21" spans="1:22" ht="18.899999999999999" customHeight="1" x14ac:dyDescent="0.3">
      <c r="A21" s="1" t="str">
        <f t="shared" si="0"/>
        <v>75-0060</v>
      </c>
      <c r="C21" s="12">
        <v>75</v>
      </c>
      <c r="D21" s="7" t="s">
        <v>41</v>
      </c>
      <c r="E21" s="6" t="s">
        <v>83</v>
      </c>
      <c r="F21" s="44"/>
      <c r="G21" s="23"/>
      <c r="H21" s="23"/>
      <c r="I21" s="23" t="s">
        <v>715</v>
      </c>
      <c r="J21" s="31"/>
      <c r="K21" s="49"/>
      <c r="L21" s="49"/>
      <c r="M21" s="49"/>
      <c r="N21" s="49"/>
      <c r="O21" s="49"/>
      <c r="P21" s="49"/>
      <c r="Q21" s="16"/>
      <c r="R21" s="16"/>
      <c r="S21" s="16"/>
      <c r="T21" s="16"/>
      <c r="U21" s="16"/>
      <c r="V21" s="16"/>
    </row>
    <row r="22" spans="1:22" ht="18.899999999999999" customHeight="1" x14ac:dyDescent="0.3">
      <c r="A22" s="1" t="str">
        <f t="shared" si="0"/>
        <v>75-0070</v>
      </c>
      <c r="C22" s="12">
        <v>75</v>
      </c>
      <c r="D22" s="7" t="s">
        <v>44</v>
      </c>
      <c r="E22" s="6" t="s">
        <v>238</v>
      </c>
      <c r="F22" s="44"/>
      <c r="G22" s="23"/>
      <c r="H22" s="96" t="s">
        <v>717</v>
      </c>
      <c r="I22" s="96"/>
      <c r="J22" s="31"/>
      <c r="K22" s="49"/>
      <c r="L22" s="49"/>
      <c r="M22" s="49"/>
      <c r="N22" s="16"/>
      <c r="O22" s="49"/>
      <c r="P22" s="16"/>
      <c r="Q22" s="16" t="s">
        <v>462</v>
      </c>
      <c r="R22" s="15">
        <v>0.15</v>
      </c>
      <c r="S22" s="16"/>
      <c r="T22" s="31"/>
      <c r="U22" s="31"/>
      <c r="V22" s="31"/>
    </row>
    <row r="23" spans="1:22" ht="18.899999999999999" customHeight="1" x14ac:dyDescent="0.3">
      <c r="A23" s="1" t="str">
        <f t="shared" si="0"/>
        <v>75-0080</v>
      </c>
      <c r="C23" s="12">
        <v>75</v>
      </c>
      <c r="D23" s="7" t="s">
        <v>47</v>
      </c>
      <c r="E23" s="6" t="s">
        <v>241</v>
      </c>
      <c r="F23" s="44"/>
      <c r="G23" s="23"/>
      <c r="H23" s="23"/>
      <c r="I23" s="23" t="s">
        <v>715</v>
      </c>
      <c r="J23" s="31"/>
      <c r="K23" s="49"/>
      <c r="L23" s="49"/>
      <c r="M23" s="49"/>
      <c r="N23" s="49"/>
      <c r="O23" s="49"/>
      <c r="P23" s="49"/>
      <c r="Q23" s="16"/>
      <c r="R23" s="16"/>
      <c r="S23" s="16"/>
      <c r="T23" s="16"/>
      <c r="U23" s="16"/>
      <c r="V23" s="16"/>
    </row>
    <row r="24" spans="1:22" ht="18.899999999999999" customHeight="1" x14ac:dyDescent="0.3">
      <c r="A24" s="1" t="str">
        <f t="shared" si="0"/>
        <v>75-0090</v>
      </c>
      <c r="C24" s="12">
        <v>75</v>
      </c>
      <c r="D24" s="7" t="s">
        <v>50</v>
      </c>
      <c r="E24" s="6" t="s">
        <v>252</v>
      </c>
      <c r="F24" s="44"/>
      <c r="G24" s="23"/>
      <c r="H24" s="96" t="s">
        <v>718</v>
      </c>
      <c r="I24" s="96"/>
      <c r="J24" s="31"/>
      <c r="K24" s="49"/>
      <c r="L24" s="49"/>
      <c r="M24" s="49"/>
      <c r="N24" s="16"/>
      <c r="O24" s="49"/>
      <c r="P24" s="16"/>
      <c r="Q24" s="16" t="s">
        <v>228</v>
      </c>
      <c r="R24" s="15">
        <v>0.25</v>
      </c>
      <c r="S24" s="16"/>
      <c r="T24" s="31"/>
      <c r="U24" s="31"/>
      <c r="V24" s="31"/>
    </row>
    <row r="25" spans="1:22" ht="18.899999999999999" customHeight="1" x14ac:dyDescent="0.3">
      <c r="A25" s="1" t="str">
        <f t="shared" si="0"/>
        <v>75-0100</v>
      </c>
      <c r="C25" s="12">
        <v>75</v>
      </c>
      <c r="D25" s="7" t="s">
        <v>53</v>
      </c>
      <c r="E25" s="6" t="s">
        <v>254</v>
      </c>
      <c r="F25" s="44"/>
      <c r="G25" s="23"/>
      <c r="H25" s="23"/>
      <c r="I25" s="23" t="s">
        <v>715</v>
      </c>
      <c r="J25" s="31"/>
      <c r="K25" s="49"/>
      <c r="L25" s="49"/>
      <c r="M25" s="49"/>
      <c r="N25" s="49"/>
      <c r="O25" s="49"/>
      <c r="P25" s="49"/>
      <c r="Q25" s="16"/>
      <c r="R25" s="16"/>
      <c r="S25" s="16"/>
      <c r="T25" s="16"/>
      <c r="U25" s="16"/>
      <c r="V25" s="16"/>
    </row>
    <row r="26" spans="1:22" ht="18.899999999999999" customHeight="1" x14ac:dyDescent="0.3">
      <c r="A26" s="1" t="str">
        <f t="shared" si="0"/>
        <v>75-0110</v>
      </c>
      <c r="C26" s="12">
        <v>75</v>
      </c>
      <c r="D26" s="7" t="s">
        <v>56</v>
      </c>
      <c r="E26" s="6" t="s">
        <v>260</v>
      </c>
      <c r="F26" s="44"/>
      <c r="G26" s="23"/>
      <c r="H26" s="96" t="s">
        <v>719</v>
      </c>
      <c r="I26" s="96"/>
      <c r="J26" s="31"/>
      <c r="K26" s="49"/>
      <c r="L26" s="49"/>
      <c r="M26" s="49"/>
      <c r="N26" s="16"/>
      <c r="O26" s="49"/>
      <c r="P26" s="16"/>
      <c r="Q26" s="16" t="s">
        <v>331</v>
      </c>
      <c r="R26" s="15">
        <v>0.3</v>
      </c>
      <c r="S26" s="16"/>
      <c r="T26" s="31"/>
      <c r="U26" s="31"/>
      <c r="V26" s="31"/>
    </row>
    <row r="27" spans="1:22" ht="18.899999999999999" customHeight="1" x14ac:dyDescent="0.3">
      <c r="A27" s="1" t="str">
        <f t="shared" si="0"/>
        <v>75-0120</v>
      </c>
      <c r="C27" s="12">
        <v>75</v>
      </c>
      <c r="D27" s="7" t="s">
        <v>59</v>
      </c>
      <c r="E27" s="6" t="s">
        <v>262</v>
      </c>
      <c r="F27" s="44"/>
      <c r="G27" s="23"/>
      <c r="H27" s="23"/>
      <c r="I27" s="23" t="s">
        <v>715</v>
      </c>
      <c r="J27" s="31"/>
      <c r="K27" s="49"/>
      <c r="L27" s="49"/>
      <c r="M27" s="49"/>
      <c r="N27" s="49"/>
      <c r="O27" s="49"/>
      <c r="P27" s="49"/>
      <c r="Q27" s="16"/>
      <c r="R27" s="16"/>
      <c r="S27" s="16"/>
      <c r="T27" s="16"/>
      <c r="U27" s="16"/>
      <c r="V27" s="16"/>
    </row>
    <row r="28" spans="1:22" ht="18.899999999999999" customHeight="1" x14ac:dyDescent="0.3">
      <c r="A28" s="1" t="str">
        <f t="shared" si="0"/>
        <v>75-0130</v>
      </c>
      <c r="C28" s="12">
        <v>75</v>
      </c>
      <c r="D28" s="7" t="s">
        <v>62</v>
      </c>
      <c r="E28" s="6" t="s">
        <v>292</v>
      </c>
      <c r="F28" s="44"/>
      <c r="G28" s="23"/>
      <c r="H28" s="96" t="s">
        <v>720</v>
      </c>
      <c r="I28" s="96"/>
      <c r="J28" s="31"/>
      <c r="K28" s="49"/>
      <c r="L28" s="49"/>
      <c r="M28" s="49"/>
      <c r="N28" s="16"/>
      <c r="O28" s="49"/>
      <c r="P28" s="16"/>
      <c r="Q28" s="16" t="s">
        <v>472</v>
      </c>
      <c r="R28" s="15">
        <v>0.35</v>
      </c>
      <c r="S28" s="16"/>
      <c r="T28" s="31"/>
      <c r="U28" s="31"/>
      <c r="V28" s="31"/>
    </row>
    <row r="29" spans="1:22" ht="18.899999999999999" customHeight="1" x14ac:dyDescent="0.3">
      <c r="A29" s="1" t="str">
        <f t="shared" si="0"/>
        <v>75-0140</v>
      </c>
      <c r="C29" s="12">
        <v>75</v>
      </c>
      <c r="D29" s="7" t="s">
        <v>65</v>
      </c>
      <c r="E29" s="6" t="s">
        <v>294</v>
      </c>
      <c r="F29" s="44"/>
      <c r="G29" s="23"/>
      <c r="H29" s="23"/>
      <c r="I29" s="23" t="s">
        <v>715</v>
      </c>
      <c r="J29" s="31"/>
      <c r="K29" s="49"/>
      <c r="L29" s="49"/>
      <c r="M29" s="49"/>
      <c r="N29" s="49"/>
      <c r="O29" s="49"/>
      <c r="P29" s="49"/>
      <c r="Q29" s="16"/>
      <c r="R29" s="16"/>
      <c r="S29" s="16"/>
      <c r="T29" s="16"/>
      <c r="U29" s="16"/>
      <c r="V29" s="16"/>
    </row>
    <row r="30" spans="1:22" ht="18.899999999999999" customHeight="1" x14ac:dyDescent="0.3">
      <c r="A30" s="1" t="str">
        <f t="shared" si="0"/>
        <v>75-0150</v>
      </c>
      <c r="C30" s="12">
        <v>75</v>
      </c>
      <c r="D30" s="7" t="s">
        <v>69</v>
      </c>
      <c r="E30" s="6" t="s">
        <v>358</v>
      </c>
      <c r="F30" s="44"/>
      <c r="G30" s="23"/>
      <c r="H30" s="96" t="s">
        <v>721</v>
      </c>
      <c r="I30" s="96"/>
      <c r="J30" s="31"/>
      <c r="K30" s="49"/>
      <c r="L30" s="49"/>
      <c r="M30" s="49"/>
      <c r="N30" s="16"/>
      <c r="O30" s="49"/>
      <c r="P30" s="16"/>
      <c r="Q30" s="16" t="s">
        <v>142</v>
      </c>
      <c r="R30" s="15">
        <v>0.5</v>
      </c>
      <c r="S30" s="16"/>
      <c r="T30" s="31"/>
      <c r="U30" s="31"/>
      <c r="V30" s="31"/>
    </row>
    <row r="31" spans="1:22" ht="18.899999999999999" customHeight="1" x14ac:dyDescent="0.3">
      <c r="A31" s="1" t="str">
        <f t="shared" si="0"/>
        <v>75-0160</v>
      </c>
      <c r="C31" s="12">
        <v>75</v>
      </c>
      <c r="D31" s="7" t="s">
        <v>72</v>
      </c>
      <c r="E31" s="6" t="s">
        <v>361</v>
      </c>
      <c r="F31" s="44"/>
      <c r="G31" s="23"/>
      <c r="H31" s="23"/>
      <c r="I31" s="23" t="s">
        <v>715</v>
      </c>
      <c r="J31" s="31"/>
      <c r="K31" s="49"/>
      <c r="L31" s="49"/>
      <c r="M31" s="49"/>
      <c r="N31" s="49"/>
      <c r="O31" s="49"/>
      <c r="P31" s="49"/>
      <c r="Q31" s="16"/>
      <c r="R31" s="16"/>
      <c r="S31" s="16"/>
      <c r="T31" s="16"/>
      <c r="U31" s="16"/>
      <c r="V31" s="16"/>
    </row>
    <row r="32" spans="1:22" ht="18.899999999999999" customHeight="1" x14ac:dyDescent="0.3">
      <c r="A32" s="1" t="str">
        <f t="shared" si="0"/>
        <v>75-0170</v>
      </c>
      <c r="C32" s="12">
        <v>75</v>
      </c>
      <c r="D32" s="7" t="s">
        <v>75</v>
      </c>
      <c r="E32" s="6" t="s">
        <v>388</v>
      </c>
      <c r="F32" s="44"/>
      <c r="G32" s="23"/>
      <c r="H32" s="96" t="s">
        <v>722</v>
      </c>
      <c r="I32" s="96"/>
      <c r="J32" s="31"/>
      <c r="K32" s="49"/>
      <c r="L32" s="49"/>
      <c r="M32" s="49"/>
      <c r="N32" s="16"/>
      <c r="O32" s="49"/>
      <c r="P32" s="16"/>
      <c r="Q32" s="16" t="s">
        <v>37</v>
      </c>
      <c r="R32" s="15">
        <v>1</v>
      </c>
      <c r="S32" s="16"/>
      <c r="T32" s="31"/>
      <c r="U32" s="31"/>
      <c r="V32" s="31"/>
    </row>
    <row r="33" spans="1:22" ht="18.899999999999999" customHeight="1" x14ac:dyDescent="0.3">
      <c r="A33" s="1" t="str">
        <f t="shared" si="0"/>
        <v>75-0180</v>
      </c>
      <c r="C33" s="12">
        <v>75</v>
      </c>
      <c r="D33" s="7" t="s">
        <v>79</v>
      </c>
      <c r="E33" s="6" t="s">
        <v>391</v>
      </c>
      <c r="F33" s="44"/>
      <c r="G33" s="23"/>
      <c r="H33" s="23"/>
      <c r="I33" s="23" t="s">
        <v>715</v>
      </c>
      <c r="J33" s="31"/>
      <c r="K33" s="49"/>
      <c r="L33" s="49"/>
      <c r="M33" s="49"/>
      <c r="N33" s="49"/>
      <c r="O33" s="49"/>
      <c r="P33" s="16"/>
      <c r="Q33" s="16"/>
      <c r="R33" s="16"/>
      <c r="S33" s="16"/>
      <c r="T33" s="16"/>
      <c r="U33" s="16"/>
      <c r="V33" s="16"/>
    </row>
    <row r="34" spans="1:22" ht="39.9" customHeight="1" x14ac:dyDescent="0.3">
      <c r="A34" s="1" t="str">
        <f t="shared" si="0"/>
        <v>75-0190</v>
      </c>
      <c r="C34" s="12">
        <v>75</v>
      </c>
      <c r="D34" s="7" t="s">
        <v>82</v>
      </c>
      <c r="E34" s="6" t="s">
        <v>94</v>
      </c>
      <c r="F34" s="44"/>
      <c r="G34" s="81" t="s">
        <v>723</v>
      </c>
      <c r="H34" s="81"/>
      <c r="I34" s="81"/>
      <c r="J34" s="31"/>
      <c r="K34" s="31"/>
      <c r="L34" s="31"/>
      <c r="M34" s="31"/>
      <c r="N34" s="16"/>
      <c r="O34" s="31"/>
      <c r="P34" s="16"/>
      <c r="Q34" s="16"/>
      <c r="R34" s="16"/>
      <c r="S34" s="31"/>
      <c r="T34" s="31"/>
      <c r="U34" s="31"/>
      <c r="V34" s="31"/>
    </row>
    <row r="35" spans="1:22" ht="18.899999999999999" customHeight="1" x14ac:dyDescent="0.3">
      <c r="A35" s="1" t="str">
        <f t="shared" si="0"/>
        <v>75-0200</v>
      </c>
      <c r="C35" s="12">
        <v>75</v>
      </c>
      <c r="D35" s="7" t="s">
        <v>86</v>
      </c>
      <c r="E35" s="6" t="s">
        <v>97</v>
      </c>
      <c r="F35" s="44"/>
      <c r="G35" s="23"/>
      <c r="H35" s="96" t="s">
        <v>714</v>
      </c>
      <c r="I35" s="112"/>
      <c r="J35" s="31"/>
      <c r="K35" s="49"/>
      <c r="L35" s="49"/>
      <c r="M35" s="49"/>
      <c r="N35" s="16"/>
      <c r="O35" s="49"/>
      <c r="P35" s="16"/>
      <c r="Q35" s="16" t="s">
        <v>458</v>
      </c>
      <c r="R35" s="15">
        <v>7.0000000000000007E-2</v>
      </c>
      <c r="S35" s="31"/>
      <c r="T35" s="16"/>
      <c r="U35" s="16"/>
      <c r="V35" s="16"/>
    </row>
    <row r="36" spans="1:22" ht="18.899999999999999" customHeight="1" x14ac:dyDescent="0.3">
      <c r="A36" s="1" t="str">
        <f t="shared" si="0"/>
        <v>75-0210</v>
      </c>
      <c r="C36" s="12">
        <v>75</v>
      </c>
      <c r="D36" s="7" t="s">
        <v>90</v>
      </c>
      <c r="E36" s="6" t="s">
        <v>100</v>
      </c>
      <c r="F36" s="44"/>
      <c r="G36" s="23"/>
      <c r="H36" s="23"/>
      <c r="I36" s="23" t="s">
        <v>715</v>
      </c>
      <c r="J36" s="31"/>
      <c r="K36" s="49"/>
      <c r="L36" s="49"/>
      <c r="M36" s="49"/>
      <c r="N36" s="49"/>
      <c r="O36" s="49"/>
      <c r="P36" s="49"/>
      <c r="Q36" s="16"/>
      <c r="R36" s="16"/>
      <c r="S36" s="16"/>
      <c r="T36" s="16"/>
      <c r="U36" s="16"/>
      <c r="V36" s="16"/>
    </row>
    <row r="37" spans="1:22" ht="18.899999999999999" customHeight="1" x14ac:dyDescent="0.3">
      <c r="A37" s="1" t="str">
        <f t="shared" si="0"/>
        <v>75-0220</v>
      </c>
      <c r="C37" s="12">
        <v>75</v>
      </c>
      <c r="D37" s="7" t="s">
        <v>93</v>
      </c>
      <c r="E37" s="6" t="s">
        <v>122</v>
      </c>
      <c r="F37" s="44"/>
      <c r="G37" s="23"/>
      <c r="H37" s="96" t="s">
        <v>716</v>
      </c>
      <c r="I37" s="114"/>
      <c r="J37" s="31"/>
      <c r="K37" s="49"/>
      <c r="L37" s="49"/>
      <c r="M37" s="49"/>
      <c r="N37" s="16"/>
      <c r="O37" s="49"/>
      <c r="P37" s="16"/>
      <c r="Q37" s="16" t="s">
        <v>206</v>
      </c>
      <c r="R37" s="15">
        <v>0</v>
      </c>
      <c r="S37" s="31"/>
      <c r="T37" s="31"/>
      <c r="U37" s="31"/>
      <c r="V37" s="31"/>
    </row>
    <row r="38" spans="1:22" ht="18.899999999999999" customHeight="1" x14ac:dyDescent="0.3">
      <c r="A38" s="1" t="str">
        <f t="shared" si="0"/>
        <v>75-0230</v>
      </c>
      <c r="C38" s="12">
        <v>75</v>
      </c>
      <c r="D38" s="7" t="s">
        <v>96</v>
      </c>
      <c r="E38" s="6" t="s">
        <v>125</v>
      </c>
      <c r="F38" s="44"/>
      <c r="G38" s="23"/>
      <c r="H38" s="23"/>
      <c r="I38" s="23" t="s">
        <v>715</v>
      </c>
      <c r="J38" s="31"/>
      <c r="K38" s="49"/>
      <c r="L38" s="49"/>
      <c r="M38" s="49"/>
      <c r="N38" s="49"/>
      <c r="O38" s="49"/>
      <c r="P38" s="49"/>
      <c r="Q38" s="16"/>
      <c r="R38" s="16"/>
      <c r="S38" s="16"/>
      <c r="T38" s="16"/>
      <c r="U38" s="16"/>
      <c r="V38" s="16"/>
    </row>
    <row r="39" spans="1:22" ht="18.899999999999999" customHeight="1" x14ac:dyDescent="0.3">
      <c r="A39" s="1" t="str">
        <f t="shared" si="0"/>
        <v>75-0240</v>
      </c>
      <c r="C39" s="12">
        <v>75</v>
      </c>
      <c r="D39" s="7" t="s">
        <v>99</v>
      </c>
      <c r="E39" s="6" t="s">
        <v>724</v>
      </c>
      <c r="F39" s="44"/>
      <c r="G39" s="23"/>
      <c r="H39" s="96" t="s">
        <v>717</v>
      </c>
      <c r="I39" s="96"/>
      <c r="J39" s="31"/>
      <c r="K39" s="49"/>
      <c r="L39" s="49"/>
      <c r="M39" s="49"/>
      <c r="N39" s="16"/>
      <c r="O39" s="49"/>
      <c r="P39" s="16"/>
      <c r="Q39" s="16" t="s">
        <v>725</v>
      </c>
      <c r="R39" s="15">
        <v>0.08</v>
      </c>
      <c r="S39" s="16"/>
      <c r="T39" s="31"/>
      <c r="U39" s="31"/>
      <c r="V39" s="31"/>
    </row>
    <row r="40" spans="1:22" ht="18.899999999999999" customHeight="1" x14ac:dyDescent="0.3">
      <c r="A40" s="1" t="str">
        <f t="shared" si="0"/>
        <v>75-0250</v>
      </c>
      <c r="C40" s="12">
        <v>75</v>
      </c>
      <c r="D40" s="7" t="s">
        <v>103</v>
      </c>
      <c r="E40" s="6" t="s">
        <v>726</v>
      </c>
      <c r="F40" s="44"/>
      <c r="G40" s="23"/>
      <c r="H40" s="23"/>
      <c r="I40" s="23" t="s">
        <v>715</v>
      </c>
      <c r="J40" s="31"/>
      <c r="K40" s="49"/>
      <c r="L40" s="49"/>
      <c r="M40" s="49"/>
      <c r="N40" s="49"/>
      <c r="O40" s="49"/>
      <c r="P40" s="49"/>
      <c r="Q40" s="16"/>
      <c r="R40" s="16"/>
      <c r="S40" s="16"/>
      <c r="T40" s="16"/>
      <c r="U40" s="16"/>
      <c r="V40" s="16"/>
    </row>
    <row r="41" spans="1:22" ht="18.899999999999999" customHeight="1" x14ac:dyDescent="0.3">
      <c r="A41" s="1" t="str">
        <f t="shared" si="0"/>
        <v>75-0260</v>
      </c>
      <c r="C41" s="12">
        <v>75</v>
      </c>
      <c r="D41" s="7" t="s">
        <v>106</v>
      </c>
      <c r="E41" s="6" t="s">
        <v>727</v>
      </c>
      <c r="F41" s="44"/>
      <c r="G41" s="23"/>
      <c r="H41" s="96" t="s">
        <v>718</v>
      </c>
      <c r="I41" s="96"/>
      <c r="J41" s="31"/>
      <c r="K41" s="49"/>
      <c r="L41" s="49"/>
      <c r="M41" s="49"/>
      <c r="N41" s="16"/>
      <c r="O41" s="49"/>
      <c r="P41" s="16"/>
      <c r="Q41" s="16" t="s">
        <v>728</v>
      </c>
      <c r="R41" s="15">
        <v>0.18</v>
      </c>
      <c r="S41" s="16"/>
      <c r="T41" s="31"/>
      <c r="U41" s="31"/>
      <c r="V41" s="31"/>
    </row>
    <row r="42" spans="1:22" ht="18.899999999999999" customHeight="1" x14ac:dyDescent="0.3">
      <c r="A42" s="1" t="str">
        <f t="shared" si="0"/>
        <v>75-0270</v>
      </c>
      <c r="C42" s="12">
        <v>75</v>
      </c>
      <c r="D42" s="7" t="s">
        <v>109</v>
      </c>
      <c r="E42" s="6" t="s">
        <v>729</v>
      </c>
      <c r="F42" s="44"/>
      <c r="G42" s="23"/>
      <c r="H42" s="23"/>
      <c r="I42" s="23" t="s">
        <v>715</v>
      </c>
      <c r="J42" s="31"/>
      <c r="K42" s="49"/>
      <c r="L42" s="49"/>
      <c r="M42" s="49"/>
      <c r="N42" s="49"/>
      <c r="O42" s="49"/>
      <c r="P42" s="49"/>
      <c r="Q42" s="16"/>
      <c r="R42" s="16"/>
      <c r="S42" s="16"/>
      <c r="T42" s="16"/>
      <c r="U42" s="16"/>
      <c r="V42" s="16"/>
    </row>
    <row r="43" spans="1:22" ht="18.899999999999999" customHeight="1" x14ac:dyDescent="0.3">
      <c r="A43" s="1" t="str">
        <f t="shared" si="0"/>
        <v>75-0280</v>
      </c>
      <c r="C43" s="12">
        <v>75</v>
      </c>
      <c r="D43" s="7" t="s">
        <v>112</v>
      </c>
      <c r="E43" s="6" t="s">
        <v>730</v>
      </c>
      <c r="F43" s="44"/>
      <c r="G43" s="23"/>
      <c r="H43" s="96" t="s">
        <v>719</v>
      </c>
      <c r="I43" s="96"/>
      <c r="J43" s="31"/>
      <c r="K43" s="49"/>
      <c r="L43" s="49"/>
      <c r="M43" s="49"/>
      <c r="N43" s="16"/>
      <c r="O43" s="49"/>
      <c r="P43" s="16"/>
      <c r="Q43" s="16" t="s">
        <v>731</v>
      </c>
      <c r="R43" s="15">
        <v>0.23</v>
      </c>
      <c r="S43" s="16"/>
      <c r="T43" s="31"/>
      <c r="U43" s="31"/>
      <c r="V43" s="31"/>
    </row>
    <row r="44" spans="1:22" ht="18.899999999999999" customHeight="1" x14ac:dyDescent="0.3">
      <c r="A44" s="1" t="str">
        <f t="shared" si="0"/>
        <v>75-0290</v>
      </c>
      <c r="C44" s="12">
        <v>75</v>
      </c>
      <c r="D44" s="7" t="s">
        <v>115</v>
      </c>
      <c r="E44" s="6" t="s">
        <v>732</v>
      </c>
      <c r="F44" s="44"/>
      <c r="G44" s="23"/>
      <c r="H44" s="23"/>
      <c r="I44" s="23" t="s">
        <v>715</v>
      </c>
      <c r="J44" s="31"/>
      <c r="K44" s="49"/>
      <c r="L44" s="49"/>
      <c r="M44" s="49"/>
      <c r="N44" s="49"/>
      <c r="O44" s="49"/>
      <c r="P44" s="49"/>
      <c r="Q44" s="16"/>
      <c r="R44" s="16"/>
      <c r="S44" s="16"/>
      <c r="T44" s="16"/>
      <c r="U44" s="16"/>
      <c r="V44" s="16"/>
    </row>
    <row r="45" spans="1:22" ht="18.899999999999999" customHeight="1" x14ac:dyDescent="0.3">
      <c r="A45" s="1" t="str">
        <f t="shared" si="0"/>
        <v>75-0300</v>
      </c>
      <c r="C45" s="12">
        <v>75</v>
      </c>
      <c r="D45" s="7" t="s">
        <v>118</v>
      </c>
      <c r="E45" s="6" t="s">
        <v>733</v>
      </c>
      <c r="F45" s="44"/>
      <c r="G45" s="23"/>
      <c r="H45" s="96" t="s">
        <v>720</v>
      </c>
      <c r="I45" s="96"/>
      <c r="J45" s="31"/>
      <c r="K45" s="49"/>
      <c r="L45" s="49"/>
      <c r="M45" s="49"/>
      <c r="N45" s="16"/>
      <c r="O45" s="49"/>
      <c r="P45" s="16"/>
      <c r="Q45" s="16" t="s">
        <v>734</v>
      </c>
      <c r="R45" s="15">
        <v>0.28000000000000003</v>
      </c>
      <c r="S45" s="16"/>
      <c r="T45" s="31"/>
      <c r="U45" s="31"/>
      <c r="V45" s="31"/>
    </row>
    <row r="46" spans="1:22" ht="18.899999999999999" customHeight="1" x14ac:dyDescent="0.3">
      <c r="A46" s="1" t="str">
        <f t="shared" si="0"/>
        <v>75-0310</v>
      </c>
      <c r="C46" s="12">
        <v>75</v>
      </c>
      <c r="D46" s="7" t="s">
        <v>121</v>
      </c>
      <c r="E46" s="6" t="s">
        <v>735</v>
      </c>
      <c r="F46" s="44"/>
      <c r="G46" s="23"/>
      <c r="H46" s="23"/>
      <c r="I46" s="23" t="s">
        <v>715</v>
      </c>
      <c r="J46" s="31"/>
      <c r="K46" s="49"/>
      <c r="L46" s="49"/>
      <c r="M46" s="49"/>
      <c r="N46" s="49"/>
      <c r="O46" s="49"/>
      <c r="P46" s="49"/>
      <c r="Q46" s="16"/>
      <c r="R46" s="16"/>
      <c r="S46" s="16"/>
      <c r="T46" s="16"/>
      <c r="U46" s="16"/>
      <c r="V46" s="16"/>
    </row>
    <row r="47" spans="1:22" ht="18.899999999999999" customHeight="1" x14ac:dyDescent="0.3">
      <c r="A47" s="1" t="str">
        <f t="shared" si="0"/>
        <v>75-0320</v>
      </c>
      <c r="C47" s="12">
        <v>75</v>
      </c>
      <c r="D47" s="7" t="s">
        <v>124</v>
      </c>
      <c r="E47" s="6" t="s">
        <v>736</v>
      </c>
      <c r="F47" s="44"/>
      <c r="G47" s="23"/>
      <c r="H47" s="96" t="s">
        <v>721</v>
      </c>
      <c r="I47" s="96"/>
      <c r="J47" s="31"/>
      <c r="K47" s="49"/>
      <c r="L47" s="49"/>
      <c r="M47" s="49"/>
      <c r="N47" s="16"/>
      <c r="O47" s="49"/>
      <c r="P47" s="16"/>
      <c r="Q47" s="16" t="s">
        <v>737</v>
      </c>
      <c r="R47" s="15">
        <v>0.43</v>
      </c>
      <c r="S47" s="16"/>
      <c r="T47" s="31"/>
      <c r="U47" s="31"/>
      <c r="V47" s="31"/>
    </row>
    <row r="48" spans="1:22" ht="18.899999999999999" customHeight="1" x14ac:dyDescent="0.3">
      <c r="A48" s="1" t="str">
        <f t="shared" si="0"/>
        <v>75-0330</v>
      </c>
      <c r="C48" s="12">
        <v>75</v>
      </c>
      <c r="D48" s="7" t="s">
        <v>128</v>
      </c>
      <c r="E48" s="6" t="s">
        <v>738</v>
      </c>
      <c r="F48" s="44"/>
      <c r="G48" s="23"/>
      <c r="H48" s="23"/>
      <c r="I48" s="23" t="s">
        <v>715</v>
      </c>
      <c r="J48" s="31"/>
      <c r="K48" s="49"/>
      <c r="L48" s="49"/>
      <c r="M48" s="49"/>
      <c r="N48" s="49"/>
      <c r="O48" s="49"/>
      <c r="P48" s="49"/>
      <c r="Q48" s="16"/>
      <c r="R48" s="16"/>
      <c r="S48" s="16"/>
      <c r="T48" s="16"/>
      <c r="U48" s="16"/>
      <c r="V48" s="16"/>
    </row>
    <row r="49" spans="1:22" ht="18.899999999999999" customHeight="1" x14ac:dyDescent="0.3">
      <c r="A49" s="1" t="str">
        <f t="shared" si="0"/>
        <v>75-0340</v>
      </c>
      <c r="C49" s="12">
        <v>75</v>
      </c>
      <c r="D49" s="7" t="s">
        <v>131</v>
      </c>
      <c r="E49" s="6" t="s">
        <v>739</v>
      </c>
      <c r="F49" s="44"/>
      <c r="G49" s="23"/>
      <c r="H49" s="96" t="s">
        <v>722</v>
      </c>
      <c r="I49" s="96"/>
      <c r="J49" s="31"/>
      <c r="K49" s="49"/>
      <c r="L49" s="49"/>
      <c r="M49" s="49"/>
      <c r="N49" s="16"/>
      <c r="O49" s="49"/>
      <c r="P49" s="16"/>
      <c r="Q49" s="16" t="s">
        <v>85</v>
      </c>
      <c r="R49" s="15">
        <v>0.93</v>
      </c>
      <c r="S49" s="16"/>
      <c r="T49" s="31"/>
      <c r="U49" s="31"/>
      <c r="V49" s="31"/>
    </row>
    <row r="50" spans="1:22" ht="18.899999999999999" customHeight="1" x14ac:dyDescent="0.3">
      <c r="A50" s="1" t="str">
        <f t="shared" si="0"/>
        <v>75-0350</v>
      </c>
      <c r="C50" s="12">
        <v>75</v>
      </c>
      <c r="D50" s="7" t="s">
        <v>135</v>
      </c>
      <c r="E50" s="6" t="s">
        <v>740</v>
      </c>
      <c r="F50" s="44"/>
      <c r="G50" s="23"/>
      <c r="H50" s="23"/>
      <c r="I50" s="23" t="s">
        <v>715</v>
      </c>
      <c r="J50" s="31"/>
      <c r="K50" s="49"/>
      <c r="L50" s="49"/>
      <c r="M50" s="49"/>
      <c r="N50" s="49"/>
      <c r="O50" s="49"/>
      <c r="P50" s="16"/>
      <c r="Q50" s="16"/>
      <c r="R50" s="16"/>
      <c r="S50" s="16"/>
      <c r="T50" s="16"/>
      <c r="U50" s="16"/>
      <c r="V50" s="16"/>
    </row>
    <row r="51" spans="1:22" ht="18.899999999999999" customHeight="1" x14ac:dyDescent="0.3">
      <c r="A51" s="1" t="str">
        <f t="shared" si="0"/>
        <v>75-0360</v>
      </c>
      <c r="C51" s="12">
        <v>75</v>
      </c>
      <c r="D51" s="7" t="s">
        <v>139</v>
      </c>
      <c r="E51" s="6" t="s">
        <v>480</v>
      </c>
      <c r="F51" s="44"/>
      <c r="G51" s="81" t="s">
        <v>741</v>
      </c>
      <c r="H51" s="81"/>
      <c r="I51" s="81"/>
      <c r="J51" s="31"/>
      <c r="K51" s="31"/>
      <c r="L51" s="31"/>
      <c r="M51" s="31"/>
      <c r="N51" s="16"/>
      <c r="O51" s="31"/>
      <c r="P51" s="16"/>
      <c r="Q51" s="16"/>
      <c r="R51" s="16"/>
      <c r="S51" s="31"/>
      <c r="T51" s="31"/>
      <c r="U51" s="31"/>
      <c r="V51" s="31"/>
    </row>
    <row r="52" spans="1:22" ht="18.899999999999999" customHeight="1" x14ac:dyDescent="0.3">
      <c r="A52" s="1" t="str">
        <f t="shared" si="0"/>
        <v>75-0370</v>
      </c>
      <c r="C52" s="12">
        <v>75</v>
      </c>
      <c r="D52" s="7" t="s">
        <v>143</v>
      </c>
      <c r="E52" s="6" t="s">
        <v>742</v>
      </c>
      <c r="F52" s="44"/>
      <c r="G52" s="23"/>
      <c r="H52" s="96" t="s">
        <v>714</v>
      </c>
      <c r="I52" s="112"/>
      <c r="J52" s="31"/>
      <c r="K52" s="49"/>
      <c r="L52" s="49"/>
      <c r="M52" s="49"/>
      <c r="N52" s="16"/>
      <c r="O52" s="49"/>
      <c r="P52" s="16"/>
      <c r="Q52" s="16" t="s">
        <v>462</v>
      </c>
      <c r="R52" s="15">
        <v>0.15</v>
      </c>
      <c r="S52" s="31"/>
      <c r="T52" s="16"/>
      <c r="U52" s="16"/>
      <c r="V52" s="16"/>
    </row>
    <row r="53" spans="1:22" ht="18.899999999999999" customHeight="1" x14ac:dyDescent="0.3">
      <c r="A53" s="1" t="str">
        <f t="shared" si="0"/>
        <v>75-0380</v>
      </c>
      <c r="C53" s="12">
        <v>75</v>
      </c>
      <c r="D53" s="7" t="s">
        <v>146</v>
      </c>
      <c r="E53" s="6" t="s">
        <v>743</v>
      </c>
      <c r="F53" s="44"/>
      <c r="G53" s="23"/>
      <c r="H53" s="23"/>
      <c r="I53" s="23" t="s">
        <v>715</v>
      </c>
      <c r="J53" s="31"/>
      <c r="K53" s="49"/>
      <c r="L53" s="49"/>
      <c r="M53" s="49"/>
      <c r="N53" s="49"/>
      <c r="O53" s="49"/>
      <c r="P53" s="49"/>
      <c r="Q53" s="16"/>
      <c r="R53" s="16"/>
      <c r="S53" s="16"/>
      <c r="T53" s="16"/>
      <c r="U53" s="16"/>
      <c r="V53" s="16"/>
    </row>
    <row r="54" spans="1:22" ht="18.899999999999999" customHeight="1" x14ac:dyDescent="0.3">
      <c r="A54" s="1" t="str">
        <f t="shared" si="0"/>
        <v>75-0390</v>
      </c>
      <c r="C54" s="12">
        <v>75</v>
      </c>
      <c r="D54" s="7" t="s">
        <v>149</v>
      </c>
      <c r="E54" s="6" t="s">
        <v>744</v>
      </c>
      <c r="F54" s="44"/>
      <c r="G54" s="23"/>
      <c r="H54" s="96" t="s">
        <v>716</v>
      </c>
      <c r="I54" s="114"/>
      <c r="J54" s="31"/>
      <c r="K54" s="49"/>
      <c r="L54" s="49"/>
      <c r="M54" s="49"/>
      <c r="N54" s="16"/>
      <c r="O54" s="49"/>
      <c r="P54" s="16"/>
      <c r="Q54" s="16" t="s">
        <v>462</v>
      </c>
      <c r="R54" s="15">
        <v>0.15</v>
      </c>
      <c r="S54" s="31"/>
      <c r="T54" s="16"/>
      <c r="U54" s="16"/>
      <c r="V54" s="16"/>
    </row>
    <row r="55" spans="1:22" ht="18.899999999999999" customHeight="1" x14ac:dyDescent="0.3">
      <c r="A55" s="1" t="str">
        <f t="shared" si="0"/>
        <v>75-0400</v>
      </c>
      <c r="C55" s="12">
        <v>75</v>
      </c>
      <c r="D55" s="7" t="s">
        <v>152</v>
      </c>
      <c r="E55" s="6" t="s">
        <v>745</v>
      </c>
      <c r="F55" s="44"/>
      <c r="G55" s="23"/>
      <c r="H55" s="23"/>
      <c r="I55" s="23" t="s">
        <v>715</v>
      </c>
      <c r="J55" s="31"/>
      <c r="K55" s="49"/>
      <c r="L55" s="49"/>
      <c r="M55" s="49"/>
      <c r="N55" s="49"/>
      <c r="O55" s="49"/>
      <c r="P55" s="49"/>
      <c r="Q55" s="16"/>
      <c r="R55" s="16"/>
      <c r="S55" s="16"/>
      <c r="T55" s="16"/>
      <c r="U55" s="16"/>
      <c r="V55" s="16"/>
    </row>
    <row r="56" spans="1:22" ht="18.899999999999999" customHeight="1" x14ac:dyDescent="0.3">
      <c r="A56" s="1" t="str">
        <f t="shared" si="0"/>
        <v>75-0410</v>
      </c>
      <c r="C56" s="12">
        <v>75</v>
      </c>
      <c r="D56" s="7" t="s">
        <v>155</v>
      </c>
      <c r="E56" s="6" t="s">
        <v>746</v>
      </c>
      <c r="F56" s="44"/>
      <c r="G56" s="23"/>
      <c r="H56" s="96" t="s">
        <v>717</v>
      </c>
      <c r="I56" s="96"/>
      <c r="J56" s="31"/>
      <c r="K56" s="49"/>
      <c r="L56" s="49"/>
      <c r="M56" s="49"/>
      <c r="N56" s="16"/>
      <c r="O56" s="49"/>
      <c r="P56" s="16"/>
      <c r="Q56" s="16" t="s">
        <v>206</v>
      </c>
      <c r="R56" s="15">
        <v>0</v>
      </c>
      <c r="S56" s="31"/>
      <c r="T56" s="31"/>
      <c r="U56" s="31"/>
      <c r="V56" s="31"/>
    </row>
    <row r="57" spans="1:22" ht="18.899999999999999" customHeight="1" x14ac:dyDescent="0.3">
      <c r="A57" s="1" t="str">
        <f t="shared" si="0"/>
        <v>75-0420</v>
      </c>
      <c r="C57" s="12">
        <v>75</v>
      </c>
      <c r="D57" s="7" t="s">
        <v>158</v>
      </c>
      <c r="E57" s="6" t="s">
        <v>747</v>
      </c>
      <c r="F57" s="44"/>
      <c r="G57" s="23"/>
      <c r="H57" s="23"/>
      <c r="I57" s="23" t="s">
        <v>715</v>
      </c>
      <c r="J57" s="31"/>
      <c r="K57" s="49"/>
      <c r="L57" s="49"/>
      <c r="M57" s="49"/>
      <c r="N57" s="49"/>
      <c r="O57" s="49"/>
      <c r="P57" s="49"/>
      <c r="Q57" s="16"/>
      <c r="R57" s="16"/>
      <c r="S57" s="16"/>
      <c r="T57" s="16"/>
      <c r="U57" s="16"/>
      <c r="V57" s="16"/>
    </row>
    <row r="58" spans="1:22" ht="18.899999999999999" customHeight="1" x14ac:dyDescent="0.3">
      <c r="A58" s="1" t="str">
        <f t="shared" si="0"/>
        <v>75-0430</v>
      </c>
      <c r="C58" s="12">
        <v>75</v>
      </c>
      <c r="D58" s="7" t="s">
        <v>161</v>
      </c>
      <c r="E58" s="6" t="s">
        <v>748</v>
      </c>
      <c r="F58" s="44"/>
      <c r="G58" s="23"/>
      <c r="H58" s="96" t="s">
        <v>718</v>
      </c>
      <c r="I58" s="96"/>
      <c r="J58" s="31"/>
      <c r="K58" s="49"/>
      <c r="L58" s="49"/>
      <c r="M58" s="49"/>
      <c r="N58" s="16"/>
      <c r="O58" s="49"/>
      <c r="P58" s="16"/>
      <c r="Q58" s="16" t="s">
        <v>221</v>
      </c>
      <c r="R58" s="15">
        <v>0.1</v>
      </c>
      <c r="S58" s="16"/>
      <c r="T58" s="31"/>
      <c r="U58" s="31"/>
      <c r="V58" s="31"/>
    </row>
    <row r="59" spans="1:22" ht="18.899999999999999" customHeight="1" x14ac:dyDescent="0.3">
      <c r="A59" s="1" t="str">
        <f t="shared" si="0"/>
        <v>75-0440</v>
      </c>
      <c r="C59" s="12">
        <v>75</v>
      </c>
      <c r="D59" s="7" t="s">
        <v>165</v>
      </c>
      <c r="E59" s="6" t="s">
        <v>749</v>
      </c>
      <c r="F59" s="44"/>
      <c r="G59" s="23"/>
      <c r="H59" s="23"/>
      <c r="I59" s="23" t="s">
        <v>715</v>
      </c>
      <c r="J59" s="31"/>
      <c r="K59" s="49"/>
      <c r="L59" s="49"/>
      <c r="M59" s="49"/>
      <c r="N59" s="49"/>
      <c r="O59" s="49"/>
      <c r="P59" s="49"/>
      <c r="Q59" s="16"/>
      <c r="R59" s="16"/>
      <c r="S59" s="16"/>
      <c r="T59" s="16"/>
      <c r="U59" s="16"/>
      <c r="V59" s="16"/>
    </row>
    <row r="60" spans="1:22" ht="18.899999999999999" customHeight="1" x14ac:dyDescent="0.3">
      <c r="A60" s="1" t="str">
        <f t="shared" si="0"/>
        <v>75-0450</v>
      </c>
      <c r="C60" s="12">
        <v>75</v>
      </c>
      <c r="D60" s="7" t="s">
        <v>169</v>
      </c>
      <c r="E60" s="6" t="s">
        <v>750</v>
      </c>
      <c r="F60" s="44"/>
      <c r="G60" s="23"/>
      <c r="H60" s="96" t="s">
        <v>719</v>
      </c>
      <c r="I60" s="96"/>
      <c r="J60" s="31"/>
      <c r="K60" s="49"/>
      <c r="L60" s="49"/>
      <c r="M60" s="49"/>
      <c r="N60" s="16"/>
      <c r="O60" s="49"/>
      <c r="P60" s="16"/>
      <c r="Q60" s="16" t="s">
        <v>462</v>
      </c>
      <c r="R60" s="15">
        <v>0.15</v>
      </c>
      <c r="S60" s="16"/>
      <c r="T60" s="31"/>
      <c r="U60" s="31"/>
      <c r="V60" s="31"/>
    </row>
    <row r="61" spans="1:22" ht="18.899999999999999" customHeight="1" x14ac:dyDescent="0.3">
      <c r="A61" s="1" t="str">
        <f t="shared" si="0"/>
        <v>75-0460</v>
      </c>
      <c r="C61" s="12">
        <v>75</v>
      </c>
      <c r="D61" s="7" t="s">
        <v>172</v>
      </c>
      <c r="E61" s="6" t="s">
        <v>751</v>
      </c>
      <c r="F61" s="44"/>
      <c r="G61" s="23"/>
      <c r="H61" s="23"/>
      <c r="I61" s="23" t="s">
        <v>715</v>
      </c>
      <c r="J61" s="31"/>
      <c r="K61" s="49"/>
      <c r="L61" s="49"/>
      <c r="M61" s="49"/>
      <c r="N61" s="49"/>
      <c r="O61" s="49"/>
      <c r="P61" s="49"/>
      <c r="Q61" s="16"/>
      <c r="R61" s="16"/>
      <c r="S61" s="16"/>
      <c r="T61" s="16"/>
      <c r="U61" s="16"/>
      <c r="V61" s="16"/>
    </row>
    <row r="62" spans="1:22" ht="18.899999999999999" customHeight="1" x14ac:dyDescent="0.3">
      <c r="A62" s="1" t="str">
        <f t="shared" si="0"/>
        <v>75-0470</v>
      </c>
      <c r="C62" s="12">
        <v>75</v>
      </c>
      <c r="D62" s="7" t="s">
        <v>175</v>
      </c>
      <c r="E62" s="6" t="s">
        <v>752</v>
      </c>
      <c r="F62" s="44"/>
      <c r="G62" s="23"/>
      <c r="H62" s="96" t="s">
        <v>720</v>
      </c>
      <c r="I62" s="96"/>
      <c r="J62" s="31"/>
      <c r="K62" s="49"/>
      <c r="L62" s="49"/>
      <c r="M62" s="49"/>
      <c r="N62" s="16"/>
      <c r="O62" s="49"/>
      <c r="P62" s="16"/>
      <c r="Q62" s="16" t="s">
        <v>248</v>
      </c>
      <c r="R62" s="15">
        <v>0.2</v>
      </c>
      <c r="S62" s="16"/>
      <c r="T62" s="31"/>
      <c r="U62" s="31"/>
      <c r="V62" s="31"/>
    </row>
    <row r="63" spans="1:22" ht="18.899999999999999" customHeight="1" x14ac:dyDescent="0.3">
      <c r="A63" s="1" t="str">
        <f t="shared" si="0"/>
        <v>75-0480</v>
      </c>
      <c r="C63" s="12">
        <v>75</v>
      </c>
      <c r="D63" s="7" t="s">
        <v>296</v>
      </c>
      <c r="E63" s="6" t="s">
        <v>753</v>
      </c>
      <c r="F63" s="44"/>
      <c r="G63" s="23"/>
      <c r="H63" s="23"/>
      <c r="I63" s="23" t="s">
        <v>715</v>
      </c>
      <c r="J63" s="31"/>
      <c r="K63" s="49"/>
      <c r="L63" s="49"/>
      <c r="M63" s="49"/>
      <c r="N63" s="49"/>
      <c r="O63" s="49"/>
      <c r="P63" s="49"/>
      <c r="Q63" s="16"/>
      <c r="R63" s="16"/>
      <c r="S63" s="16"/>
      <c r="T63" s="16"/>
      <c r="U63" s="16"/>
      <c r="V63" s="16"/>
    </row>
    <row r="64" spans="1:22" ht="18.899999999999999" customHeight="1" x14ac:dyDescent="0.3">
      <c r="A64" s="1" t="str">
        <f t="shared" si="0"/>
        <v>75-0490</v>
      </c>
      <c r="C64" s="12">
        <v>75</v>
      </c>
      <c r="D64" s="7" t="s">
        <v>299</v>
      </c>
      <c r="E64" s="6" t="s">
        <v>754</v>
      </c>
      <c r="F64" s="44"/>
      <c r="G64" s="23"/>
      <c r="H64" s="96" t="s">
        <v>721</v>
      </c>
      <c r="I64" s="96"/>
      <c r="J64" s="31"/>
      <c r="K64" s="49"/>
      <c r="L64" s="49"/>
      <c r="M64" s="49"/>
      <c r="N64" s="16"/>
      <c r="O64" s="49"/>
      <c r="P64" s="16"/>
      <c r="Q64" s="16" t="s">
        <v>472</v>
      </c>
      <c r="R64" s="15">
        <v>0.35</v>
      </c>
      <c r="S64" s="16"/>
      <c r="T64" s="31"/>
      <c r="U64" s="31"/>
      <c r="V64" s="31"/>
    </row>
    <row r="65" spans="1:22" ht="18.899999999999999" customHeight="1" x14ac:dyDescent="0.3">
      <c r="A65" s="1" t="str">
        <f t="shared" si="0"/>
        <v>75-0500</v>
      </c>
      <c r="C65" s="12">
        <v>75</v>
      </c>
      <c r="D65" s="7" t="s">
        <v>302</v>
      </c>
      <c r="E65" s="6" t="s">
        <v>755</v>
      </c>
      <c r="F65" s="44"/>
      <c r="G65" s="23"/>
      <c r="H65" s="23"/>
      <c r="I65" s="23" t="s">
        <v>715</v>
      </c>
      <c r="J65" s="31"/>
      <c r="K65" s="49"/>
      <c r="L65" s="49"/>
      <c r="M65" s="49"/>
      <c r="N65" s="49"/>
      <c r="O65" s="49"/>
      <c r="P65" s="49"/>
      <c r="Q65" s="16"/>
      <c r="R65" s="16"/>
      <c r="S65" s="16"/>
      <c r="T65" s="16"/>
      <c r="U65" s="16"/>
      <c r="V65" s="16"/>
    </row>
    <row r="66" spans="1:22" ht="18.899999999999999" customHeight="1" x14ac:dyDescent="0.3">
      <c r="A66" s="1" t="str">
        <f t="shared" si="0"/>
        <v>75-0510</v>
      </c>
      <c r="C66" s="12">
        <v>75</v>
      </c>
      <c r="D66" s="7" t="s">
        <v>305</v>
      </c>
      <c r="E66" s="6" t="s">
        <v>756</v>
      </c>
      <c r="F66" s="44"/>
      <c r="G66" s="23"/>
      <c r="H66" s="96" t="s">
        <v>722</v>
      </c>
      <c r="I66" s="96"/>
      <c r="J66" s="31"/>
      <c r="K66" s="49"/>
      <c r="L66" s="49"/>
      <c r="M66" s="49"/>
      <c r="N66" s="16"/>
      <c r="O66" s="49"/>
      <c r="P66" s="16"/>
      <c r="Q66" s="16" t="s">
        <v>102</v>
      </c>
      <c r="R66" s="15">
        <v>0.85</v>
      </c>
      <c r="S66" s="16"/>
      <c r="T66" s="31"/>
      <c r="U66" s="31"/>
      <c r="V66" s="31"/>
    </row>
    <row r="67" spans="1:22" ht="18.899999999999999" customHeight="1" x14ac:dyDescent="0.3">
      <c r="A67" s="1" t="str">
        <f t="shared" si="0"/>
        <v>75-0520</v>
      </c>
      <c r="C67" s="12">
        <v>75</v>
      </c>
      <c r="D67" s="7" t="s">
        <v>308</v>
      </c>
      <c r="E67" s="6" t="s">
        <v>757</v>
      </c>
      <c r="F67" s="44"/>
      <c r="G67" s="23"/>
      <c r="H67" s="23"/>
      <c r="I67" s="23" t="s">
        <v>715</v>
      </c>
      <c r="J67" s="31"/>
      <c r="K67" s="49"/>
      <c r="L67" s="49"/>
      <c r="M67" s="49"/>
      <c r="N67" s="49"/>
      <c r="O67" s="49"/>
      <c r="P67" s="16"/>
      <c r="Q67" s="16"/>
      <c r="R67" s="16"/>
      <c r="S67" s="16"/>
      <c r="T67" s="16"/>
      <c r="U67" s="16"/>
      <c r="V67" s="16"/>
    </row>
    <row r="68" spans="1:22" ht="39.9" customHeight="1" x14ac:dyDescent="0.3">
      <c r="A68" s="1" t="str">
        <f t="shared" si="0"/>
        <v>75-0530</v>
      </c>
      <c r="C68" s="12">
        <v>75</v>
      </c>
      <c r="D68" s="7" t="s">
        <v>311</v>
      </c>
      <c r="E68" s="6" t="s">
        <v>677</v>
      </c>
      <c r="F68" s="44"/>
      <c r="G68" s="81" t="s">
        <v>758</v>
      </c>
      <c r="H68" s="81"/>
      <c r="I68" s="81"/>
      <c r="J68" s="31"/>
      <c r="K68" s="31"/>
      <c r="L68" s="31"/>
      <c r="M68" s="31"/>
      <c r="N68" s="16"/>
      <c r="O68" s="31"/>
      <c r="P68" s="16"/>
      <c r="Q68" s="16"/>
      <c r="R68" s="16"/>
      <c r="S68" s="31"/>
      <c r="T68" s="31"/>
      <c r="U68" s="31"/>
      <c r="V68" s="31"/>
    </row>
    <row r="69" spans="1:22" ht="18.899999999999999" customHeight="1" x14ac:dyDescent="0.3">
      <c r="A69" s="1" t="str">
        <f t="shared" si="0"/>
        <v>75-0540</v>
      </c>
      <c r="C69" s="12">
        <v>75</v>
      </c>
      <c r="D69" s="7" t="s">
        <v>314</v>
      </c>
      <c r="E69" s="6" t="s">
        <v>759</v>
      </c>
      <c r="F69" s="44"/>
      <c r="G69" s="23"/>
      <c r="H69" s="96" t="s">
        <v>714</v>
      </c>
      <c r="I69" s="112"/>
      <c r="J69" s="31"/>
      <c r="K69" s="49"/>
      <c r="L69" s="49"/>
      <c r="M69" s="49"/>
      <c r="N69" s="16"/>
      <c r="O69" s="49"/>
      <c r="P69" s="16"/>
      <c r="Q69" s="16" t="s">
        <v>228</v>
      </c>
      <c r="R69" s="15">
        <v>0.25</v>
      </c>
      <c r="S69" s="31"/>
      <c r="T69" s="16"/>
      <c r="U69" s="16"/>
      <c r="V69" s="16"/>
    </row>
    <row r="70" spans="1:22" ht="18.899999999999999" customHeight="1" x14ac:dyDescent="0.3">
      <c r="A70" s="1" t="str">
        <f t="shared" si="0"/>
        <v>75-0550</v>
      </c>
      <c r="C70" s="12">
        <v>75</v>
      </c>
      <c r="D70" s="7" t="s">
        <v>317</v>
      </c>
      <c r="E70" s="6" t="s">
        <v>760</v>
      </c>
      <c r="F70" s="44"/>
      <c r="G70" s="23"/>
      <c r="H70" s="23"/>
      <c r="I70" s="23" t="s">
        <v>715</v>
      </c>
      <c r="J70" s="31"/>
      <c r="K70" s="49"/>
      <c r="L70" s="49"/>
      <c r="M70" s="49"/>
      <c r="N70" s="49"/>
      <c r="O70" s="49"/>
      <c r="P70" s="49"/>
      <c r="Q70" s="16"/>
      <c r="R70" s="16"/>
      <c r="S70" s="16"/>
      <c r="T70" s="16"/>
      <c r="U70" s="16"/>
      <c r="V70" s="16"/>
    </row>
    <row r="71" spans="1:22" ht="18.899999999999999" customHeight="1" x14ac:dyDescent="0.3">
      <c r="A71" s="1" t="str">
        <f t="shared" si="0"/>
        <v>75-0560</v>
      </c>
      <c r="C71" s="12">
        <v>75</v>
      </c>
      <c r="D71" s="7" t="s">
        <v>320</v>
      </c>
      <c r="E71" s="6" t="s">
        <v>761</v>
      </c>
      <c r="F71" s="44"/>
      <c r="G71" s="23"/>
      <c r="H71" s="96" t="s">
        <v>716</v>
      </c>
      <c r="I71" s="114"/>
      <c r="J71" s="31"/>
      <c r="K71" s="49"/>
      <c r="L71" s="49"/>
      <c r="M71" s="49"/>
      <c r="N71" s="16"/>
      <c r="O71" s="49"/>
      <c r="P71" s="16"/>
      <c r="Q71" s="16" t="s">
        <v>228</v>
      </c>
      <c r="R71" s="15">
        <v>0.25</v>
      </c>
      <c r="S71" s="31"/>
      <c r="T71" s="16"/>
      <c r="U71" s="16"/>
      <c r="V71" s="16"/>
    </row>
    <row r="72" spans="1:22" ht="18.899999999999999" customHeight="1" x14ac:dyDescent="0.3">
      <c r="A72" s="1" t="str">
        <f t="shared" si="0"/>
        <v>75-0570</v>
      </c>
      <c r="C72" s="12">
        <v>75</v>
      </c>
      <c r="D72" s="7" t="s">
        <v>323</v>
      </c>
      <c r="E72" s="6" t="s">
        <v>762</v>
      </c>
      <c r="F72" s="44"/>
      <c r="G72" s="23"/>
      <c r="H72" s="23"/>
      <c r="I72" s="23" t="s">
        <v>715</v>
      </c>
      <c r="J72" s="31"/>
      <c r="K72" s="49"/>
      <c r="L72" s="49"/>
      <c r="M72" s="49"/>
      <c r="N72" s="49"/>
      <c r="O72" s="49"/>
      <c r="P72" s="49"/>
      <c r="Q72" s="16"/>
      <c r="R72" s="16"/>
      <c r="S72" s="16"/>
      <c r="T72" s="16"/>
      <c r="U72" s="16"/>
      <c r="V72" s="16"/>
    </row>
    <row r="73" spans="1:22" ht="18.899999999999999" customHeight="1" x14ac:dyDescent="0.3">
      <c r="A73" s="1" t="str">
        <f t="shared" si="0"/>
        <v>75-0580</v>
      </c>
      <c r="C73" s="12">
        <v>75</v>
      </c>
      <c r="D73" s="7" t="s">
        <v>182</v>
      </c>
      <c r="E73" s="6" t="s">
        <v>763</v>
      </c>
      <c r="F73" s="44"/>
      <c r="G73" s="23"/>
      <c r="H73" s="96" t="s">
        <v>717</v>
      </c>
      <c r="I73" s="96"/>
      <c r="J73" s="31"/>
      <c r="K73" s="49"/>
      <c r="L73" s="49"/>
      <c r="M73" s="49"/>
      <c r="N73" s="16"/>
      <c r="O73" s="49"/>
      <c r="P73" s="16"/>
      <c r="Q73" s="16" t="s">
        <v>228</v>
      </c>
      <c r="R73" s="15">
        <v>0.25</v>
      </c>
      <c r="S73" s="31"/>
      <c r="T73" s="16"/>
      <c r="U73" s="16"/>
      <c r="V73" s="16"/>
    </row>
    <row r="74" spans="1:22" ht="18.899999999999999" customHeight="1" x14ac:dyDescent="0.3">
      <c r="A74" s="1" t="str">
        <f t="shared" si="0"/>
        <v>75-0590</v>
      </c>
      <c r="C74" s="12">
        <v>75</v>
      </c>
      <c r="D74" s="7" t="s">
        <v>185</v>
      </c>
      <c r="E74" s="6" t="s">
        <v>764</v>
      </c>
      <c r="F74" s="44"/>
      <c r="G74" s="23"/>
      <c r="H74" s="23"/>
      <c r="I74" s="23" t="s">
        <v>715</v>
      </c>
      <c r="J74" s="31"/>
      <c r="K74" s="49"/>
      <c r="L74" s="49"/>
      <c r="M74" s="49"/>
      <c r="N74" s="49"/>
      <c r="O74" s="49"/>
      <c r="P74" s="49"/>
      <c r="Q74" s="16"/>
      <c r="R74" s="16"/>
      <c r="S74" s="16"/>
      <c r="T74" s="16"/>
      <c r="U74" s="16"/>
      <c r="V74" s="16"/>
    </row>
    <row r="75" spans="1:22" ht="18.899999999999999" customHeight="1" x14ac:dyDescent="0.3">
      <c r="A75" s="1" t="str">
        <f t="shared" si="0"/>
        <v>75-0600</v>
      </c>
      <c r="C75" s="12">
        <v>75</v>
      </c>
      <c r="D75" s="7" t="s">
        <v>329</v>
      </c>
      <c r="E75" s="6" t="s">
        <v>765</v>
      </c>
      <c r="F75" s="44"/>
      <c r="G75" s="23"/>
      <c r="H75" s="96" t="s">
        <v>718</v>
      </c>
      <c r="I75" s="96"/>
      <c r="J75" s="31"/>
      <c r="K75" s="49"/>
      <c r="L75" s="49"/>
      <c r="M75" s="49"/>
      <c r="N75" s="16"/>
      <c r="O75" s="49"/>
      <c r="P75" s="16"/>
      <c r="Q75" s="16" t="s">
        <v>206</v>
      </c>
      <c r="R75" s="15">
        <v>0</v>
      </c>
      <c r="S75" s="31"/>
      <c r="T75" s="31"/>
      <c r="U75" s="31"/>
      <c r="V75" s="31"/>
    </row>
    <row r="76" spans="1:22" ht="18.899999999999999" customHeight="1" x14ac:dyDescent="0.3">
      <c r="A76" s="1" t="str">
        <f t="shared" si="0"/>
        <v>75-0610</v>
      </c>
      <c r="C76" s="12">
        <v>75</v>
      </c>
      <c r="D76" s="7" t="s">
        <v>332</v>
      </c>
      <c r="E76" s="6" t="s">
        <v>766</v>
      </c>
      <c r="F76" s="44"/>
      <c r="G76" s="23"/>
      <c r="H76" s="23"/>
      <c r="I76" s="23" t="s">
        <v>715</v>
      </c>
      <c r="J76" s="31"/>
      <c r="K76" s="49"/>
      <c r="L76" s="49"/>
      <c r="M76" s="49"/>
      <c r="N76" s="49"/>
      <c r="O76" s="49"/>
      <c r="P76" s="49"/>
      <c r="Q76" s="16"/>
      <c r="R76" s="16"/>
      <c r="S76" s="16"/>
      <c r="T76" s="16"/>
      <c r="U76" s="16"/>
      <c r="V76" s="16"/>
    </row>
    <row r="77" spans="1:22" ht="18.899999999999999" customHeight="1" x14ac:dyDescent="0.3">
      <c r="A77" s="1" t="str">
        <f t="shared" si="0"/>
        <v>75-0620</v>
      </c>
      <c r="C77" s="12">
        <v>75</v>
      </c>
      <c r="D77" s="7" t="s">
        <v>335</v>
      </c>
      <c r="E77" s="6" t="s">
        <v>767</v>
      </c>
      <c r="F77" s="44"/>
      <c r="G77" s="23"/>
      <c r="H77" s="96" t="s">
        <v>719</v>
      </c>
      <c r="I77" s="96"/>
      <c r="J77" s="31"/>
      <c r="K77" s="49"/>
      <c r="L77" s="49"/>
      <c r="M77" s="49"/>
      <c r="N77" s="16"/>
      <c r="O77" s="49"/>
      <c r="P77" s="16"/>
      <c r="Q77" s="16" t="s">
        <v>216</v>
      </c>
      <c r="R77" s="15">
        <v>0.05</v>
      </c>
      <c r="S77" s="16"/>
      <c r="T77" s="31"/>
      <c r="U77" s="31"/>
      <c r="V77" s="31"/>
    </row>
    <row r="78" spans="1:22" ht="18.899999999999999" customHeight="1" x14ac:dyDescent="0.3">
      <c r="A78" s="1" t="str">
        <f t="shared" si="0"/>
        <v>75-0630</v>
      </c>
      <c r="C78" s="12">
        <v>75</v>
      </c>
      <c r="D78" s="7" t="s">
        <v>338</v>
      </c>
      <c r="E78" s="6" t="s">
        <v>768</v>
      </c>
      <c r="F78" s="44"/>
      <c r="G78" s="23"/>
      <c r="H78" s="23"/>
      <c r="I78" s="23" t="s">
        <v>715</v>
      </c>
      <c r="J78" s="31"/>
      <c r="K78" s="49"/>
      <c r="L78" s="49"/>
      <c r="M78" s="49"/>
      <c r="N78" s="49"/>
      <c r="O78" s="49"/>
      <c r="P78" s="49"/>
      <c r="Q78" s="16"/>
      <c r="R78" s="16"/>
      <c r="S78" s="16"/>
      <c r="T78" s="16"/>
      <c r="U78" s="16"/>
      <c r="V78" s="16"/>
    </row>
    <row r="79" spans="1:22" ht="18.899999999999999" customHeight="1" x14ac:dyDescent="0.3">
      <c r="A79" s="1" t="str">
        <f t="shared" si="0"/>
        <v>75-0640</v>
      </c>
      <c r="C79" s="12">
        <v>75</v>
      </c>
      <c r="D79" s="7" t="s">
        <v>341</v>
      </c>
      <c r="E79" s="6" t="s">
        <v>769</v>
      </c>
      <c r="F79" s="44"/>
      <c r="G79" s="23"/>
      <c r="H79" s="96" t="s">
        <v>720</v>
      </c>
      <c r="I79" s="96"/>
      <c r="J79" s="31"/>
      <c r="K79" s="49"/>
      <c r="L79" s="49"/>
      <c r="M79" s="49"/>
      <c r="N79" s="16"/>
      <c r="O79" s="49"/>
      <c r="P79" s="16"/>
      <c r="Q79" s="16" t="s">
        <v>221</v>
      </c>
      <c r="R79" s="15">
        <v>0.1</v>
      </c>
      <c r="S79" s="16"/>
      <c r="T79" s="31"/>
      <c r="U79" s="31"/>
      <c r="V79" s="31"/>
    </row>
    <row r="80" spans="1:22" ht="18.899999999999999" customHeight="1" x14ac:dyDescent="0.3">
      <c r="A80" s="1" t="str">
        <f t="shared" ref="A80:A143" si="1">C80&amp;"-"&amp;D80</f>
        <v>75-0650</v>
      </c>
      <c r="C80" s="12">
        <v>75</v>
      </c>
      <c r="D80" s="7" t="s">
        <v>343</v>
      </c>
      <c r="E80" s="6" t="s">
        <v>770</v>
      </c>
      <c r="F80" s="44"/>
      <c r="G80" s="23"/>
      <c r="H80" s="23"/>
      <c r="I80" s="23" t="s">
        <v>715</v>
      </c>
      <c r="J80" s="31"/>
      <c r="K80" s="49"/>
      <c r="L80" s="49"/>
      <c r="M80" s="49"/>
      <c r="N80" s="49"/>
      <c r="O80" s="49"/>
      <c r="P80" s="49"/>
      <c r="Q80" s="16"/>
      <c r="R80" s="16"/>
      <c r="S80" s="16"/>
      <c r="T80" s="16"/>
      <c r="U80" s="16"/>
      <c r="V80" s="16"/>
    </row>
    <row r="81" spans="1:22" ht="18.899999999999999" customHeight="1" x14ac:dyDescent="0.3">
      <c r="A81" s="1" t="str">
        <f t="shared" si="1"/>
        <v>75-0660</v>
      </c>
      <c r="C81" s="12">
        <v>75</v>
      </c>
      <c r="D81" s="7" t="s">
        <v>345</v>
      </c>
      <c r="E81" s="6" t="s">
        <v>771</v>
      </c>
      <c r="F81" s="44"/>
      <c r="G81" s="23"/>
      <c r="H81" s="96" t="s">
        <v>721</v>
      </c>
      <c r="I81" s="96"/>
      <c r="J81" s="31"/>
      <c r="K81" s="49"/>
      <c r="L81" s="49"/>
      <c r="M81" s="49"/>
      <c r="N81" s="16"/>
      <c r="O81" s="49"/>
      <c r="P81" s="16"/>
      <c r="Q81" s="16" t="s">
        <v>228</v>
      </c>
      <c r="R81" s="15">
        <v>0.25</v>
      </c>
      <c r="S81" s="16"/>
      <c r="T81" s="31"/>
      <c r="U81" s="31"/>
      <c r="V81" s="31"/>
    </row>
    <row r="82" spans="1:22" ht="18.899999999999999" customHeight="1" x14ac:dyDescent="0.3">
      <c r="A82" s="1" t="str">
        <f t="shared" si="1"/>
        <v>75-0670</v>
      </c>
      <c r="C82" s="12">
        <v>75</v>
      </c>
      <c r="D82" s="7" t="s">
        <v>347</v>
      </c>
      <c r="E82" s="6" t="s">
        <v>772</v>
      </c>
      <c r="F82" s="44"/>
      <c r="G82" s="23"/>
      <c r="H82" s="23"/>
      <c r="I82" s="23" t="s">
        <v>715</v>
      </c>
      <c r="J82" s="31"/>
      <c r="K82" s="49"/>
      <c r="L82" s="49"/>
      <c r="M82" s="49"/>
      <c r="N82" s="49"/>
      <c r="O82" s="49"/>
      <c r="P82" s="49"/>
      <c r="Q82" s="16"/>
      <c r="R82" s="16"/>
      <c r="S82" s="16"/>
      <c r="T82" s="16"/>
      <c r="U82" s="16"/>
      <c r="V82" s="16"/>
    </row>
    <row r="83" spans="1:22" ht="18.899999999999999" customHeight="1" x14ac:dyDescent="0.3">
      <c r="A83" s="1" t="str">
        <f t="shared" si="1"/>
        <v>75-0680</v>
      </c>
      <c r="C83" s="12">
        <v>75</v>
      </c>
      <c r="D83" s="7" t="s">
        <v>349</v>
      </c>
      <c r="E83" s="6" t="s">
        <v>773</v>
      </c>
      <c r="F83" s="44"/>
      <c r="G83" s="23"/>
      <c r="H83" s="96" t="s">
        <v>722</v>
      </c>
      <c r="I83" s="96"/>
      <c r="J83" s="31"/>
      <c r="K83" s="49"/>
      <c r="L83" s="49"/>
      <c r="M83" s="49"/>
      <c r="N83" s="16"/>
      <c r="O83" s="49"/>
      <c r="P83" s="16"/>
      <c r="Q83" s="16" t="s">
        <v>127</v>
      </c>
      <c r="R83" s="15">
        <v>0.75</v>
      </c>
      <c r="S83" s="16"/>
      <c r="T83" s="31"/>
      <c r="U83" s="31"/>
      <c r="V83" s="31"/>
    </row>
    <row r="84" spans="1:22" ht="18.899999999999999" customHeight="1" x14ac:dyDescent="0.3">
      <c r="A84" s="1" t="str">
        <f t="shared" si="1"/>
        <v>75-0690</v>
      </c>
      <c r="C84" s="12">
        <v>75</v>
      </c>
      <c r="D84" s="7" t="s">
        <v>351</v>
      </c>
      <c r="E84" s="6" t="s">
        <v>774</v>
      </c>
      <c r="F84" s="44"/>
      <c r="G84" s="23"/>
      <c r="H84" s="23"/>
      <c r="I84" s="23" t="s">
        <v>715</v>
      </c>
      <c r="J84" s="31"/>
      <c r="K84" s="49"/>
      <c r="L84" s="49"/>
      <c r="M84" s="49"/>
      <c r="N84" s="49"/>
      <c r="O84" s="49"/>
      <c r="P84" s="16"/>
      <c r="Q84" s="16"/>
      <c r="R84" s="16"/>
      <c r="S84" s="16"/>
      <c r="T84" s="16"/>
      <c r="U84" s="16"/>
      <c r="V84" s="16"/>
    </row>
    <row r="85" spans="1:22" ht="39" customHeight="1" x14ac:dyDescent="0.3">
      <c r="A85" s="1" t="str">
        <f t="shared" si="1"/>
        <v>75-0700</v>
      </c>
      <c r="C85" s="12">
        <v>75</v>
      </c>
      <c r="D85" s="7" t="s">
        <v>353</v>
      </c>
      <c r="E85" s="6" t="s">
        <v>679</v>
      </c>
      <c r="F85" s="44"/>
      <c r="G85" s="81" t="s">
        <v>775</v>
      </c>
      <c r="H85" s="81"/>
      <c r="I85" s="81"/>
      <c r="J85" s="31"/>
      <c r="K85" s="31"/>
      <c r="L85" s="31"/>
      <c r="M85" s="31"/>
      <c r="N85" s="16"/>
      <c r="O85" s="31"/>
      <c r="P85" s="16"/>
      <c r="Q85" s="16"/>
      <c r="R85" s="16"/>
      <c r="S85" s="31"/>
      <c r="T85" s="31"/>
      <c r="U85" s="31"/>
      <c r="V85" s="31"/>
    </row>
    <row r="86" spans="1:22" ht="18.899999999999999" customHeight="1" x14ac:dyDescent="0.3">
      <c r="A86" s="1" t="str">
        <f t="shared" si="1"/>
        <v>75-0710</v>
      </c>
      <c r="C86" s="12">
        <v>75</v>
      </c>
      <c r="D86" s="7" t="s">
        <v>355</v>
      </c>
      <c r="E86" s="6" t="s">
        <v>776</v>
      </c>
      <c r="F86" s="44"/>
      <c r="G86" s="23"/>
      <c r="H86" s="96" t="s">
        <v>714</v>
      </c>
      <c r="I86" s="112"/>
      <c r="J86" s="31"/>
      <c r="K86" s="49"/>
      <c r="L86" s="49"/>
      <c r="M86" s="49"/>
      <c r="N86" s="16"/>
      <c r="O86" s="49"/>
      <c r="P86" s="16"/>
      <c r="Q86" s="16" t="s">
        <v>331</v>
      </c>
      <c r="R86" s="15">
        <v>0.3</v>
      </c>
      <c r="S86" s="31"/>
      <c r="T86" s="16"/>
      <c r="U86" s="16"/>
      <c r="V86" s="16"/>
    </row>
    <row r="87" spans="1:22" ht="18.899999999999999" customHeight="1" x14ac:dyDescent="0.3">
      <c r="A87" s="1" t="str">
        <f t="shared" si="1"/>
        <v>75-0720</v>
      </c>
      <c r="C87" s="12">
        <v>75</v>
      </c>
      <c r="D87" s="7" t="s">
        <v>357</v>
      </c>
      <c r="E87" s="6" t="s">
        <v>777</v>
      </c>
      <c r="F87" s="44"/>
      <c r="G87" s="23"/>
      <c r="H87" s="23"/>
      <c r="I87" s="23" t="s">
        <v>715</v>
      </c>
      <c r="J87" s="31"/>
      <c r="K87" s="49"/>
      <c r="L87" s="49"/>
      <c r="M87" s="49"/>
      <c r="N87" s="49"/>
      <c r="O87" s="49"/>
      <c r="P87" s="49"/>
      <c r="Q87" s="16"/>
      <c r="R87" s="16"/>
      <c r="S87" s="16"/>
      <c r="T87" s="16"/>
      <c r="U87" s="16"/>
      <c r="V87" s="16"/>
    </row>
    <row r="88" spans="1:22" ht="18.899999999999999" customHeight="1" x14ac:dyDescent="0.3">
      <c r="A88" s="1" t="str">
        <f t="shared" si="1"/>
        <v>75-0730</v>
      </c>
      <c r="C88" s="12">
        <v>75</v>
      </c>
      <c r="D88" s="7" t="s">
        <v>778</v>
      </c>
      <c r="E88" s="6" t="s">
        <v>779</v>
      </c>
      <c r="F88" s="44"/>
      <c r="G88" s="23"/>
      <c r="H88" s="96" t="s">
        <v>716</v>
      </c>
      <c r="I88" s="114"/>
      <c r="J88" s="31"/>
      <c r="K88" s="49"/>
      <c r="L88" s="49"/>
      <c r="M88" s="49"/>
      <c r="N88" s="16"/>
      <c r="O88" s="49"/>
      <c r="P88" s="16"/>
      <c r="Q88" s="16" t="s">
        <v>331</v>
      </c>
      <c r="R88" s="15">
        <v>0.3</v>
      </c>
      <c r="S88" s="31"/>
      <c r="T88" s="16"/>
      <c r="U88" s="16"/>
      <c r="V88" s="16"/>
    </row>
    <row r="89" spans="1:22" ht="18.899999999999999" customHeight="1" x14ac:dyDescent="0.3">
      <c r="A89" s="1" t="str">
        <f t="shared" si="1"/>
        <v>75-0740</v>
      </c>
      <c r="C89" s="12">
        <v>75</v>
      </c>
      <c r="D89" s="7" t="s">
        <v>363</v>
      </c>
      <c r="E89" s="6" t="s">
        <v>780</v>
      </c>
      <c r="F89" s="44"/>
      <c r="G89" s="23"/>
      <c r="H89" s="23"/>
      <c r="I89" s="23" t="s">
        <v>715</v>
      </c>
      <c r="J89" s="31"/>
      <c r="K89" s="49"/>
      <c r="L89" s="49"/>
      <c r="M89" s="49"/>
      <c r="N89" s="49"/>
      <c r="O89" s="49"/>
      <c r="P89" s="49"/>
      <c r="Q89" s="16"/>
      <c r="R89" s="16"/>
      <c r="S89" s="16"/>
      <c r="T89" s="16"/>
      <c r="U89" s="16"/>
      <c r="V89" s="16"/>
    </row>
    <row r="90" spans="1:22" ht="18.899999999999999" customHeight="1" x14ac:dyDescent="0.3">
      <c r="A90" s="1" t="str">
        <f t="shared" si="1"/>
        <v>75-0750</v>
      </c>
      <c r="C90" s="12">
        <v>75</v>
      </c>
      <c r="D90" s="7" t="s">
        <v>366</v>
      </c>
      <c r="E90" s="6" t="s">
        <v>781</v>
      </c>
      <c r="F90" s="44"/>
      <c r="G90" s="23"/>
      <c r="H90" s="96" t="s">
        <v>717</v>
      </c>
      <c r="I90" s="96"/>
      <c r="J90" s="31"/>
      <c r="K90" s="49"/>
      <c r="L90" s="49"/>
      <c r="M90" s="49"/>
      <c r="N90" s="16"/>
      <c r="O90" s="49"/>
      <c r="P90" s="16"/>
      <c r="Q90" s="16" t="s">
        <v>331</v>
      </c>
      <c r="R90" s="15">
        <v>0.3</v>
      </c>
      <c r="S90" s="31"/>
      <c r="T90" s="16"/>
      <c r="U90" s="16"/>
      <c r="V90" s="16"/>
    </row>
    <row r="91" spans="1:22" ht="18.899999999999999" customHeight="1" x14ac:dyDescent="0.3">
      <c r="A91" s="1" t="str">
        <f t="shared" si="1"/>
        <v>75-0760</v>
      </c>
      <c r="C91" s="12">
        <v>75</v>
      </c>
      <c r="D91" s="7" t="s">
        <v>369</v>
      </c>
      <c r="E91" s="6" t="s">
        <v>782</v>
      </c>
      <c r="F91" s="44"/>
      <c r="G91" s="23"/>
      <c r="H91" s="23"/>
      <c r="I91" s="23" t="s">
        <v>715</v>
      </c>
      <c r="J91" s="31"/>
      <c r="K91" s="49"/>
      <c r="L91" s="49"/>
      <c r="M91" s="49"/>
      <c r="N91" s="49"/>
      <c r="O91" s="49"/>
      <c r="P91" s="49"/>
      <c r="Q91" s="16"/>
      <c r="R91" s="16"/>
      <c r="S91" s="16"/>
      <c r="T91" s="16"/>
      <c r="U91" s="16"/>
      <c r="V91" s="16"/>
    </row>
    <row r="92" spans="1:22" ht="18.899999999999999" customHeight="1" x14ac:dyDescent="0.3">
      <c r="A92" s="1" t="str">
        <f t="shared" si="1"/>
        <v>75-0770</v>
      </c>
      <c r="C92" s="12">
        <v>75</v>
      </c>
      <c r="D92" s="7" t="s">
        <v>372</v>
      </c>
      <c r="E92" s="6" t="s">
        <v>783</v>
      </c>
      <c r="F92" s="44"/>
      <c r="G92" s="23"/>
      <c r="H92" s="96" t="s">
        <v>718</v>
      </c>
      <c r="I92" s="96"/>
      <c r="J92" s="31"/>
      <c r="K92" s="49"/>
      <c r="L92" s="49"/>
      <c r="M92" s="49"/>
      <c r="N92" s="16"/>
      <c r="O92" s="49"/>
      <c r="P92" s="16"/>
      <c r="Q92" s="16" t="s">
        <v>331</v>
      </c>
      <c r="R92" s="15">
        <v>0.3</v>
      </c>
      <c r="S92" s="31"/>
      <c r="T92" s="16"/>
      <c r="U92" s="16"/>
      <c r="V92" s="16"/>
    </row>
    <row r="93" spans="1:22" ht="18.899999999999999" customHeight="1" x14ac:dyDescent="0.3">
      <c r="A93" s="1" t="str">
        <f t="shared" si="1"/>
        <v>75-0780</v>
      </c>
      <c r="C93" s="12">
        <v>75</v>
      </c>
      <c r="D93" s="7" t="s">
        <v>375</v>
      </c>
      <c r="E93" s="6" t="s">
        <v>784</v>
      </c>
      <c r="F93" s="44"/>
      <c r="G93" s="23"/>
      <c r="H93" s="23"/>
      <c r="I93" s="23" t="s">
        <v>715</v>
      </c>
      <c r="J93" s="31"/>
      <c r="K93" s="49"/>
      <c r="L93" s="49"/>
      <c r="M93" s="49"/>
      <c r="N93" s="49"/>
      <c r="O93" s="49"/>
      <c r="P93" s="49"/>
      <c r="Q93" s="16"/>
      <c r="R93" s="16"/>
      <c r="S93" s="16"/>
      <c r="T93" s="16"/>
      <c r="U93" s="16"/>
      <c r="V93" s="16"/>
    </row>
    <row r="94" spans="1:22" ht="18.899999999999999" customHeight="1" x14ac:dyDescent="0.3">
      <c r="A94" s="1" t="str">
        <f t="shared" si="1"/>
        <v>75-0790</v>
      </c>
      <c r="C94" s="12">
        <v>75</v>
      </c>
      <c r="D94" s="7" t="s">
        <v>785</v>
      </c>
      <c r="E94" s="6" t="s">
        <v>786</v>
      </c>
      <c r="F94" s="44"/>
      <c r="G94" s="23"/>
      <c r="H94" s="96" t="s">
        <v>719</v>
      </c>
      <c r="I94" s="96"/>
      <c r="J94" s="31"/>
      <c r="K94" s="49"/>
      <c r="L94" s="49"/>
      <c r="M94" s="49"/>
      <c r="N94" s="16"/>
      <c r="O94" s="49"/>
      <c r="P94" s="16"/>
      <c r="Q94" s="16" t="s">
        <v>206</v>
      </c>
      <c r="R94" s="15">
        <v>0</v>
      </c>
      <c r="S94" s="31"/>
      <c r="T94" s="31"/>
      <c r="U94" s="31"/>
      <c r="V94" s="31"/>
    </row>
    <row r="95" spans="1:22" ht="18.899999999999999" customHeight="1" x14ac:dyDescent="0.3">
      <c r="A95" s="1" t="str">
        <f t="shared" si="1"/>
        <v>75-0800</v>
      </c>
      <c r="C95" s="12">
        <v>75</v>
      </c>
      <c r="D95" s="7" t="s">
        <v>787</v>
      </c>
      <c r="E95" s="6" t="s">
        <v>788</v>
      </c>
      <c r="F95" s="44"/>
      <c r="G95" s="23"/>
      <c r="H95" s="23"/>
      <c r="I95" s="23" t="s">
        <v>715</v>
      </c>
      <c r="J95" s="31"/>
      <c r="K95" s="49"/>
      <c r="L95" s="49"/>
      <c r="M95" s="49"/>
      <c r="N95" s="49"/>
      <c r="O95" s="49"/>
      <c r="P95" s="49"/>
      <c r="Q95" s="16"/>
      <c r="R95" s="16"/>
      <c r="S95" s="16"/>
      <c r="T95" s="16"/>
      <c r="U95" s="16"/>
      <c r="V95" s="16"/>
    </row>
    <row r="96" spans="1:22" ht="18.899999999999999" customHeight="1" x14ac:dyDescent="0.3">
      <c r="A96" s="1" t="str">
        <f t="shared" si="1"/>
        <v>75-0810</v>
      </c>
      <c r="C96" s="12">
        <v>75</v>
      </c>
      <c r="D96" s="7" t="s">
        <v>789</v>
      </c>
      <c r="E96" s="6" t="s">
        <v>790</v>
      </c>
      <c r="F96" s="44"/>
      <c r="G96" s="23"/>
      <c r="H96" s="96" t="s">
        <v>720</v>
      </c>
      <c r="I96" s="96"/>
      <c r="J96" s="31"/>
      <c r="K96" s="49"/>
      <c r="L96" s="49"/>
      <c r="M96" s="49"/>
      <c r="N96" s="16"/>
      <c r="O96" s="49"/>
      <c r="P96" s="16"/>
      <c r="Q96" s="16" t="s">
        <v>216</v>
      </c>
      <c r="R96" s="15">
        <v>0.05</v>
      </c>
      <c r="S96" s="16"/>
      <c r="T96" s="31"/>
      <c r="U96" s="31"/>
      <c r="V96" s="31"/>
    </row>
    <row r="97" spans="1:22" ht="18.899999999999999" customHeight="1" x14ac:dyDescent="0.3">
      <c r="A97" s="1" t="str">
        <f t="shared" si="1"/>
        <v>75-0820</v>
      </c>
      <c r="C97" s="12">
        <v>75</v>
      </c>
      <c r="D97" s="7" t="s">
        <v>791</v>
      </c>
      <c r="E97" s="6" t="s">
        <v>792</v>
      </c>
      <c r="F97" s="44"/>
      <c r="G97" s="23"/>
      <c r="H97" s="23"/>
      <c r="I97" s="23" t="s">
        <v>715</v>
      </c>
      <c r="J97" s="31"/>
      <c r="K97" s="49"/>
      <c r="L97" s="49"/>
      <c r="M97" s="49"/>
      <c r="N97" s="49"/>
      <c r="O97" s="49"/>
      <c r="P97" s="49"/>
      <c r="Q97" s="16"/>
      <c r="R97" s="16"/>
      <c r="S97" s="16"/>
      <c r="T97" s="16"/>
      <c r="U97" s="16"/>
      <c r="V97" s="16"/>
    </row>
    <row r="98" spans="1:22" ht="18.899999999999999" customHeight="1" x14ac:dyDescent="0.3">
      <c r="A98" s="1" t="str">
        <f t="shared" si="1"/>
        <v>75-0830</v>
      </c>
      <c r="C98" s="12">
        <v>75</v>
      </c>
      <c r="D98" s="7" t="s">
        <v>793</v>
      </c>
      <c r="E98" s="6" t="s">
        <v>794</v>
      </c>
      <c r="F98" s="44"/>
      <c r="G98" s="23"/>
      <c r="H98" s="96" t="s">
        <v>721</v>
      </c>
      <c r="I98" s="96"/>
      <c r="J98" s="31"/>
      <c r="K98" s="49"/>
      <c r="L98" s="49"/>
      <c r="M98" s="49"/>
      <c r="N98" s="16"/>
      <c r="O98" s="49"/>
      <c r="P98" s="16"/>
      <c r="Q98" s="16" t="s">
        <v>248</v>
      </c>
      <c r="R98" s="15">
        <v>0.2</v>
      </c>
      <c r="S98" s="16"/>
      <c r="T98" s="31"/>
      <c r="U98" s="31"/>
      <c r="V98" s="31"/>
    </row>
    <row r="99" spans="1:22" ht="18.899999999999999" customHeight="1" x14ac:dyDescent="0.3">
      <c r="A99" s="1" t="str">
        <f t="shared" si="1"/>
        <v>75-0840</v>
      </c>
      <c r="C99" s="12">
        <v>75</v>
      </c>
      <c r="D99" s="7" t="s">
        <v>795</v>
      </c>
      <c r="E99" s="6" t="s">
        <v>796</v>
      </c>
      <c r="F99" s="44"/>
      <c r="G99" s="23"/>
      <c r="H99" s="23"/>
      <c r="I99" s="23" t="s">
        <v>715</v>
      </c>
      <c r="J99" s="31"/>
      <c r="K99" s="49"/>
      <c r="L99" s="49"/>
      <c r="M99" s="49"/>
      <c r="N99" s="49"/>
      <c r="O99" s="49"/>
      <c r="P99" s="49"/>
      <c r="Q99" s="16"/>
      <c r="R99" s="16"/>
      <c r="S99" s="16"/>
      <c r="T99" s="16"/>
      <c r="U99" s="16"/>
      <c r="V99" s="16"/>
    </row>
    <row r="100" spans="1:22" ht="18.899999999999999" customHeight="1" x14ac:dyDescent="0.3">
      <c r="A100" s="1" t="str">
        <f t="shared" si="1"/>
        <v>75-0850</v>
      </c>
      <c r="C100" s="12">
        <v>75</v>
      </c>
      <c r="D100" s="7" t="s">
        <v>378</v>
      </c>
      <c r="E100" s="6" t="s">
        <v>797</v>
      </c>
      <c r="F100" s="44"/>
      <c r="G100" s="23"/>
      <c r="H100" s="96" t="s">
        <v>722</v>
      </c>
      <c r="I100" s="96"/>
      <c r="J100" s="31"/>
      <c r="K100" s="49"/>
      <c r="L100" s="49"/>
      <c r="M100" s="49"/>
      <c r="N100" s="16"/>
      <c r="O100" s="49"/>
      <c r="P100" s="16"/>
      <c r="Q100" s="16" t="s">
        <v>134</v>
      </c>
      <c r="R100" s="15">
        <v>0.7</v>
      </c>
      <c r="S100" s="16"/>
      <c r="T100" s="31"/>
      <c r="U100" s="31"/>
      <c r="V100" s="31"/>
    </row>
    <row r="101" spans="1:22" ht="18.899999999999999" customHeight="1" x14ac:dyDescent="0.3">
      <c r="A101" s="1" t="str">
        <f t="shared" si="1"/>
        <v>75-0860</v>
      </c>
      <c r="C101" s="12">
        <v>75</v>
      </c>
      <c r="D101" s="7" t="s">
        <v>381</v>
      </c>
      <c r="E101" s="6" t="s">
        <v>798</v>
      </c>
      <c r="F101" s="44"/>
      <c r="G101" s="23"/>
      <c r="H101" s="23"/>
      <c r="I101" s="23" t="s">
        <v>715</v>
      </c>
      <c r="J101" s="31"/>
      <c r="K101" s="49"/>
      <c r="L101" s="49"/>
      <c r="M101" s="49"/>
      <c r="N101" s="49"/>
      <c r="O101" s="49"/>
      <c r="P101" s="16"/>
      <c r="Q101" s="16"/>
      <c r="R101" s="16"/>
      <c r="S101" s="16"/>
      <c r="T101" s="16"/>
      <c r="U101" s="16"/>
      <c r="V101" s="16"/>
    </row>
    <row r="102" spans="1:22" ht="39.9" customHeight="1" x14ac:dyDescent="0.3">
      <c r="A102" s="1" t="str">
        <f t="shared" si="1"/>
        <v>75-0870</v>
      </c>
      <c r="C102" s="12">
        <v>75</v>
      </c>
      <c r="D102" s="7" t="s">
        <v>384</v>
      </c>
      <c r="E102" s="6" t="s">
        <v>799</v>
      </c>
      <c r="F102" s="44"/>
      <c r="G102" s="81" t="s">
        <v>800</v>
      </c>
      <c r="H102" s="81"/>
      <c r="I102" s="81"/>
      <c r="J102" s="31"/>
      <c r="K102" s="31"/>
      <c r="L102" s="31"/>
      <c r="M102" s="31"/>
      <c r="N102" s="16"/>
      <c r="O102" s="31"/>
      <c r="P102" s="16"/>
      <c r="Q102" s="16"/>
      <c r="R102" s="16"/>
      <c r="S102" s="31"/>
      <c r="T102" s="31"/>
      <c r="U102" s="31"/>
      <c r="V102" s="31"/>
    </row>
    <row r="103" spans="1:22" ht="18.899999999999999" customHeight="1" x14ac:dyDescent="0.3">
      <c r="A103" s="1" t="str">
        <f t="shared" si="1"/>
        <v>75-0880</v>
      </c>
      <c r="C103" s="12">
        <v>75</v>
      </c>
      <c r="D103" s="7" t="s">
        <v>801</v>
      </c>
      <c r="E103" s="6" t="s">
        <v>802</v>
      </c>
      <c r="F103" s="44"/>
      <c r="G103" s="23"/>
      <c r="H103" s="96" t="s">
        <v>714</v>
      </c>
      <c r="I103" s="112"/>
      <c r="J103" s="31"/>
      <c r="K103" s="49"/>
      <c r="L103" s="49"/>
      <c r="M103" s="49"/>
      <c r="N103" s="16"/>
      <c r="O103" s="49"/>
      <c r="P103" s="16"/>
      <c r="Q103" s="16" t="s">
        <v>472</v>
      </c>
      <c r="R103" s="15">
        <v>0.35</v>
      </c>
      <c r="S103" s="31"/>
      <c r="T103" s="16"/>
      <c r="U103" s="16"/>
      <c r="V103" s="16"/>
    </row>
    <row r="104" spans="1:22" ht="18.899999999999999" customHeight="1" x14ac:dyDescent="0.3">
      <c r="A104" s="1" t="str">
        <f t="shared" si="1"/>
        <v>75-0890</v>
      </c>
      <c r="C104" s="12">
        <v>75</v>
      </c>
      <c r="D104" s="7" t="s">
        <v>390</v>
      </c>
      <c r="E104" s="6" t="s">
        <v>803</v>
      </c>
      <c r="F104" s="44"/>
      <c r="G104" s="23"/>
      <c r="H104" s="23"/>
      <c r="I104" s="23" t="s">
        <v>715</v>
      </c>
      <c r="J104" s="31"/>
      <c r="K104" s="49"/>
      <c r="L104" s="49"/>
      <c r="M104" s="49"/>
      <c r="N104" s="49"/>
      <c r="O104" s="49"/>
      <c r="P104" s="49"/>
      <c r="Q104" s="16"/>
      <c r="R104" s="16"/>
      <c r="S104" s="16"/>
      <c r="T104" s="16"/>
      <c r="U104" s="16"/>
      <c r="V104" s="16"/>
    </row>
    <row r="105" spans="1:22" ht="18.899999999999999" customHeight="1" x14ac:dyDescent="0.3">
      <c r="A105" s="1" t="str">
        <f t="shared" si="1"/>
        <v>75-0900</v>
      </c>
      <c r="C105" s="12">
        <v>75</v>
      </c>
      <c r="D105" s="7" t="s">
        <v>393</v>
      </c>
      <c r="E105" s="6" t="s">
        <v>804</v>
      </c>
      <c r="F105" s="44"/>
      <c r="G105" s="23"/>
      <c r="H105" s="96" t="s">
        <v>716</v>
      </c>
      <c r="I105" s="114"/>
      <c r="J105" s="31"/>
      <c r="K105" s="49"/>
      <c r="L105" s="49"/>
      <c r="M105" s="49"/>
      <c r="N105" s="16"/>
      <c r="O105" s="49"/>
      <c r="P105" s="16"/>
      <c r="Q105" s="16" t="s">
        <v>472</v>
      </c>
      <c r="R105" s="15">
        <v>0.35</v>
      </c>
      <c r="S105" s="31"/>
      <c r="T105" s="16"/>
      <c r="U105" s="16"/>
      <c r="V105" s="16"/>
    </row>
    <row r="106" spans="1:22" ht="18.899999999999999" customHeight="1" x14ac:dyDescent="0.3">
      <c r="A106" s="1" t="str">
        <f t="shared" si="1"/>
        <v>75-0910</v>
      </c>
      <c r="C106" s="12">
        <v>75</v>
      </c>
      <c r="D106" s="7" t="s">
        <v>805</v>
      </c>
      <c r="E106" s="6" t="s">
        <v>806</v>
      </c>
      <c r="F106" s="44"/>
      <c r="G106" s="23"/>
      <c r="H106" s="23"/>
      <c r="I106" s="23" t="s">
        <v>715</v>
      </c>
      <c r="J106" s="31"/>
      <c r="K106" s="49"/>
      <c r="L106" s="49"/>
      <c r="M106" s="49"/>
      <c r="N106" s="49"/>
      <c r="O106" s="49"/>
      <c r="P106" s="49"/>
      <c r="Q106" s="16"/>
      <c r="R106" s="16"/>
      <c r="S106" s="16"/>
      <c r="T106" s="16"/>
      <c r="U106" s="16"/>
      <c r="V106" s="16"/>
    </row>
    <row r="107" spans="1:22" ht="18.899999999999999" customHeight="1" x14ac:dyDescent="0.3">
      <c r="A107" s="1" t="str">
        <f t="shared" si="1"/>
        <v>75-0920</v>
      </c>
      <c r="C107" s="12">
        <v>75</v>
      </c>
      <c r="D107" s="7" t="s">
        <v>416</v>
      </c>
      <c r="E107" s="6" t="s">
        <v>807</v>
      </c>
      <c r="F107" s="44"/>
      <c r="G107" s="23"/>
      <c r="H107" s="96" t="s">
        <v>717</v>
      </c>
      <c r="I107" s="96"/>
      <c r="J107" s="31"/>
      <c r="K107" s="49"/>
      <c r="L107" s="49"/>
      <c r="M107" s="49"/>
      <c r="N107" s="16"/>
      <c r="O107" s="49"/>
      <c r="P107" s="16"/>
      <c r="Q107" s="16" t="s">
        <v>472</v>
      </c>
      <c r="R107" s="15">
        <v>0.35</v>
      </c>
      <c r="S107" s="31"/>
      <c r="T107" s="16"/>
      <c r="U107" s="16"/>
      <c r="V107" s="16"/>
    </row>
    <row r="108" spans="1:22" ht="18.899999999999999" customHeight="1" x14ac:dyDescent="0.3">
      <c r="A108" s="1" t="str">
        <f t="shared" si="1"/>
        <v>75-0930</v>
      </c>
      <c r="C108" s="12">
        <v>75</v>
      </c>
      <c r="D108" s="7" t="s">
        <v>418</v>
      </c>
      <c r="E108" s="6" t="s">
        <v>808</v>
      </c>
      <c r="F108" s="44"/>
      <c r="G108" s="23"/>
      <c r="H108" s="23"/>
      <c r="I108" s="23" t="s">
        <v>715</v>
      </c>
      <c r="J108" s="31"/>
      <c r="K108" s="49"/>
      <c r="L108" s="49"/>
      <c r="M108" s="49"/>
      <c r="N108" s="49"/>
      <c r="O108" s="49"/>
      <c r="P108" s="49"/>
      <c r="Q108" s="16"/>
      <c r="R108" s="16"/>
      <c r="S108" s="16"/>
      <c r="T108" s="16"/>
      <c r="U108" s="16"/>
      <c r="V108" s="16"/>
    </row>
    <row r="109" spans="1:22" ht="18.899999999999999" customHeight="1" x14ac:dyDescent="0.3">
      <c r="A109" s="1" t="str">
        <f t="shared" si="1"/>
        <v>75-0940</v>
      </c>
      <c r="C109" s="12">
        <v>75</v>
      </c>
      <c r="D109" s="7" t="s">
        <v>420</v>
      </c>
      <c r="E109" s="6" t="s">
        <v>809</v>
      </c>
      <c r="F109" s="44"/>
      <c r="G109" s="23"/>
      <c r="H109" s="96" t="s">
        <v>718</v>
      </c>
      <c r="I109" s="96"/>
      <c r="J109" s="31"/>
      <c r="K109" s="49"/>
      <c r="L109" s="49"/>
      <c r="M109" s="49"/>
      <c r="N109" s="16"/>
      <c r="O109" s="49"/>
      <c r="P109" s="16"/>
      <c r="Q109" s="16" t="s">
        <v>472</v>
      </c>
      <c r="R109" s="15">
        <v>0.35</v>
      </c>
      <c r="S109" s="31"/>
      <c r="T109" s="16"/>
      <c r="U109" s="16"/>
      <c r="V109" s="16"/>
    </row>
    <row r="110" spans="1:22" ht="18.899999999999999" customHeight="1" x14ac:dyDescent="0.3">
      <c r="A110" s="1" t="str">
        <f t="shared" si="1"/>
        <v>75-0950</v>
      </c>
      <c r="C110" s="12">
        <v>75</v>
      </c>
      <c r="D110" s="7" t="s">
        <v>425</v>
      </c>
      <c r="E110" s="6" t="s">
        <v>810</v>
      </c>
      <c r="F110" s="44"/>
      <c r="G110" s="23"/>
      <c r="H110" s="23"/>
      <c r="I110" s="23" t="s">
        <v>715</v>
      </c>
      <c r="J110" s="31"/>
      <c r="K110" s="49"/>
      <c r="L110" s="49"/>
      <c r="M110" s="49"/>
      <c r="N110" s="49"/>
      <c r="O110" s="49"/>
      <c r="P110" s="49"/>
      <c r="Q110" s="16"/>
      <c r="R110" s="16"/>
      <c r="S110" s="16"/>
      <c r="T110" s="16"/>
      <c r="U110" s="16"/>
      <c r="V110" s="16"/>
    </row>
    <row r="111" spans="1:22" ht="18.899999999999999" customHeight="1" x14ac:dyDescent="0.3">
      <c r="A111" s="1" t="str">
        <f t="shared" si="1"/>
        <v>75-0960</v>
      </c>
      <c r="C111" s="12">
        <v>75</v>
      </c>
      <c r="D111" s="7" t="s">
        <v>429</v>
      </c>
      <c r="E111" s="6" t="s">
        <v>811</v>
      </c>
      <c r="F111" s="44"/>
      <c r="G111" s="23"/>
      <c r="H111" s="96" t="s">
        <v>719</v>
      </c>
      <c r="I111" s="96"/>
      <c r="J111" s="31"/>
      <c r="K111" s="49"/>
      <c r="L111" s="49"/>
      <c r="M111" s="49"/>
      <c r="N111" s="16"/>
      <c r="O111" s="49"/>
      <c r="P111" s="16"/>
      <c r="Q111" s="16" t="s">
        <v>472</v>
      </c>
      <c r="R111" s="15">
        <v>0.35</v>
      </c>
      <c r="S111" s="31"/>
      <c r="T111" s="16"/>
      <c r="U111" s="16"/>
      <c r="V111" s="16"/>
    </row>
    <row r="112" spans="1:22" ht="18.899999999999999" customHeight="1" x14ac:dyDescent="0.3">
      <c r="A112" s="1" t="str">
        <f t="shared" si="1"/>
        <v>75-0970</v>
      </c>
      <c r="C112" s="12">
        <v>75</v>
      </c>
      <c r="D112" s="7" t="s">
        <v>433</v>
      </c>
      <c r="E112" s="6" t="s">
        <v>812</v>
      </c>
      <c r="F112" s="44"/>
      <c r="G112" s="23"/>
      <c r="H112" s="23"/>
      <c r="I112" s="23" t="s">
        <v>715</v>
      </c>
      <c r="J112" s="31"/>
      <c r="K112" s="49"/>
      <c r="L112" s="49"/>
      <c r="M112" s="49"/>
      <c r="N112" s="49"/>
      <c r="O112" s="49"/>
      <c r="P112" s="49"/>
      <c r="Q112" s="16"/>
      <c r="R112" s="16"/>
      <c r="S112" s="16"/>
      <c r="T112" s="16"/>
      <c r="U112" s="16"/>
      <c r="V112" s="16"/>
    </row>
    <row r="113" spans="1:22" ht="18.899999999999999" customHeight="1" x14ac:dyDescent="0.3">
      <c r="A113" s="1" t="str">
        <f t="shared" si="1"/>
        <v>75-0980</v>
      </c>
      <c r="C113" s="12">
        <v>75</v>
      </c>
      <c r="D113" s="7" t="s">
        <v>437</v>
      </c>
      <c r="E113" s="6" t="s">
        <v>813</v>
      </c>
      <c r="F113" s="44"/>
      <c r="G113" s="23"/>
      <c r="H113" s="96" t="s">
        <v>720</v>
      </c>
      <c r="I113" s="96"/>
      <c r="J113" s="31"/>
      <c r="K113" s="49"/>
      <c r="L113" s="49"/>
      <c r="M113" s="49"/>
      <c r="N113" s="16"/>
      <c r="O113" s="49"/>
      <c r="P113" s="16"/>
      <c r="Q113" s="16" t="s">
        <v>206</v>
      </c>
      <c r="R113" s="15">
        <v>0</v>
      </c>
      <c r="S113" s="31"/>
      <c r="T113" s="31"/>
      <c r="U113" s="31"/>
      <c r="V113" s="31"/>
    </row>
    <row r="114" spans="1:22" ht="18.899999999999999" customHeight="1" x14ac:dyDescent="0.3">
      <c r="A114" s="1" t="str">
        <f t="shared" si="1"/>
        <v>75-0990</v>
      </c>
      <c r="C114" s="12">
        <v>75</v>
      </c>
      <c r="D114" s="7" t="s">
        <v>441</v>
      </c>
      <c r="E114" s="6" t="s">
        <v>814</v>
      </c>
      <c r="F114" s="44"/>
      <c r="G114" s="23"/>
      <c r="H114" s="23"/>
      <c r="I114" s="23" t="s">
        <v>715</v>
      </c>
      <c r="J114" s="31"/>
      <c r="K114" s="49"/>
      <c r="L114" s="49"/>
      <c r="M114" s="49"/>
      <c r="N114" s="49"/>
      <c r="O114" s="49"/>
      <c r="P114" s="49"/>
      <c r="Q114" s="16"/>
      <c r="R114" s="16"/>
      <c r="S114" s="16"/>
      <c r="T114" s="16"/>
      <c r="U114" s="16"/>
      <c r="V114" s="16"/>
    </row>
    <row r="115" spans="1:22" ht="18.899999999999999" customHeight="1" x14ac:dyDescent="0.3">
      <c r="A115" s="1" t="str">
        <f t="shared" si="1"/>
        <v>75-1000</v>
      </c>
      <c r="C115" s="12">
        <v>75</v>
      </c>
      <c r="D115" s="7" t="s">
        <v>445</v>
      </c>
      <c r="E115" s="6" t="s">
        <v>815</v>
      </c>
      <c r="F115" s="44"/>
      <c r="G115" s="23"/>
      <c r="H115" s="96" t="s">
        <v>721</v>
      </c>
      <c r="I115" s="96"/>
      <c r="J115" s="31"/>
      <c r="K115" s="49"/>
      <c r="L115" s="49"/>
      <c r="M115" s="49"/>
      <c r="N115" s="16"/>
      <c r="O115" s="49"/>
      <c r="P115" s="16"/>
      <c r="Q115" s="16" t="s">
        <v>462</v>
      </c>
      <c r="R115" s="15">
        <v>0.15</v>
      </c>
      <c r="S115" s="16"/>
      <c r="T115" s="31"/>
      <c r="U115" s="31"/>
      <c r="V115" s="31"/>
    </row>
    <row r="116" spans="1:22" ht="18.899999999999999" customHeight="1" x14ac:dyDescent="0.3">
      <c r="A116" s="1" t="str">
        <f t="shared" si="1"/>
        <v>75-1010</v>
      </c>
      <c r="C116" s="12">
        <v>75</v>
      </c>
      <c r="D116" s="7" t="s">
        <v>449</v>
      </c>
      <c r="E116" s="6" t="s">
        <v>816</v>
      </c>
      <c r="F116" s="44"/>
      <c r="G116" s="23"/>
      <c r="H116" s="23"/>
      <c r="I116" s="23" t="s">
        <v>715</v>
      </c>
      <c r="J116" s="31"/>
      <c r="K116" s="49"/>
      <c r="L116" s="49"/>
      <c r="M116" s="49"/>
      <c r="N116" s="49"/>
      <c r="O116" s="49"/>
      <c r="P116" s="49"/>
      <c r="Q116" s="16"/>
      <c r="R116" s="16"/>
      <c r="S116" s="16"/>
      <c r="T116" s="16"/>
      <c r="U116" s="16"/>
      <c r="V116" s="16"/>
    </row>
    <row r="117" spans="1:22" ht="18.899999999999999" customHeight="1" x14ac:dyDescent="0.3">
      <c r="A117" s="1" t="str">
        <f t="shared" si="1"/>
        <v>75-1020</v>
      </c>
      <c r="C117" s="12">
        <v>75</v>
      </c>
      <c r="D117" s="7" t="s">
        <v>452</v>
      </c>
      <c r="E117" s="6" t="s">
        <v>817</v>
      </c>
      <c r="F117" s="44"/>
      <c r="G117" s="23"/>
      <c r="H117" s="96" t="s">
        <v>722</v>
      </c>
      <c r="I117" s="96"/>
      <c r="J117" s="31"/>
      <c r="K117" s="49"/>
      <c r="L117" s="49"/>
      <c r="M117" s="49"/>
      <c r="N117" s="16"/>
      <c r="O117" s="49"/>
      <c r="P117" s="16"/>
      <c r="Q117" s="16" t="s">
        <v>138</v>
      </c>
      <c r="R117" s="15">
        <v>0.65</v>
      </c>
      <c r="S117" s="16"/>
      <c r="T117" s="31"/>
      <c r="U117" s="31"/>
      <c r="V117" s="31"/>
    </row>
    <row r="118" spans="1:22" ht="18.899999999999999" customHeight="1" x14ac:dyDescent="0.3">
      <c r="A118" s="1" t="str">
        <f t="shared" si="1"/>
        <v>75-1030</v>
      </c>
      <c r="C118" s="12">
        <v>75</v>
      </c>
      <c r="D118" s="7" t="s">
        <v>454</v>
      </c>
      <c r="E118" s="6" t="s">
        <v>818</v>
      </c>
      <c r="F118" s="44"/>
      <c r="G118" s="23"/>
      <c r="H118" s="23"/>
      <c r="I118" s="23" t="s">
        <v>715</v>
      </c>
      <c r="J118" s="31"/>
      <c r="K118" s="49"/>
      <c r="L118" s="49"/>
      <c r="M118" s="49"/>
      <c r="N118" s="49"/>
      <c r="O118" s="49"/>
      <c r="P118" s="16"/>
      <c r="Q118" s="16"/>
      <c r="R118" s="16"/>
      <c r="S118" s="16"/>
      <c r="T118" s="16"/>
      <c r="U118" s="16"/>
      <c r="V118" s="16"/>
    </row>
    <row r="119" spans="1:22" ht="33" customHeight="1" x14ac:dyDescent="0.3">
      <c r="A119" s="1" t="str">
        <f t="shared" si="1"/>
        <v>75-1040</v>
      </c>
      <c r="C119" s="12">
        <v>75</v>
      </c>
      <c r="D119" s="7" t="s">
        <v>457</v>
      </c>
      <c r="E119" s="6" t="s">
        <v>819</v>
      </c>
      <c r="F119" s="44"/>
      <c r="G119" s="81" t="s">
        <v>820</v>
      </c>
      <c r="H119" s="81"/>
      <c r="I119" s="81"/>
      <c r="J119" s="31"/>
      <c r="K119" s="31"/>
      <c r="L119" s="31"/>
      <c r="M119" s="31"/>
      <c r="N119" s="16"/>
      <c r="O119" s="31"/>
      <c r="P119" s="16"/>
      <c r="Q119" s="16"/>
      <c r="R119" s="16"/>
      <c r="S119" s="31"/>
      <c r="T119" s="31"/>
      <c r="U119" s="31"/>
      <c r="V119" s="31"/>
    </row>
    <row r="120" spans="1:22" ht="18.899999999999999" customHeight="1" x14ac:dyDescent="0.3">
      <c r="A120" s="1" t="str">
        <f t="shared" si="1"/>
        <v>75-1050</v>
      </c>
      <c r="C120" s="12">
        <v>75</v>
      </c>
      <c r="D120" s="7" t="s">
        <v>461</v>
      </c>
      <c r="E120" s="6" t="s">
        <v>821</v>
      </c>
      <c r="F120" s="44"/>
      <c r="G120" s="23"/>
      <c r="H120" s="96" t="s">
        <v>714</v>
      </c>
      <c r="I120" s="112"/>
      <c r="J120" s="31"/>
      <c r="K120" s="49"/>
      <c r="L120" s="49"/>
      <c r="M120" s="49"/>
      <c r="N120" s="16"/>
      <c r="O120" s="49"/>
      <c r="P120" s="16"/>
      <c r="Q120" s="16" t="s">
        <v>142</v>
      </c>
      <c r="R120" s="15">
        <v>0.5</v>
      </c>
      <c r="S120" s="31"/>
      <c r="T120" s="16"/>
      <c r="U120" s="16"/>
      <c r="V120" s="16"/>
    </row>
    <row r="121" spans="1:22" ht="18.899999999999999" customHeight="1" x14ac:dyDescent="0.3">
      <c r="A121" s="1" t="str">
        <f t="shared" si="1"/>
        <v>75-1060</v>
      </c>
      <c r="C121" s="12">
        <v>75</v>
      </c>
      <c r="D121" s="7" t="s">
        <v>465</v>
      </c>
      <c r="E121" s="6" t="s">
        <v>822</v>
      </c>
      <c r="F121" s="44"/>
      <c r="G121" s="23"/>
      <c r="H121" s="23"/>
      <c r="I121" s="23" t="s">
        <v>715</v>
      </c>
      <c r="J121" s="31"/>
      <c r="K121" s="49"/>
      <c r="L121" s="49"/>
      <c r="M121" s="49"/>
      <c r="N121" s="49"/>
      <c r="O121" s="49"/>
      <c r="P121" s="49"/>
      <c r="Q121" s="16"/>
      <c r="R121" s="16"/>
      <c r="S121" s="16"/>
      <c r="T121" s="16"/>
      <c r="U121" s="16"/>
      <c r="V121" s="16"/>
    </row>
    <row r="122" spans="1:22" ht="18.899999999999999" customHeight="1" x14ac:dyDescent="0.3">
      <c r="A122" s="1" t="str">
        <f t="shared" si="1"/>
        <v>75-1070</v>
      </c>
      <c r="C122" s="12">
        <v>75</v>
      </c>
      <c r="D122" s="7" t="s">
        <v>468</v>
      </c>
      <c r="E122" s="6" t="s">
        <v>823</v>
      </c>
      <c r="F122" s="44"/>
      <c r="G122" s="23"/>
      <c r="H122" s="96" t="s">
        <v>716</v>
      </c>
      <c r="I122" s="114"/>
      <c r="J122" s="31"/>
      <c r="K122" s="49"/>
      <c r="L122" s="49"/>
      <c r="M122" s="49"/>
      <c r="N122" s="16"/>
      <c r="O122" s="49"/>
      <c r="P122" s="16"/>
      <c r="Q122" s="16" t="s">
        <v>142</v>
      </c>
      <c r="R122" s="15">
        <v>0.5</v>
      </c>
      <c r="S122" s="31"/>
      <c r="T122" s="16"/>
      <c r="U122" s="16"/>
      <c r="V122" s="16"/>
    </row>
    <row r="123" spans="1:22" ht="18.899999999999999" customHeight="1" x14ac:dyDescent="0.3">
      <c r="A123" s="1" t="str">
        <f t="shared" si="1"/>
        <v>75-1080</v>
      </c>
      <c r="C123" s="12">
        <v>75</v>
      </c>
      <c r="D123" s="7" t="s">
        <v>471</v>
      </c>
      <c r="E123" s="6" t="s">
        <v>824</v>
      </c>
      <c r="F123" s="44"/>
      <c r="G123" s="23"/>
      <c r="H123" s="23"/>
      <c r="I123" s="23" t="s">
        <v>715</v>
      </c>
      <c r="J123" s="31"/>
      <c r="K123" s="49"/>
      <c r="L123" s="49"/>
      <c r="M123" s="49"/>
      <c r="N123" s="49"/>
      <c r="O123" s="49"/>
      <c r="P123" s="49"/>
      <c r="Q123" s="16"/>
      <c r="R123" s="16"/>
      <c r="S123" s="16"/>
      <c r="T123" s="16"/>
      <c r="U123" s="16"/>
      <c r="V123" s="16"/>
    </row>
    <row r="124" spans="1:22" ht="18.899999999999999" customHeight="1" x14ac:dyDescent="0.3">
      <c r="A124" s="1" t="str">
        <f t="shared" si="1"/>
        <v>75-1090</v>
      </c>
      <c r="C124" s="12">
        <v>75</v>
      </c>
      <c r="D124" s="7" t="s">
        <v>475</v>
      </c>
      <c r="E124" s="6" t="s">
        <v>825</v>
      </c>
      <c r="F124" s="44"/>
      <c r="G124" s="23"/>
      <c r="H124" s="96" t="s">
        <v>717</v>
      </c>
      <c r="I124" s="96"/>
      <c r="J124" s="31"/>
      <c r="K124" s="49"/>
      <c r="L124" s="49"/>
      <c r="M124" s="49"/>
      <c r="N124" s="16"/>
      <c r="O124" s="49"/>
      <c r="P124" s="16"/>
      <c r="Q124" s="16" t="s">
        <v>142</v>
      </c>
      <c r="R124" s="15">
        <v>0.5</v>
      </c>
      <c r="S124" s="31"/>
      <c r="T124" s="16"/>
      <c r="U124" s="16"/>
      <c r="V124" s="16"/>
    </row>
    <row r="125" spans="1:22" ht="18.899999999999999" customHeight="1" x14ac:dyDescent="0.3">
      <c r="A125" s="1" t="str">
        <f t="shared" si="1"/>
        <v>75-1100</v>
      </c>
      <c r="C125" s="12">
        <v>75</v>
      </c>
      <c r="D125" s="7" t="s">
        <v>478</v>
      </c>
      <c r="E125" s="6" t="s">
        <v>826</v>
      </c>
      <c r="F125" s="44"/>
      <c r="G125" s="23"/>
      <c r="H125" s="23"/>
      <c r="I125" s="23" t="s">
        <v>715</v>
      </c>
      <c r="J125" s="31"/>
      <c r="K125" s="49"/>
      <c r="L125" s="49"/>
      <c r="M125" s="49"/>
      <c r="N125" s="49"/>
      <c r="O125" s="49"/>
      <c r="P125" s="49"/>
      <c r="Q125" s="16"/>
      <c r="R125" s="16"/>
      <c r="S125" s="16"/>
      <c r="T125" s="16"/>
      <c r="U125" s="16"/>
      <c r="V125" s="16"/>
    </row>
    <row r="126" spans="1:22" ht="18.899999999999999" customHeight="1" x14ac:dyDescent="0.3">
      <c r="A126" s="1" t="str">
        <f t="shared" si="1"/>
        <v>75-1110</v>
      </c>
      <c r="C126" s="12">
        <v>75</v>
      </c>
      <c r="D126" s="7" t="s">
        <v>827</v>
      </c>
      <c r="E126" s="6" t="s">
        <v>828</v>
      </c>
      <c r="F126" s="44"/>
      <c r="G126" s="23"/>
      <c r="H126" s="96" t="s">
        <v>718</v>
      </c>
      <c r="I126" s="96"/>
      <c r="J126" s="31"/>
      <c r="K126" s="49"/>
      <c r="L126" s="49"/>
      <c r="M126" s="49"/>
      <c r="N126" s="16"/>
      <c r="O126" s="49"/>
      <c r="P126" s="16"/>
      <c r="Q126" s="16" t="s">
        <v>142</v>
      </c>
      <c r="R126" s="15">
        <v>0.5</v>
      </c>
      <c r="S126" s="31"/>
      <c r="T126" s="16"/>
      <c r="U126" s="16"/>
      <c r="V126" s="16"/>
    </row>
    <row r="127" spans="1:22" ht="18.899999999999999" customHeight="1" x14ac:dyDescent="0.3">
      <c r="A127" s="1" t="str">
        <f t="shared" si="1"/>
        <v>75-1120</v>
      </c>
      <c r="C127" s="12">
        <v>75</v>
      </c>
      <c r="D127" s="7" t="s">
        <v>829</v>
      </c>
      <c r="E127" s="6" t="s">
        <v>830</v>
      </c>
      <c r="F127" s="44"/>
      <c r="G127" s="23"/>
      <c r="H127" s="23"/>
      <c r="I127" s="23" t="s">
        <v>715</v>
      </c>
      <c r="J127" s="31"/>
      <c r="K127" s="49"/>
      <c r="L127" s="49"/>
      <c r="M127" s="49"/>
      <c r="N127" s="49"/>
      <c r="O127" s="49"/>
      <c r="P127" s="49"/>
      <c r="Q127" s="16"/>
      <c r="R127" s="16"/>
      <c r="S127" s="16"/>
      <c r="T127" s="16"/>
      <c r="U127" s="16"/>
      <c r="V127" s="16"/>
    </row>
    <row r="128" spans="1:22" ht="18.899999999999999" customHeight="1" x14ac:dyDescent="0.3">
      <c r="A128" s="1" t="str">
        <f t="shared" si="1"/>
        <v>75-1130</v>
      </c>
      <c r="C128" s="12">
        <v>75</v>
      </c>
      <c r="D128" s="7" t="s">
        <v>479</v>
      </c>
      <c r="E128" s="6" t="s">
        <v>831</v>
      </c>
      <c r="F128" s="44"/>
      <c r="G128" s="23"/>
      <c r="H128" s="96" t="s">
        <v>719</v>
      </c>
      <c r="I128" s="96"/>
      <c r="J128" s="31"/>
      <c r="K128" s="49"/>
      <c r="L128" s="49"/>
      <c r="M128" s="49"/>
      <c r="N128" s="16"/>
      <c r="O128" s="49"/>
      <c r="P128" s="16"/>
      <c r="Q128" s="16" t="s">
        <v>142</v>
      </c>
      <c r="R128" s="15">
        <v>0.5</v>
      </c>
      <c r="S128" s="31"/>
      <c r="T128" s="16"/>
      <c r="U128" s="16"/>
      <c r="V128" s="16"/>
    </row>
    <row r="129" spans="1:22" ht="18.899999999999999" customHeight="1" x14ac:dyDescent="0.3">
      <c r="A129" s="1" t="str">
        <f t="shared" si="1"/>
        <v>75-1140</v>
      </c>
      <c r="C129" s="12">
        <v>75</v>
      </c>
      <c r="D129" s="7" t="s">
        <v>832</v>
      </c>
      <c r="E129" s="6" t="s">
        <v>833</v>
      </c>
      <c r="F129" s="44"/>
      <c r="G129" s="23"/>
      <c r="H129" s="23"/>
      <c r="I129" s="23" t="s">
        <v>715</v>
      </c>
      <c r="J129" s="31"/>
      <c r="K129" s="49"/>
      <c r="L129" s="49"/>
      <c r="M129" s="49"/>
      <c r="N129" s="49"/>
      <c r="O129" s="49"/>
      <c r="P129" s="49"/>
      <c r="Q129" s="16"/>
      <c r="R129" s="16"/>
      <c r="S129" s="16"/>
      <c r="T129" s="16"/>
      <c r="U129" s="16"/>
      <c r="V129" s="16"/>
    </row>
    <row r="130" spans="1:22" ht="18.899999999999999" customHeight="1" x14ac:dyDescent="0.3">
      <c r="A130" s="1" t="str">
        <f t="shared" si="1"/>
        <v>75-1150</v>
      </c>
      <c r="C130" s="12">
        <v>75</v>
      </c>
      <c r="D130" s="7" t="s">
        <v>834</v>
      </c>
      <c r="E130" s="6" t="s">
        <v>835</v>
      </c>
      <c r="F130" s="44"/>
      <c r="G130" s="23"/>
      <c r="H130" s="96" t="s">
        <v>720</v>
      </c>
      <c r="I130" s="96"/>
      <c r="J130" s="31"/>
      <c r="K130" s="49"/>
      <c r="L130" s="49"/>
      <c r="M130" s="49"/>
      <c r="N130" s="16"/>
      <c r="O130" s="49"/>
      <c r="P130" s="16"/>
      <c r="Q130" s="16" t="s">
        <v>142</v>
      </c>
      <c r="R130" s="15">
        <v>0.5</v>
      </c>
      <c r="S130" s="31"/>
      <c r="T130" s="16"/>
      <c r="U130" s="16"/>
      <c r="V130" s="16"/>
    </row>
    <row r="131" spans="1:22" ht="18.899999999999999" customHeight="1" x14ac:dyDescent="0.3">
      <c r="A131" s="1" t="str">
        <f t="shared" si="1"/>
        <v>75-1160</v>
      </c>
      <c r="C131" s="12">
        <v>75</v>
      </c>
      <c r="D131" s="7" t="s">
        <v>836</v>
      </c>
      <c r="E131" s="6" t="s">
        <v>837</v>
      </c>
      <c r="F131" s="44"/>
      <c r="G131" s="23"/>
      <c r="H131" s="23"/>
      <c r="I131" s="23" t="s">
        <v>715</v>
      </c>
      <c r="J131" s="31"/>
      <c r="K131" s="49"/>
      <c r="L131" s="49"/>
      <c r="M131" s="49"/>
      <c r="N131" s="49"/>
      <c r="O131" s="49"/>
      <c r="P131" s="49"/>
      <c r="Q131" s="16"/>
      <c r="R131" s="16"/>
      <c r="S131" s="16"/>
      <c r="T131" s="16"/>
      <c r="U131" s="16"/>
      <c r="V131" s="16"/>
    </row>
    <row r="132" spans="1:22" ht="18.899999999999999" customHeight="1" x14ac:dyDescent="0.3">
      <c r="A132" s="1" t="str">
        <f t="shared" si="1"/>
        <v>75-1170</v>
      </c>
      <c r="C132" s="12">
        <v>75</v>
      </c>
      <c r="D132" s="7" t="s">
        <v>482</v>
      </c>
      <c r="E132" s="6" t="s">
        <v>838</v>
      </c>
      <c r="F132" s="44"/>
      <c r="G132" s="23"/>
      <c r="H132" s="96" t="s">
        <v>721</v>
      </c>
      <c r="I132" s="96"/>
      <c r="J132" s="31"/>
      <c r="K132" s="49"/>
      <c r="L132" s="49"/>
      <c r="M132" s="49"/>
      <c r="N132" s="16"/>
      <c r="O132" s="49"/>
      <c r="P132" s="16"/>
      <c r="Q132" s="16" t="s">
        <v>206</v>
      </c>
      <c r="R132" s="15">
        <v>0</v>
      </c>
      <c r="S132" s="31"/>
      <c r="T132" s="31"/>
      <c r="U132" s="31"/>
      <c r="V132" s="31"/>
    </row>
    <row r="133" spans="1:22" ht="18.899999999999999" customHeight="1" x14ac:dyDescent="0.3">
      <c r="A133" s="1" t="str">
        <f t="shared" si="1"/>
        <v>75-1180</v>
      </c>
      <c r="C133" s="12">
        <v>75</v>
      </c>
      <c r="D133" s="7" t="s">
        <v>485</v>
      </c>
      <c r="E133" s="6" t="s">
        <v>839</v>
      </c>
      <c r="F133" s="44"/>
      <c r="G133" s="23"/>
      <c r="H133" s="23"/>
      <c r="I133" s="23" t="s">
        <v>715</v>
      </c>
      <c r="J133" s="31"/>
      <c r="K133" s="49"/>
      <c r="L133" s="49"/>
      <c r="M133" s="49"/>
      <c r="N133" s="49"/>
      <c r="O133" s="49"/>
      <c r="P133" s="49"/>
      <c r="Q133" s="16"/>
      <c r="R133" s="16"/>
      <c r="S133" s="16"/>
      <c r="T133" s="16"/>
      <c r="U133" s="16"/>
      <c r="V133" s="16"/>
    </row>
    <row r="134" spans="1:22" ht="18.899999999999999" customHeight="1" x14ac:dyDescent="0.3">
      <c r="A134" s="1" t="str">
        <f t="shared" si="1"/>
        <v>75-1190</v>
      </c>
      <c r="C134" s="12">
        <v>75</v>
      </c>
      <c r="D134" s="7" t="s">
        <v>488</v>
      </c>
      <c r="E134" s="6" t="s">
        <v>840</v>
      </c>
      <c r="F134" s="44"/>
      <c r="G134" s="23"/>
      <c r="H134" s="96" t="s">
        <v>722</v>
      </c>
      <c r="I134" s="96"/>
      <c r="J134" s="31"/>
      <c r="K134" s="49"/>
      <c r="L134" s="49"/>
      <c r="M134" s="49"/>
      <c r="N134" s="16"/>
      <c r="O134" s="49"/>
      <c r="P134" s="16"/>
      <c r="Q134" s="16" t="s">
        <v>142</v>
      </c>
      <c r="R134" s="15">
        <v>0.5</v>
      </c>
      <c r="S134" s="16"/>
      <c r="T134" s="31"/>
      <c r="U134" s="31"/>
      <c r="V134" s="31"/>
    </row>
    <row r="135" spans="1:22" ht="18.899999999999999" customHeight="1" x14ac:dyDescent="0.3">
      <c r="A135" s="1" t="str">
        <f t="shared" si="1"/>
        <v>75-1200</v>
      </c>
      <c r="C135" s="12">
        <v>75</v>
      </c>
      <c r="D135" s="7" t="s">
        <v>491</v>
      </c>
      <c r="E135" s="6" t="s">
        <v>841</v>
      </c>
      <c r="F135" s="44"/>
      <c r="G135" s="23"/>
      <c r="H135" s="23"/>
      <c r="I135" s="23" t="s">
        <v>715</v>
      </c>
      <c r="J135" s="31"/>
      <c r="K135" s="49"/>
      <c r="L135" s="49"/>
      <c r="M135" s="49"/>
      <c r="N135" s="49"/>
      <c r="O135" s="49"/>
      <c r="P135" s="16"/>
      <c r="Q135" s="16"/>
      <c r="R135" s="16"/>
      <c r="S135" s="16"/>
      <c r="T135" s="16"/>
      <c r="U135" s="16"/>
      <c r="V135" s="16"/>
    </row>
    <row r="136" spans="1:22" ht="18.899999999999999" customHeight="1" x14ac:dyDescent="0.3">
      <c r="A136" s="1" t="str">
        <f t="shared" si="1"/>
        <v>75-1210</v>
      </c>
      <c r="C136" s="12">
        <v>75</v>
      </c>
      <c r="D136" s="7" t="s">
        <v>494</v>
      </c>
      <c r="E136" s="6" t="s">
        <v>842</v>
      </c>
      <c r="F136" s="44"/>
      <c r="G136" s="81" t="s">
        <v>843</v>
      </c>
      <c r="H136" s="81"/>
      <c r="I136" s="81"/>
      <c r="J136" s="31"/>
      <c r="K136" s="31"/>
      <c r="L136" s="31"/>
      <c r="M136" s="31"/>
      <c r="N136" s="16"/>
      <c r="O136" s="31"/>
      <c r="P136" s="16"/>
      <c r="Q136" s="16"/>
      <c r="R136" s="16"/>
      <c r="S136" s="31"/>
      <c r="T136" s="16"/>
      <c r="U136" s="16"/>
      <c r="V136" s="16"/>
    </row>
    <row r="137" spans="1:22" ht="18.899999999999999" customHeight="1" x14ac:dyDescent="0.3">
      <c r="A137" s="1" t="str">
        <f t="shared" si="1"/>
        <v>75-1220</v>
      </c>
      <c r="C137" s="12">
        <v>75</v>
      </c>
      <c r="D137" s="7" t="s">
        <v>844</v>
      </c>
      <c r="E137" s="6" t="s">
        <v>845</v>
      </c>
      <c r="F137" s="44"/>
      <c r="G137" s="23"/>
      <c r="H137" s="96" t="s">
        <v>714</v>
      </c>
      <c r="I137" s="112"/>
      <c r="J137" s="31"/>
      <c r="K137" s="49"/>
      <c r="L137" s="49"/>
      <c r="M137" s="49"/>
      <c r="N137" s="16"/>
      <c r="O137" s="49"/>
      <c r="P137" s="16"/>
      <c r="Q137" s="16" t="s">
        <v>37</v>
      </c>
      <c r="R137" s="15">
        <v>1</v>
      </c>
      <c r="S137" s="31"/>
      <c r="T137" s="16"/>
      <c r="U137" s="16"/>
      <c r="V137" s="16"/>
    </row>
    <row r="138" spans="1:22" ht="18.899999999999999" customHeight="1" x14ac:dyDescent="0.3">
      <c r="A138" s="1" t="str">
        <f t="shared" si="1"/>
        <v>75-1230</v>
      </c>
      <c r="C138" s="12">
        <v>75</v>
      </c>
      <c r="D138" s="7" t="s">
        <v>846</v>
      </c>
      <c r="E138" s="6" t="s">
        <v>847</v>
      </c>
      <c r="F138" s="44"/>
      <c r="G138" s="23"/>
      <c r="H138" s="23"/>
      <c r="I138" s="23" t="s">
        <v>715</v>
      </c>
      <c r="J138" s="31"/>
      <c r="K138" s="49"/>
      <c r="L138" s="49"/>
      <c r="M138" s="49"/>
      <c r="N138" s="16"/>
      <c r="O138" s="49"/>
      <c r="P138" s="49"/>
      <c r="Q138" s="16"/>
      <c r="R138" s="16"/>
      <c r="S138" s="16"/>
      <c r="T138" s="16"/>
      <c r="U138" s="16"/>
      <c r="V138" s="16"/>
    </row>
    <row r="139" spans="1:22" ht="18.899999999999999" customHeight="1" x14ac:dyDescent="0.3">
      <c r="A139" s="1" t="str">
        <f t="shared" si="1"/>
        <v>75-1240</v>
      </c>
      <c r="C139" s="12">
        <v>75</v>
      </c>
      <c r="D139" s="7" t="s">
        <v>848</v>
      </c>
      <c r="E139" s="6" t="s">
        <v>849</v>
      </c>
      <c r="F139" s="44"/>
      <c r="G139" s="23"/>
      <c r="H139" s="96" t="s">
        <v>716</v>
      </c>
      <c r="I139" s="114"/>
      <c r="J139" s="31"/>
      <c r="K139" s="49"/>
      <c r="L139" s="49"/>
      <c r="M139" s="49"/>
      <c r="N139" s="16"/>
      <c r="O139" s="49"/>
      <c r="P139" s="16"/>
      <c r="Q139" s="16" t="s">
        <v>37</v>
      </c>
      <c r="R139" s="15">
        <v>1</v>
      </c>
      <c r="S139" s="31"/>
      <c r="T139" s="16"/>
      <c r="U139" s="16"/>
      <c r="V139" s="16"/>
    </row>
    <row r="140" spans="1:22" ht="18.899999999999999" customHeight="1" x14ac:dyDescent="0.3">
      <c r="A140" s="1" t="str">
        <f t="shared" si="1"/>
        <v>75-1250</v>
      </c>
      <c r="C140" s="12">
        <v>75</v>
      </c>
      <c r="D140" s="7" t="s">
        <v>850</v>
      </c>
      <c r="E140" s="6" t="s">
        <v>851</v>
      </c>
      <c r="F140" s="44"/>
      <c r="G140" s="23"/>
      <c r="H140" s="23"/>
      <c r="I140" s="23" t="s">
        <v>715</v>
      </c>
      <c r="J140" s="31"/>
      <c r="K140" s="49"/>
      <c r="L140" s="49"/>
      <c r="M140" s="49"/>
      <c r="N140" s="16"/>
      <c r="O140" s="49"/>
      <c r="P140" s="49"/>
      <c r="Q140" s="16"/>
      <c r="R140" s="16"/>
      <c r="S140" s="16"/>
      <c r="T140" s="16"/>
      <c r="U140" s="16"/>
      <c r="V140" s="16"/>
    </row>
    <row r="141" spans="1:22" ht="18.899999999999999" customHeight="1" x14ac:dyDescent="0.3">
      <c r="A141" s="1" t="str">
        <f t="shared" si="1"/>
        <v>75-1260</v>
      </c>
      <c r="C141" s="12">
        <v>75</v>
      </c>
      <c r="D141" s="7" t="s">
        <v>852</v>
      </c>
      <c r="E141" s="6" t="s">
        <v>853</v>
      </c>
      <c r="F141" s="44"/>
      <c r="G141" s="23"/>
      <c r="H141" s="96" t="s">
        <v>717</v>
      </c>
      <c r="I141" s="96"/>
      <c r="J141" s="31"/>
      <c r="K141" s="49"/>
      <c r="L141" s="49"/>
      <c r="M141" s="49"/>
      <c r="N141" s="16"/>
      <c r="O141" s="49"/>
      <c r="P141" s="16"/>
      <c r="Q141" s="16" t="s">
        <v>37</v>
      </c>
      <c r="R141" s="15">
        <v>1</v>
      </c>
      <c r="S141" s="31"/>
      <c r="T141" s="16"/>
      <c r="U141" s="16"/>
      <c r="V141" s="16"/>
    </row>
    <row r="142" spans="1:22" ht="18.899999999999999" customHeight="1" x14ac:dyDescent="0.3">
      <c r="A142" s="1" t="str">
        <f t="shared" si="1"/>
        <v>75-1270</v>
      </c>
      <c r="C142" s="12">
        <v>75</v>
      </c>
      <c r="D142" s="7" t="s">
        <v>854</v>
      </c>
      <c r="E142" s="6" t="s">
        <v>855</v>
      </c>
      <c r="F142" s="44"/>
      <c r="G142" s="23"/>
      <c r="H142" s="23"/>
      <c r="I142" s="23" t="s">
        <v>715</v>
      </c>
      <c r="J142" s="31"/>
      <c r="K142" s="49"/>
      <c r="L142" s="49"/>
      <c r="M142" s="49"/>
      <c r="N142" s="16"/>
      <c r="O142" s="49"/>
      <c r="P142" s="49"/>
      <c r="Q142" s="16"/>
      <c r="R142" s="16"/>
      <c r="S142" s="16"/>
      <c r="T142" s="16"/>
      <c r="U142" s="16"/>
      <c r="V142" s="16"/>
    </row>
    <row r="143" spans="1:22" ht="18.899999999999999" customHeight="1" x14ac:dyDescent="0.3">
      <c r="A143" s="1" t="str">
        <f t="shared" si="1"/>
        <v>75-1280</v>
      </c>
      <c r="C143" s="12">
        <v>75</v>
      </c>
      <c r="D143" s="7" t="s">
        <v>856</v>
      </c>
      <c r="E143" s="6" t="s">
        <v>857</v>
      </c>
      <c r="F143" s="44"/>
      <c r="G143" s="23"/>
      <c r="H143" s="96" t="s">
        <v>718</v>
      </c>
      <c r="I143" s="96"/>
      <c r="J143" s="31"/>
      <c r="K143" s="49"/>
      <c r="L143" s="49"/>
      <c r="M143" s="49"/>
      <c r="N143" s="16"/>
      <c r="O143" s="49"/>
      <c r="P143" s="16"/>
      <c r="Q143" s="16" t="s">
        <v>37</v>
      </c>
      <c r="R143" s="15">
        <v>1</v>
      </c>
      <c r="S143" s="31"/>
      <c r="T143" s="16"/>
      <c r="U143" s="16"/>
      <c r="V143" s="16"/>
    </row>
    <row r="144" spans="1:22" ht="18.899999999999999" customHeight="1" x14ac:dyDescent="0.3">
      <c r="A144" s="1" t="str">
        <f t="shared" ref="A144:A207" si="2">C144&amp;"-"&amp;D144</f>
        <v>75-1290</v>
      </c>
      <c r="C144" s="12">
        <v>75</v>
      </c>
      <c r="D144" s="7" t="s">
        <v>498</v>
      </c>
      <c r="E144" s="6" t="s">
        <v>858</v>
      </c>
      <c r="F144" s="44"/>
      <c r="G144" s="23"/>
      <c r="H144" s="23"/>
      <c r="I144" s="23" t="s">
        <v>715</v>
      </c>
      <c r="J144" s="31"/>
      <c r="K144" s="49"/>
      <c r="L144" s="49"/>
      <c r="M144" s="49"/>
      <c r="N144" s="16"/>
      <c r="O144" s="49"/>
      <c r="P144" s="49"/>
      <c r="Q144" s="16"/>
      <c r="R144" s="16"/>
      <c r="S144" s="16"/>
      <c r="T144" s="16"/>
      <c r="U144" s="16"/>
      <c r="V144" s="16"/>
    </row>
    <row r="145" spans="1:22" ht="18.899999999999999" customHeight="1" x14ac:dyDescent="0.3">
      <c r="A145" s="1" t="str">
        <f t="shared" si="2"/>
        <v>75-1300</v>
      </c>
      <c r="C145" s="12">
        <v>75</v>
      </c>
      <c r="D145" s="7" t="s">
        <v>501</v>
      </c>
      <c r="E145" s="6" t="s">
        <v>859</v>
      </c>
      <c r="F145" s="44"/>
      <c r="G145" s="23"/>
      <c r="H145" s="96" t="s">
        <v>719</v>
      </c>
      <c r="I145" s="96"/>
      <c r="J145" s="31"/>
      <c r="K145" s="49"/>
      <c r="L145" s="49"/>
      <c r="M145" s="49"/>
      <c r="N145" s="16"/>
      <c r="O145" s="49"/>
      <c r="P145" s="16"/>
      <c r="Q145" s="16" t="s">
        <v>37</v>
      </c>
      <c r="R145" s="15">
        <v>1</v>
      </c>
      <c r="S145" s="31"/>
      <c r="T145" s="16"/>
      <c r="U145" s="16"/>
      <c r="V145" s="16"/>
    </row>
    <row r="146" spans="1:22" ht="18.899999999999999" customHeight="1" x14ac:dyDescent="0.3">
      <c r="A146" s="1" t="str">
        <f t="shared" si="2"/>
        <v>75-1310</v>
      </c>
      <c r="C146" s="12">
        <v>75</v>
      </c>
      <c r="D146" s="7" t="s">
        <v>504</v>
      </c>
      <c r="E146" s="6" t="s">
        <v>860</v>
      </c>
      <c r="F146" s="44"/>
      <c r="G146" s="23"/>
      <c r="H146" s="23"/>
      <c r="I146" s="23" t="s">
        <v>715</v>
      </c>
      <c r="J146" s="31"/>
      <c r="K146" s="49"/>
      <c r="L146" s="49"/>
      <c r="M146" s="49"/>
      <c r="N146" s="16"/>
      <c r="O146" s="49"/>
      <c r="P146" s="49"/>
      <c r="Q146" s="16"/>
      <c r="R146" s="16"/>
      <c r="S146" s="16"/>
      <c r="T146" s="16"/>
      <c r="U146" s="16"/>
      <c r="V146" s="16"/>
    </row>
    <row r="147" spans="1:22" ht="18.899999999999999" customHeight="1" x14ac:dyDescent="0.3">
      <c r="A147" s="1" t="str">
        <f t="shared" si="2"/>
        <v>75-1320</v>
      </c>
      <c r="C147" s="12">
        <v>75</v>
      </c>
      <c r="D147" s="7" t="s">
        <v>507</v>
      </c>
      <c r="E147" s="6" t="s">
        <v>861</v>
      </c>
      <c r="F147" s="44"/>
      <c r="G147" s="23"/>
      <c r="H147" s="96" t="s">
        <v>720</v>
      </c>
      <c r="I147" s="96"/>
      <c r="J147" s="31"/>
      <c r="K147" s="49"/>
      <c r="L147" s="49"/>
      <c r="M147" s="49"/>
      <c r="N147" s="16"/>
      <c r="O147" s="49"/>
      <c r="P147" s="16"/>
      <c r="Q147" s="16" t="s">
        <v>37</v>
      </c>
      <c r="R147" s="15">
        <v>1</v>
      </c>
      <c r="S147" s="31"/>
      <c r="T147" s="16"/>
      <c r="U147" s="16"/>
      <c r="V147" s="16"/>
    </row>
    <row r="148" spans="1:22" ht="18.899999999999999" customHeight="1" x14ac:dyDescent="0.3">
      <c r="A148" s="1" t="str">
        <f t="shared" si="2"/>
        <v>75-1330</v>
      </c>
      <c r="C148" s="12">
        <v>75</v>
      </c>
      <c r="D148" s="7" t="s">
        <v>510</v>
      </c>
      <c r="E148" s="6" t="s">
        <v>862</v>
      </c>
      <c r="F148" s="44"/>
      <c r="G148" s="23"/>
      <c r="H148" s="23"/>
      <c r="I148" s="23" t="s">
        <v>715</v>
      </c>
      <c r="J148" s="31"/>
      <c r="K148" s="49"/>
      <c r="L148" s="49"/>
      <c r="M148" s="49"/>
      <c r="N148" s="16"/>
      <c r="O148" s="49"/>
      <c r="P148" s="49"/>
      <c r="Q148" s="16"/>
      <c r="R148" s="16"/>
      <c r="S148" s="16"/>
      <c r="T148" s="16"/>
      <c r="U148" s="16"/>
      <c r="V148" s="16"/>
    </row>
    <row r="149" spans="1:22" ht="18.899999999999999" customHeight="1" x14ac:dyDescent="0.3">
      <c r="A149" s="1" t="str">
        <f t="shared" si="2"/>
        <v>75-1340</v>
      </c>
      <c r="C149" s="12">
        <v>75</v>
      </c>
      <c r="D149" s="7" t="s">
        <v>513</v>
      </c>
      <c r="E149" s="6" t="s">
        <v>863</v>
      </c>
      <c r="F149" s="44"/>
      <c r="G149" s="23"/>
      <c r="H149" s="96" t="s">
        <v>721</v>
      </c>
      <c r="I149" s="96"/>
      <c r="J149" s="31"/>
      <c r="K149" s="49"/>
      <c r="L149" s="49"/>
      <c r="M149" s="49"/>
      <c r="N149" s="16"/>
      <c r="O149" s="49"/>
      <c r="P149" s="16"/>
      <c r="Q149" s="16" t="s">
        <v>37</v>
      </c>
      <c r="R149" s="15">
        <v>1</v>
      </c>
      <c r="S149" s="31"/>
      <c r="T149" s="16"/>
      <c r="U149" s="16"/>
      <c r="V149" s="16"/>
    </row>
    <row r="150" spans="1:22" ht="18.899999999999999" customHeight="1" x14ac:dyDescent="0.3">
      <c r="A150" s="1" t="str">
        <f t="shared" si="2"/>
        <v>75-1350</v>
      </c>
      <c r="C150" s="12">
        <v>75</v>
      </c>
      <c r="D150" s="7" t="s">
        <v>519</v>
      </c>
      <c r="E150" s="6" t="s">
        <v>864</v>
      </c>
      <c r="F150" s="44"/>
      <c r="G150" s="23"/>
      <c r="H150" s="23"/>
      <c r="I150" s="23" t="s">
        <v>715</v>
      </c>
      <c r="J150" s="31"/>
      <c r="K150" s="49"/>
      <c r="L150" s="49"/>
      <c r="M150" s="49"/>
      <c r="N150" s="16"/>
      <c r="O150" s="49"/>
      <c r="P150" s="49"/>
      <c r="Q150" s="16"/>
      <c r="R150" s="16"/>
      <c r="S150" s="16"/>
      <c r="T150" s="16"/>
      <c r="U150" s="16"/>
      <c r="V150" s="16"/>
    </row>
    <row r="151" spans="1:22" ht="18.899999999999999" customHeight="1" x14ac:dyDescent="0.3">
      <c r="A151" s="1" t="str">
        <f t="shared" si="2"/>
        <v>75-1360</v>
      </c>
      <c r="C151" s="12">
        <v>75</v>
      </c>
      <c r="D151" s="7" t="s">
        <v>522</v>
      </c>
      <c r="E151" s="6" t="s">
        <v>865</v>
      </c>
      <c r="F151" s="44"/>
      <c r="G151" s="23"/>
      <c r="H151" s="96" t="s">
        <v>722</v>
      </c>
      <c r="I151" s="96"/>
      <c r="J151" s="31"/>
      <c r="K151" s="49"/>
      <c r="L151" s="49"/>
      <c r="M151" s="49"/>
      <c r="N151" s="16"/>
      <c r="O151" s="49"/>
      <c r="P151" s="16"/>
      <c r="Q151" s="16"/>
      <c r="R151" s="16"/>
      <c r="S151" s="16"/>
      <c r="T151" s="16"/>
      <c r="U151" s="16"/>
      <c r="V151" s="16"/>
    </row>
    <row r="152" spans="1:22" ht="18.899999999999999" customHeight="1" x14ac:dyDescent="0.3">
      <c r="A152" s="1" t="str">
        <f t="shared" si="2"/>
        <v>75-1370</v>
      </c>
      <c r="C152" s="12">
        <v>75</v>
      </c>
      <c r="D152" s="7" t="s">
        <v>525</v>
      </c>
      <c r="E152" s="7" t="s">
        <v>180</v>
      </c>
      <c r="F152" s="103" t="s">
        <v>866</v>
      </c>
      <c r="G152" s="81"/>
      <c r="H152" s="81"/>
      <c r="I152" s="81"/>
      <c r="J152" s="31"/>
      <c r="K152" s="31"/>
      <c r="L152" s="31"/>
      <c r="M152" s="31"/>
      <c r="N152" s="16"/>
      <c r="O152" s="31"/>
      <c r="P152" s="16"/>
      <c r="Q152" s="16"/>
      <c r="R152" s="16"/>
      <c r="S152" s="31"/>
      <c r="T152" s="31"/>
      <c r="U152" s="31"/>
      <c r="V152" s="31"/>
    </row>
    <row r="153" spans="1:22" ht="39.9" customHeight="1" x14ac:dyDescent="0.3">
      <c r="A153" s="1" t="str">
        <f t="shared" si="2"/>
        <v>75-1380</v>
      </c>
      <c r="C153" s="12">
        <v>75</v>
      </c>
      <c r="D153" s="7" t="s">
        <v>867</v>
      </c>
      <c r="E153" s="6" t="s">
        <v>868</v>
      </c>
      <c r="F153" s="44"/>
      <c r="G153" s="81" t="s">
        <v>713</v>
      </c>
      <c r="H153" s="81"/>
      <c r="I153" s="81"/>
      <c r="J153" s="31"/>
      <c r="K153" s="31"/>
      <c r="L153" s="31"/>
      <c r="M153" s="31"/>
      <c r="N153" s="16"/>
      <c r="O153" s="31"/>
      <c r="P153" s="16"/>
      <c r="Q153" s="16"/>
      <c r="R153" s="16"/>
      <c r="S153" s="31"/>
      <c r="T153" s="31"/>
      <c r="U153" s="31"/>
      <c r="V153" s="31"/>
    </row>
    <row r="154" spans="1:22" ht="18.899999999999999" customHeight="1" x14ac:dyDescent="0.3">
      <c r="A154" s="1" t="str">
        <f t="shared" si="2"/>
        <v>75-1390</v>
      </c>
      <c r="C154" s="12">
        <v>75</v>
      </c>
      <c r="D154" s="7" t="s">
        <v>869</v>
      </c>
      <c r="E154" s="6" t="s">
        <v>870</v>
      </c>
      <c r="F154" s="44"/>
      <c r="G154" s="23"/>
      <c r="H154" s="96" t="s">
        <v>714</v>
      </c>
      <c r="I154" s="112"/>
      <c r="J154" s="31"/>
      <c r="K154" s="49"/>
      <c r="L154" s="49"/>
      <c r="M154" s="49"/>
      <c r="N154" s="16"/>
      <c r="O154" s="49"/>
      <c r="P154" s="16"/>
      <c r="Q154" s="16" t="s">
        <v>206</v>
      </c>
      <c r="R154" s="15">
        <v>0</v>
      </c>
      <c r="S154" s="31"/>
      <c r="T154" s="31"/>
      <c r="U154" s="31"/>
      <c r="V154" s="31"/>
    </row>
    <row r="155" spans="1:22" ht="18.899999999999999" customHeight="1" x14ac:dyDescent="0.3">
      <c r="A155" s="1" t="str">
        <f t="shared" si="2"/>
        <v>75-1400</v>
      </c>
      <c r="C155" s="12">
        <v>75</v>
      </c>
      <c r="D155" s="7" t="s">
        <v>531</v>
      </c>
      <c r="E155" s="6" t="s">
        <v>871</v>
      </c>
      <c r="F155" s="44"/>
      <c r="G155" s="23"/>
      <c r="H155" s="23"/>
      <c r="I155" s="23" t="s">
        <v>715</v>
      </c>
      <c r="J155" s="31"/>
      <c r="K155" s="49"/>
      <c r="L155" s="49"/>
      <c r="M155" s="49"/>
      <c r="N155" s="49"/>
      <c r="O155" s="49"/>
      <c r="P155" s="49"/>
      <c r="Q155" s="16"/>
      <c r="R155" s="16"/>
      <c r="S155" s="16"/>
      <c r="T155" s="16"/>
      <c r="U155" s="16"/>
      <c r="V155" s="16"/>
    </row>
    <row r="156" spans="1:22" ht="18.899999999999999" customHeight="1" x14ac:dyDescent="0.3">
      <c r="A156" s="1" t="str">
        <f t="shared" si="2"/>
        <v>75-1410</v>
      </c>
      <c r="C156" s="12">
        <v>75</v>
      </c>
      <c r="D156" s="7" t="s">
        <v>534</v>
      </c>
      <c r="E156" s="6" t="s">
        <v>872</v>
      </c>
      <c r="F156" s="44"/>
      <c r="G156" s="23"/>
      <c r="H156" s="96" t="s">
        <v>716</v>
      </c>
      <c r="I156" s="114"/>
      <c r="J156" s="31"/>
      <c r="K156" s="49"/>
      <c r="L156" s="49"/>
      <c r="M156" s="49"/>
      <c r="N156" s="16"/>
      <c r="O156" s="49"/>
      <c r="P156" s="16"/>
      <c r="Q156" s="16" t="s">
        <v>458</v>
      </c>
      <c r="R156" s="15">
        <v>7.0000000000000007E-2</v>
      </c>
      <c r="S156" s="16"/>
      <c r="T156" s="31"/>
      <c r="U156" s="31"/>
      <c r="V156" s="31"/>
    </row>
    <row r="157" spans="1:22" ht="18.899999999999999" customHeight="1" x14ac:dyDescent="0.3">
      <c r="A157" s="1" t="str">
        <f t="shared" si="2"/>
        <v>75-1420</v>
      </c>
      <c r="C157" s="12">
        <v>75</v>
      </c>
      <c r="D157" s="7" t="s">
        <v>537</v>
      </c>
      <c r="E157" s="6" t="s">
        <v>873</v>
      </c>
      <c r="F157" s="44"/>
      <c r="G157" s="23"/>
      <c r="H157" s="23"/>
      <c r="I157" s="23" t="s">
        <v>715</v>
      </c>
      <c r="J157" s="31"/>
      <c r="K157" s="49"/>
      <c r="L157" s="49"/>
      <c r="M157" s="49"/>
      <c r="N157" s="49"/>
      <c r="O157" s="49"/>
      <c r="P157" s="49"/>
      <c r="Q157" s="16"/>
      <c r="R157" s="16"/>
      <c r="S157" s="16"/>
      <c r="T157" s="16"/>
      <c r="U157" s="16"/>
      <c r="V157" s="16"/>
    </row>
    <row r="158" spans="1:22" ht="18.899999999999999" customHeight="1" x14ac:dyDescent="0.3">
      <c r="A158" s="1" t="str">
        <f t="shared" si="2"/>
        <v>75-1430</v>
      </c>
      <c r="C158" s="12">
        <v>75</v>
      </c>
      <c r="D158" s="7" t="s">
        <v>540</v>
      </c>
      <c r="E158" s="6" t="s">
        <v>874</v>
      </c>
      <c r="F158" s="44"/>
      <c r="G158" s="23"/>
      <c r="H158" s="96" t="s">
        <v>717</v>
      </c>
      <c r="I158" s="96"/>
      <c r="J158" s="31"/>
      <c r="K158" s="49"/>
      <c r="L158" s="49"/>
      <c r="M158" s="49"/>
      <c r="N158" s="16"/>
      <c r="O158" s="49"/>
      <c r="P158" s="16"/>
      <c r="Q158" s="16" t="s">
        <v>462</v>
      </c>
      <c r="R158" s="15">
        <v>0.15</v>
      </c>
      <c r="S158" s="16"/>
      <c r="T158" s="31"/>
      <c r="U158" s="31"/>
      <c r="V158" s="31"/>
    </row>
    <row r="159" spans="1:22" ht="18.899999999999999" customHeight="1" x14ac:dyDescent="0.3">
      <c r="A159" s="1" t="str">
        <f t="shared" si="2"/>
        <v>75-1440</v>
      </c>
      <c r="C159" s="12">
        <v>75</v>
      </c>
      <c r="D159" s="7" t="s">
        <v>543</v>
      </c>
      <c r="E159" s="6" t="s">
        <v>875</v>
      </c>
      <c r="F159" s="44"/>
      <c r="G159" s="23"/>
      <c r="H159" s="23"/>
      <c r="I159" s="23" t="s">
        <v>715</v>
      </c>
      <c r="J159" s="31"/>
      <c r="K159" s="49"/>
      <c r="L159" s="49"/>
      <c r="M159" s="49"/>
      <c r="N159" s="49"/>
      <c r="O159" s="49"/>
      <c r="P159" s="49"/>
      <c r="Q159" s="16"/>
      <c r="R159" s="16"/>
      <c r="S159" s="16"/>
      <c r="T159" s="16"/>
      <c r="U159" s="16"/>
      <c r="V159" s="16"/>
    </row>
    <row r="160" spans="1:22" ht="18.899999999999999" customHeight="1" x14ac:dyDescent="0.3">
      <c r="A160" s="1" t="str">
        <f t="shared" si="2"/>
        <v>75-1450</v>
      </c>
      <c r="C160" s="12">
        <v>75</v>
      </c>
      <c r="D160" s="7" t="s">
        <v>876</v>
      </c>
      <c r="E160" s="6" t="s">
        <v>877</v>
      </c>
      <c r="F160" s="44"/>
      <c r="G160" s="23"/>
      <c r="H160" s="96" t="s">
        <v>718</v>
      </c>
      <c r="I160" s="96"/>
      <c r="J160" s="31"/>
      <c r="K160" s="49"/>
      <c r="L160" s="49"/>
      <c r="M160" s="49"/>
      <c r="N160" s="16"/>
      <c r="O160" s="49"/>
      <c r="P160" s="16"/>
      <c r="Q160" s="16" t="s">
        <v>228</v>
      </c>
      <c r="R160" s="15">
        <v>0.25</v>
      </c>
      <c r="S160" s="16"/>
      <c r="T160" s="31"/>
      <c r="U160" s="31"/>
      <c r="V160" s="31"/>
    </row>
    <row r="161" spans="1:22" ht="18.899999999999999" customHeight="1" x14ac:dyDescent="0.3">
      <c r="A161" s="1" t="str">
        <f t="shared" si="2"/>
        <v>75-1460</v>
      </c>
      <c r="C161" s="12">
        <v>75</v>
      </c>
      <c r="D161" s="7" t="s">
        <v>878</v>
      </c>
      <c r="E161" s="6" t="s">
        <v>879</v>
      </c>
      <c r="F161" s="44"/>
      <c r="G161" s="23"/>
      <c r="H161" s="23"/>
      <c r="I161" s="23" t="s">
        <v>715</v>
      </c>
      <c r="J161" s="31"/>
      <c r="K161" s="49"/>
      <c r="L161" s="49"/>
      <c r="M161" s="49"/>
      <c r="N161" s="49"/>
      <c r="O161" s="49"/>
      <c r="P161" s="49"/>
      <c r="Q161" s="16"/>
      <c r="R161" s="16"/>
      <c r="S161" s="16"/>
      <c r="T161" s="16"/>
      <c r="U161" s="16"/>
      <c r="V161" s="16"/>
    </row>
    <row r="162" spans="1:22" ht="18.899999999999999" customHeight="1" x14ac:dyDescent="0.3">
      <c r="A162" s="1" t="str">
        <f t="shared" si="2"/>
        <v>75-1470</v>
      </c>
      <c r="C162" s="12">
        <v>75</v>
      </c>
      <c r="D162" s="7" t="s">
        <v>880</v>
      </c>
      <c r="E162" s="6" t="s">
        <v>881</v>
      </c>
      <c r="F162" s="44"/>
      <c r="G162" s="23"/>
      <c r="H162" s="96" t="s">
        <v>719</v>
      </c>
      <c r="I162" s="96"/>
      <c r="J162" s="31"/>
      <c r="K162" s="49"/>
      <c r="L162" s="49"/>
      <c r="M162" s="49"/>
      <c r="N162" s="16"/>
      <c r="O162" s="49"/>
      <c r="P162" s="16"/>
      <c r="Q162" s="16" t="s">
        <v>331</v>
      </c>
      <c r="R162" s="15">
        <v>0.3</v>
      </c>
      <c r="S162" s="16"/>
      <c r="T162" s="31"/>
      <c r="U162" s="31"/>
      <c r="V162" s="31"/>
    </row>
    <row r="163" spans="1:22" ht="18.899999999999999" customHeight="1" x14ac:dyDescent="0.3">
      <c r="A163" s="1" t="str">
        <f t="shared" si="2"/>
        <v>75-1480</v>
      </c>
      <c r="C163" s="12">
        <v>75</v>
      </c>
      <c r="D163" s="7" t="s">
        <v>882</v>
      </c>
      <c r="E163" s="6" t="s">
        <v>883</v>
      </c>
      <c r="F163" s="44"/>
      <c r="G163" s="23"/>
      <c r="H163" s="23"/>
      <c r="I163" s="23" t="s">
        <v>715</v>
      </c>
      <c r="J163" s="31"/>
      <c r="K163" s="49"/>
      <c r="L163" s="49"/>
      <c r="M163" s="49"/>
      <c r="N163" s="49"/>
      <c r="O163" s="49"/>
      <c r="P163" s="49"/>
      <c r="Q163" s="16"/>
      <c r="R163" s="16"/>
      <c r="S163" s="16"/>
      <c r="T163" s="16"/>
      <c r="U163" s="16"/>
      <c r="V163" s="16"/>
    </row>
    <row r="164" spans="1:22" ht="18.899999999999999" customHeight="1" x14ac:dyDescent="0.3">
      <c r="A164" s="1" t="str">
        <f t="shared" si="2"/>
        <v>75-1490</v>
      </c>
      <c r="C164" s="12">
        <v>75</v>
      </c>
      <c r="D164" s="7" t="s">
        <v>884</v>
      </c>
      <c r="E164" s="6" t="s">
        <v>885</v>
      </c>
      <c r="F164" s="44"/>
      <c r="G164" s="23"/>
      <c r="H164" s="96" t="s">
        <v>720</v>
      </c>
      <c r="I164" s="96"/>
      <c r="J164" s="31"/>
      <c r="K164" s="49"/>
      <c r="L164" s="49"/>
      <c r="M164" s="49"/>
      <c r="N164" s="16"/>
      <c r="O164" s="49"/>
      <c r="P164" s="16"/>
      <c r="Q164" s="16" t="s">
        <v>472</v>
      </c>
      <c r="R164" s="15">
        <v>0.35</v>
      </c>
      <c r="S164" s="16"/>
      <c r="T164" s="31"/>
      <c r="U164" s="31"/>
      <c r="V164" s="31"/>
    </row>
    <row r="165" spans="1:22" ht="18.899999999999999" customHeight="1" x14ac:dyDescent="0.3">
      <c r="A165" s="1" t="str">
        <f t="shared" si="2"/>
        <v>75-1500</v>
      </c>
      <c r="C165" s="12">
        <v>75</v>
      </c>
      <c r="D165" s="7" t="s">
        <v>886</v>
      </c>
      <c r="E165" s="6" t="s">
        <v>887</v>
      </c>
      <c r="F165" s="44"/>
      <c r="G165" s="23"/>
      <c r="H165" s="23"/>
      <c r="I165" s="23" t="s">
        <v>715</v>
      </c>
      <c r="J165" s="31"/>
      <c r="K165" s="49"/>
      <c r="L165" s="49"/>
      <c r="M165" s="49"/>
      <c r="N165" s="49"/>
      <c r="O165" s="49"/>
      <c r="P165" s="49"/>
      <c r="Q165" s="16"/>
      <c r="R165" s="16"/>
      <c r="S165" s="16"/>
      <c r="T165" s="16"/>
      <c r="U165" s="16"/>
      <c r="V165" s="16"/>
    </row>
    <row r="166" spans="1:22" ht="18.899999999999999" customHeight="1" x14ac:dyDescent="0.3">
      <c r="A166" s="1" t="str">
        <f t="shared" si="2"/>
        <v>75-1510</v>
      </c>
      <c r="C166" s="12">
        <v>75</v>
      </c>
      <c r="D166" s="7" t="s">
        <v>888</v>
      </c>
      <c r="E166" s="6" t="s">
        <v>889</v>
      </c>
      <c r="F166" s="44"/>
      <c r="G166" s="23"/>
      <c r="H166" s="96" t="s">
        <v>721</v>
      </c>
      <c r="I166" s="96"/>
      <c r="J166" s="31"/>
      <c r="K166" s="49"/>
      <c r="L166" s="49"/>
      <c r="M166" s="49"/>
      <c r="N166" s="16"/>
      <c r="O166" s="49"/>
      <c r="P166" s="16"/>
      <c r="Q166" s="16" t="s">
        <v>142</v>
      </c>
      <c r="R166" s="15">
        <v>0.5</v>
      </c>
      <c r="S166" s="16"/>
      <c r="T166" s="31"/>
      <c r="U166" s="31"/>
      <c r="V166" s="31"/>
    </row>
    <row r="167" spans="1:22" ht="18.899999999999999" customHeight="1" x14ac:dyDescent="0.3">
      <c r="A167" s="1" t="str">
        <f t="shared" si="2"/>
        <v>75-1520</v>
      </c>
      <c r="C167" s="12">
        <v>75</v>
      </c>
      <c r="D167" s="7" t="s">
        <v>890</v>
      </c>
      <c r="E167" s="6" t="s">
        <v>891</v>
      </c>
      <c r="F167" s="44"/>
      <c r="G167" s="23"/>
      <c r="H167" s="23"/>
      <c r="I167" s="23" t="s">
        <v>715</v>
      </c>
      <c r="J167" s="31"/>
      <c r="K167" s="49"/>
      <c r="L167" s="49"/>
      <c r="M167" s="49"/>
      <c r="N167" s="49"/>
      <c r="O167" s="49"/>
      <c r="P167" s="49"/>
      <c r="Q167" s="16"/>
      <c r="R167" s="16"/>
      <c r="S167" s="16"/>
      <c r="T167" s="16"/>
      <c r="U167" s="16"/>
      <c r="V167" s="16"/>
    </row>
    <row r="168" spans="1:22" ht="18.899999999999999" customHeight="1" x14ac:dyDescent="0.3">
      <c r="A168" s="1" t="str">
        <f t="shared" si="2"/>
        <v>75-1530</v>
      </c>
      <c r="C168" s="12">
        <v>75</v>
      </c>
      <c r="D168" s="7" t="s">
        <v>892</v>
      </c>
      <c r="E168" s="6" t="s">
        <v>893</v>
      </c>
      <c r="F168" s="44"/>
      <c r="G168" s="23"/>
      <c r="H168" s="96" t="s">
        <v>722</v>
      </c>
      <c r="I168" s="96"/>
      <c r="J168" s="31"/>
      <c r="K168" s="49"/>
      <c r="L168" s="49"/>
      <c r="M168" s="49"/>
      <c r="N168" s="16"/>
      <c r="O168" s="49"/>
      <c r="P168" s="16"/>
      <c r="Q168" s="16" t="s">
        <v>37</v>
      </c>
      <c r="R168" s="15">
        <v>1</v>
      </c>
      <c r="S168" s="16"/>
      <c r="T168" s="31"/>
      <c r="U168" s="31"/>
      <c r="V168" s="31"/>
    </row>
    <row r="169" spans="1:22" ht="18.899999999999999" customHeight="1" x14ac:dyDescent="0.3">
      <c r="A169" s="1" t="str">
        <f t="shared" si="2"/>
        <v>75-1540</v>
      </c>
      <c r="C169" s="12">
        <v>75</v>
      </c>
      <c r="D169" s="7" t="s">
        <v>894</v>
      </c>
      <c r="E169" s="6" t="s">
        <v>895</v>
      </c>
      <c r="F169" s="44"/>
      <c r="G169" s="23"/>
      <c r="H169" s="23"/>
      <c r="I169" s="23" t="s">
        <v>715</v>
      </c>
      <c r="J169" s="31"/>
      <c r="K169" s="49"/>
      <c r="L169" s="49"/>
      <c r="M169" s="49"/>
      <c r="N169" s="49"/>
      <c r="O169" s="49"/>
      <c r="P169" s="16"/>
      <c r="Q169" s="16"/>
      <c r="R169" s="16"/>
      <c r="S169" s="16"/>
      <c r="T169" s="16"/>
      <c r="U169" s="16"/>
      <c r="V169" s="16"/>
    </row>
    <row r="170" spans="1:22" ht="39.9" customHeight="1" x14ac:dyDescent="0.3">
      <c r="A170" s="1" t="str">
        <f t="shared" si="2"/>
        <v>75-1550</v>
      </c>
      <c r="C170" s="12">
        <v>75</v>
      </c>
      <c r="D170" s="7" t="s">
        <v>896</v>
      </c>
      <c r="E170" s="6" t="s">
        <v>897</v>
      </c>
      <c r="F170" s="44"/>
      <c r="G170" s="81" t="s">
        <v>723</v>
      </c>
      <c r="H170" s="81"/>
      <c r="I170" s="81"/>
      <c r="J170" s="31"/>
      <c r="K170" s="31"/>
      <c r="L170" s="31"/>
      <c r="M170" s="31"/>
      <c r="N170" s="16"/>
      <c r="O170" s="31"/>
      <c r="P170" s="16"/>
      <c r="Q170" s="16"/>
      <c r="R170" s="16"/>
      <c r="S170" s="31"/>
      <c r="T170" s="31"/>
      <c r="U170" s="31"/>
      <c r="V170" s="31"/>
    </row>
    <row r="171" spans="1:22" ht="18.899999999999999" customHeight="1" x14ac:dyDescent="0.3">
      <c r="A171" s="1" t="str">
        <f t="shared" si="2"/>
        <v>75-1560</v>
      </c>
      <c r="C171" s="12">
        <v>75</v>
      </c>
      <c r="D171" s="7" t="s">
        <v>898</v>
      </c>
      <c r="E171" s="6" t="s">
        <v>899</v>
      </c>
      <c r="F171" s="44"/>
      <c r="G171" s="23"/>
      <c r="H171" s="96" t="s">
        <v>714</v>
      </c>
      <c r="I171" s="112"/>
      <c r="J171" s="31"/>
      <c r="K171" s="49"/>
      <c r="L171" s="49"/>
      <c r="M171" s="49"/>
      <c r="N171" s="16"/>
      <c r="O171" s="49"/>
      <c r="P171" s="16"/>
      <c r="Q171" s="16" t="s">
        <v>458</v>
      </c>
      <c r="R171" s="15">
        <v>7.0000000000000007E-2</v>
      </c>
      <c r="S171" s="31"/>
      <c r="T171" s="16"/>
      <c r="U171" s="16"/>
      <c r="V171" s="16"/>
    </row>
    <row r="172" spans="1:22" ht="18.899999999999999" customHeight="1" x14ac:dyDescent="0.3">
      <c r="A172" s="1" t="str">
        <f t="shared" si="2"/>
        <v>75-1570</v>
      </c>
      <c r="C172" s="12">
        <v>75</v>
      </c>
      <c r="D172" s="7" t="s">
        <v>900</v>
      </c>
      <c r="E172" s="6" t="s">
        <v>901</v>
      </c>
      <c r="F172" s="44"/>
      <c r="G172" s="23"/>
      <c r="H172" s="23"/>
      <c r="I172" s="23" t="s">
        <v>715</v>
      </c>
      <c r="J172" s="31"/>
      <c r="K172" s="49"/>
      <c r="L172" s="49"/>
      <c r="M172" s="49"/>
      <c r="N172" s="49"/>
      <c r="O172" s="49"/>
      <c r="P172" s="49"/>
      <c r="Q172" s="16"/>
      <c r="R172" s="16"/>
      <c r="S172" s="16"/>
      <c r="T172" s="16"/>
      <c r="U172" s="16"/>
      <c r="V172" s="16"/>
    </row>
    <row r="173" spans="1:22" ht="18.899999999999999" customHeight="1" x14ac:dyDescent="0.3">
      <c r="A173" s="1" t="str">
        <f t="shared" si="2"/>
        <v>75-1580</v>
      </c>
      <c r="C173" s="12">
        <v>75</v>
      </c>
      <c r="D173" s="7" t="s">
        <v>902</v>
      </c>
      <c r="E173" s="6" t="s">
        <v>903</v>
      </c>
      <c r="F173" s="44"/>
      <c r="G173" s="23"/>
      <c r="H173" s="96" t="s">
        <v>716</v>
      </c>
      <c r="I173" s="114"/>
      <c r="J173" s="31"/>
      <c r="K173" s="49"/>
      <c r="L173" s="49"/>
      <c r="M173" s="49"/>
      <c r="N173" s="16"/>
      <c r="O173" s="49"/>
      <c r="P173" s="16"/>
      <c r="Q173" s="16" t="s">
        <v>206</v>
      </c>
      <c r="R173" s="15">
        <v>0</v>
      </c>
      <c r="S173" s="31"/>
      <c r="T173" s="31"/>
      <c r="U173" s="31"/>
      <c r="V173" s="31"/>
    </row>
    <row r="174" spans="1:22" ht="18.899999999999999" customHeight="1" x14ac:dyDescent="0.3">
      <c r="A174" s="1" t="str">
        <f t="shared" si="2"/>
        <v>75-1590</v>
      </c>
      <c r="C174" s="12">
        <v>75</v>
      </c>
      <c r="D174" s="7" t="s">
        <v>904</v>
      </c>
      <c r="E174" s="6" t="s">
        <v>905</v>
      </c>
      <c r="F174" s="44"/>
      <c r="G174" s="23"/>
      <c r="H174" s="23"/>
      <c r="I174" s="23" t="s">
        <v>715</v>
      </c>
      <c r="J174" s="31"/>
      <c r="K174" s="49"/>
      <c r="L174" s="49"/>
      <c r="M174" s="49"/>
      <c r="N174" s="49"/>
      <c r="O174" s="49"/>
      <c r="P174" s="49"/>
      <c r="Q174" s="16"/>
      <c r="R174" s="16"/>
      <c r="S174" s="16"/>
      <c r="T174" s="16"/>
      <c r="U174" s="16"/>
      <c r="V174" s="16"/>
    </row>
    <row r="175" spans="1:22" ht="18.899999999999999" customHeight="1" x14ac:dyDescent="0.3">
      <c r="A175" s="1" t="str">
        <f t="shared" si="2"/>
        <v>75-1600</v>
      </c>
      <c r="C175" s="12">
        <v>75</v>
      </c>
      <c r="D175" s="7" t="s">
        <v>906</v>
      </c>
      <c r="E175" s="6" t="s">
        <v>907</v>
      </c>
      <c r="F175" s="44"/>
      <c r="G175" s="23"/>
      <c r="H175" s="96" t="s">
        <v>717</v>
      </c>
      <c r="I175" s="96"/>
      <c r="J175" s="31"/>
      <c r="K175" s="49"/>
      <c r="L175" s="49"/>
      <c r="M175" s="49"/>
      <c r="N175" s="16"/>
      <c r="O175" s="49"/>
      <c r="P175" s="16"/>
      <c r="Q175" s="16" t="s">
        <v>725</v>
      </c>
      <c r="R175" s="15">
        <v>0.08</v>
      </c>
      <c r="S175" s="16"/>
      <c r="T175" s="31"/>
      <c r="U175" s="31"/>
      <c r="V175" s="31"/>
    </row>
    <row r="176" spans="1:22" ht="18.899999999999999" customHeight="1" x14ac:dyDescent="0.3">
      <c r="A176" s="1" t="str">
        <f t="shared" si="2"/>
        <v>75-1610</v>
      </c>
      <c r="C176" s="12">
        <v>75</v>
      </c>
      <c r="D176" s="7" t="s">
        <v>908</v>
      </c>
      <c r="E176" s="6" t="s">
        <v>909</v>
      </c>
      <c r="F176" s="44"/>
      <c r="G176" s="23"/>
      <c r="H176" s="23"/>
      <c r="I176" s="23" t="s">
        <v>715</v>
      </c>
      <c r="J176" s="31"/>
      <c r="K176" s="49"/>
      <c r="L176" s="49"/>
      <c r="M176" s="49"/>
      <c r="N176" s="49"/>
      <c r="O176" s="49"/>
      <c r="P176" s="49"/>
      <c r="Q176" s="16"/>
      <c r="R176" s="16"/>
      <c r="S176" s="16"/>
      <c r="T176" s="16"/>
      <c r="U176" s="16"/>
      <c r="V176" s="16"/>
    </row>
    <row r="177" spans="1:22" ht="18.899999999999999" customHeight="1" x14ac:dyDescent="0.3">
      <c r="A177" s="1" t="str">
        <f t="shared" si="2"/>
        <v>75-1620</v>
      </c>
      <c r="C177" s="12">
        <v>75</v>
      </c>
      <c r="D177" s="7" t="s">
        <v>910</v>
      </c>
      <c r="E177" s="6" t="s">
        <v>911</v>
      </c>
      <c r="F177" s="44"/>
      <c r="G177" s="23"/>
      <c r="H177" s="96" t="s">
        <v>718</v>
      </c>
      <c r="I177" s="96"/>
      <c r="J177" s="31"/>
      <c r="K177" s="49"/>
      <c r="L177" s="49"/>
      <c r="M177" s="49"/>
      <c r="N177" s="16"/>
      <c r="O177" s="49"/>
      <c r="P177" s="16"/>
      <c r="Q177" s="16" t="s">
        <v>728</v>
      </c>
      <c r="R177" s="15">
        <v>0.18</v>
      </c>
      <c r="S177" s="16"/>
      <c r="T177" s="31"/>
      <c r="U177" s="31"/>
      <c r="V177" s="31"/>
    </row>
    <row r="178" spans="1:22" ht="18.899999999999999" customHeight="1" x14ac:dyDescent="0.3">
      <c r="A178" s="1" t="str">
        <f t="shared" si="2"/>
        <v>75-1630</v>
      </c>
      <c r="C178" s="12">
        <v>75</v>
      </c>
      <c r="D178" s="7" t="s">
        <v>912</v>
      </c>
      <c r="E178" s="6" t="s">
        <v>913</v>
      </c>
      <c r="F178" s="44"/>
      <c r="G178" s="23"/>
      <c r="H178" s="23"/>
      <c r="I178" s="23" t="s">
        <v>715</v>
      </c>
      <c r="J178" s="31"/>
      <c r="K178" s="49"/>
      <c r="L178" s="49"/>
      <c r="M178" s="49"/>
      <c r="N178" s="49"/>
      <c r="O178" s="49"/>
      <c r="P178" s="49"/>
      <c r="Q178" s="16"/>
      <c r="R178" s="16"/>
      <c r="S178" s="16"/>
      <c r="T178" s="16"/>
      <c r="U178" s="16"/>
      <c r="V178" s="16"/>
    </row>
    <row r="179" spans="1:22" ht="18.899999999999999" customHeight="1" x14ac:dyDescent="0.3">
      <c r="A179" s="1" t="str">
        <f t="shared" si="2"/>
        <v>75-1640</v>
      </c>
      <c r="C179" s="12">
        <v>75</v>
      </c>
      <c r="D179" s="7" t="s">
        <v>914</v>
      </c>
      <c r="E179" s="6" t="s">
        <v>915</v>
      </c>
      <c r="F179" s="44"/>
      <c r="G179" s="23"/>
      <c r="H179" s="96" t="s">
        <v>719</v>
      </c>
      <c r="I179" s="96"/>
      <c r="J179" s="31"/>
      <c r="K179" s="49"/>
      <c r="L179" s="49"/>
      <c r="M179" s="49"/>
      <c r="N179" s="16"/>
      <c r="O179" s="49"/>
      <c r="P179" s="16"/>
      <c r="Q179" s="16" t="s">
        <v>731</v>
      </c>
      <c r="R179" s="15">
        <v>0.23</v>
      </c>
      <c r="S179" s="16"/>
      <c r="T179" s="31"/>
      <c r="U179" s="31"/>
      <c r="V179" s="31"/>
    </row>
    <row r="180" spans="1:22" ht="18.899999999999999" customHeight="1" x14ac:dyDescent="0.3">
      <c r="A180" s="1" t="str">
        <f t="shared" si="2"/>
        <v>75-1650</v>
      </c>
      <c r="C180" s="12">
        <v>75</v>
      </c>
      <c r="D180" s="7" t="s">
        <v>916</v>
      </c>
      <c r="E180" s="6" t="s">
        <v>917</v>
      </c>
      <c r="F180" s="44"/>
      <c r="G180" s="23"/>
      <c r="H180" s="23"/>
      <c r="I180" s="23" t="s">
        <v>715</v>
      </c>
      <c r="J180" s="31"/>
      <c r="K180" s="49"/>
      <c r="L180" s="49"/>
      <c r="M180" s="49"/>
      <c r="N180" s="49"/>
      <c r="O180" s="49"/>
      <c r="P180" s="49"/>
      <c r="Q180" s="16"/>
      <c r="R180" s="16"/>
      <c r="S180" s="16"/>
      <c r="T180" s="16"/>
      <c r="U180" s="16"/>
      <c r="V180" s="16"/>
    </row>
    <row r="181" spans="1:22" ht="18.899999999999999" customHeight="1" x14ac:dyDescent="0.3">
      <c r="A181" s="1" t="str">
        <f t="shared" si="2"/>
        <v>75-1660</v>
      </c>
      <c r="C181" s="12">
        <v>75</v>
      </c>
      <c r="D181" s="7" t="s">
        <v>918</v>
      </c>
      <c r="E181" s="6" t="s">
        <v>919</v>
      </c>
      <c r="F181" s="44"/>
      <c r="G181" s="23"/>
      <c r="H181" s="96" t="s">
        <v>720</v>
      </c>
      <c r="I181" s="96"/>
      <c r="J181" s="31"/>
      <c r="K181" s="49"/>
      <c r="L181" s="49"/>
      <c r="M181" s="49"/>
      <c r="N181" s="16"/>
      <c r="O181" s="49"/>
      <c r="P181" s="16"/>
      <c r="Q181" s="16" t="s">
        <v>734</v>
      </c>
      <c r="R181" s="15">
        <v>0.28000000000000003</v>
      </c>
      <c r="S181" s="16"/>
      <c r="T181" s="31"/>
      <c r="U181" s="31"/>
      <c r="V181" s="31"/>
    </row>
    <row r="182" spans="1:22" ht="18.899999999999999" customHeight="1" x14ac:dyDescent="0.3">
      <c r="A182" s="1" t="str">
        <f t="shared" si="2"/>
        <v>75-1670</v>
      </c>
      <c r="C182" s="12">
        <v>75</v>
      </c>
      <c r="D182" s="7" t="s">
        <v>920</v>
      </c>
      <c r="E182" s="6" t="s">
        <v>921</v>
      </c>
      <c r="F182" s="44"/>
      <c r="G182" s="23"/>
      <c r="H182" s="23"/>
      <c r="I182" s="23" t="s">
        <v>715</v>
      </c>
      <c r="J182" s="31"/>
      <c r="K182" s="49"/>
      <c r="L182" s="49"/>
      <c r="M182" s="49"/>
      <c r="N182" s="49"/>
      <c r="O182" s="49"/>
      <c r="P182" s="49"/>
      <c r="Q182" s="16"/>
      <c r="R182" s="16"/>
      <c r="S182" s="16"/>
      <c r="T182" s="16"/>
      <c r="U182" s="16"/>
      <c r="V182" s="16"/>
    </row>
    <row r="183" spans="1:22" ht="18.899999999999999" customHeight="1" x14ac:dyDescent="0.3">
      <c r="A183" s="1" t="str">
        <f t="shared" si="2"/>
        <v>75-1680</v>
      </c>
      <c r="C183" s="12">
        <v>75</v>
      </c>
      <c r="D183" s="7" t="s">
        <v>922</v>
      </c>
      <c r="E183" s="6" t="s">
        <v>923</v>
      </c>
      <c r="F183" s="44"/>
      <c r="G183" s="23"/>
      <c r="H183" s="96" t="s">
        <v>721</v>
      </c>
      <c r="I183" s="96"/>
      <c r="J183" s="31"/>
      <c r="K183" s="49"/>
      <c r="L183" s="49"/>
      <c r="M183" s="49"/>
      <c r="N183" s="16"/>
      <c r="O183" s="49"/>
      <c r="P183" s="16"/>
      <c r="Q183" s="16" t="s">
        <v>737</v>
      </c>
      <c r="R183" s="15">
        <v>0.43</v>
      </c>
      <c r="S183" s="16"/>
      <c r="T183" s="31"/>
      <c r="U183" s="31"/>
      <c r="V183" s="31"/>
    </row>
    <row r="184" spans="1:22" ht="18.899999999999999" customHeight="1" x14ac:dyDescent="0.3">
      <c r="A184" s="1" t="str">
        <f t="shared" si="2"/>
        <v>75-1690</v>
      </c>
      <c r="C184" s="12">
        <v>75</v>
      </c>
      <c r="D184" s="7" t="s">
        <v>924</v>
      </c>
      <c r="E184" s="6" t="s">
        <v>925</v>
      </c>
      <c r="F184" s="44"/>
      <c r="G184" s="23"/>
      <c r="H184" s="23"/>
      <c r="I184" s="23" t="s">
        <v>715</v>
      </c>
      <c r="J184" s="31"/>
      <c r="K184" s="49"/>
      <c r="L184" s="49"/>
      <c r="M184" s="49"/>
      <c r="N184" s="49"/>
      <c r="O184" s="49"/>
      <c r="P184" s="49"/>
      <c r="Q184" s="16"/>
      <c r="R184" s="16"/>
      <c r="S184" s="16"/>
      <c r="T184" s="16"/>
      <c r="U184" s="16"/>
      <c r="V184" s="16"/>
    </row>
    <row r="185" spans="1:22" ht="18.899999999999999" customHeight="1" x14ac:dyDescent="0.3">
      <c r="A185" s="1" t="str">
        <f t="shared" si="2"/>
        <v>75-1700</v>
      </c>
      <c r="C185" s="12">
        <v>75</v>
      </c>
      <c r="D185" s="7" t="s">
        <v>926</v>
      </c>
      <c r="E185" s="6" t="s">
        <v>927</v>
      </c>
      <c r="F185" s="44"/>
      <c r="G185" s="23"/>
      <c r="H185" s="96" t="s">
        <v>722</v>
      </c>
      <c r="I185" s="96"/>
      <c r="J185" s="31"/>
      <c r="K185" s="49"/>
      <c r="L185" s="49"/>
      <c r="M185" s="49"/>
      <c r="N185" s="16"/>
      <c r="O185" s="49"/>
      <c r="P185" s="16"/>
      <c r="Q185" s="16" t="s">
        <v>85</v>
      </c>
      <c r="R185" s="15">
        <v>0.93</v>
      </c>
      <c r="S185" s="16"/>
      <c r="T185" s="31"/>
      <c r="U185" s="31"/>
      <c r="V185" s="31"/>
    </row>
    <row r="186" spans="1:22" ht="18.899999999999999" customHeight="1" x14ac:dyDescent="0.3">
      <c r="A186" s="1" t="str">
        <f t="shared" si="2"/>
        <v>75-1710</v>
      </c>
      <c r="C186" s="12">
        <v>75</v>
      </c>
      <c r="D186" s="7" t="s">
        <v>928</v>
      </c>
      <c r="E186" s="6" t="s">
        <v>929</v>
      </c>
      <c r="F186" s="44"/>
      <c r="G186" s="23"/>
      <c r="H186" s="23"/>
      <c r="I186" s="23" t="s">
        <v>715</v>
      </c>
      <c r="J186" s="31"/>
      <c r="K186" s="49"/>
      <c r="L186" s="49"/>
      <c r="M186" s="49"/>
      <c r="N186" s="49"/>
      <c r="O186" s="49"/>
      <c r="P186" s="16"/>
      <c r="Q186" s="16"/>
      <c r="R186" s="16"/>
      <c r="S186" s="16"/>
      <c r="T186" s="16"/>
      <c r="U186" s="16"/>
      <c r="V186" s="16"/>
    </row>
    <row r="187" spans="1:22" ht="18.899999999999999" customHeight="1" x14ac:dyDescent="0.3">
      <c r="A187" s="1" t="str">
        <f t="shared" si="2"/>
        <v>75-1720</v>
      </c>
      <c r="C187" s="12">
        <v>75</v>
      </c>
      <c r="D187" s="7" t="s">
        <v>930</v>
      </c>
      <c r="E187" s="6" t="s">
        <v>931</v>
      </c>
      <c r="F187" s="44"/>
      <c r="G187" s="81" t="s">
        <v>741</v>
      </c>
      <c r="H187" s="81"/>
      <c r="I187" s="81"/>
      <c r="J187" s="31"/>
      <c r="K187" s="31"/>
      <c r="L187" s="31"/>
      <c r="M187" s="31"/>
      <c r="N187" s="16"/>
      <c r="O187" s="31"/>
      <c r="P187" s="16"/>
      <c r="Q187" s="16"/>
      <c r="R187" s="16"/>
      <c r="S187" s="31"/>
      <c r="T187" s="31"/>
      <c r="U187" s="31"/>
      <c r="V187" s="31"/>
    </row>
    <row r="188" spans="1:22" ht="18.899999999999999" customHeight="1" x14ac:dyDescent="0.3">
      <c r="A188" s="1" t="str">
        <f t="shared" si="2"/>
        <v>75-1730</v>
      </c>
      <c r="C188" s="12">
        <v>75</v>
      </c>
      <c r="D188" s="7" t="s">
        <v>932</v>
      </c>
      <c r="E188" s="6" t="s">
        <v>933</v>
      </c>
      <c r="F188" s="44"/>
      <c r="G188" s="23"/>
      <c r="H188" s="96" t="s">
        <v>714</v>
      </c>
      <c r="I188" s="112"/>
      <c r="J188" s="31"/>
      <c r="K188" s="49"/>
      <c r="L188" s="49"/>
      <c r="M188" s="49"/>
      <c r="N188" s="16"/>
      <c r="O188" s="49"/>
      <c r="P188" s="16"/>
      <c r="Q188" s="16" t="s">
        <v>462</v>
      </c>
      <c r="R188" s="15">
        <v>0.15</v>
      </c>
      <c r="S188" s="31"/>
      <c r="T188" s="16"/>
      <c r="U188" s="16"/>
      <c r="V188" s="16"/>
    </row>
    <row r="189" spans="1:22" ht="18.899999999999999" customHeight="1" x14ac:dyDescent="0.3">
      <c r="A189" s="1" t="str">
        <f t="shared" si="2"/>
        <v>75-1740</v>
      </c>
      <c r="C189" s="12">
        <v>75</v>
      </c>
      <c r="D189" s="7" t="s">
        <v>934</v>
      </c>
      <c r="E189" s="6" t="s">
        <v>935</v>
      </c>
      <c r="F189" s="44"/>
      <c r="G189" s="23"/>
      <c r="H189" s="23"/>
      <c r="I189" s="23" t="s">
        <v>715</v>
      </c>
      <c r="J189" s="31"/>
      <c r="K189" s="49"/>
      <c r="L189" s="49"/>
      <c r="M189" s="49"/>
      <c r="N189" s="49"/>
      <c r="O189" s="49"/>
      <c r="P189" s="49"/>
      <c r="Q189" s="16"/>
      <c r="R189" s="16"/>
      <c r="S189" s="16"/>
      <c r="T189" s="16"/>
      <c r="U189" s="16"/>
      <c r="V189" s="16"/>
    </row>
    <row r="190" spans="1:22" ht="18.899999999999999" customHeight="1" x14ac:dyDescent="0.3">
      <c r="A190" s="1" t="str">
        <f t="shared" si="2"/>
        <v>75-1750</v>
      </c>
      <c r="C190" s="12">
        <v>75</v>
      </c>
      <c r="D190" s="7" t="s">
        <v>936</v>
      </c>
      <c r="E190" s="6" t="s">
        <v>937</v>
      </c>
      <c r="F190" s="44"/>
      <c r="G190" s="23"/>
      <c r="H190" s="96" t="s">
        <v>716</v>
      </c>
      <c r="I190" s="114"/>
      <c r="J190" s="31"/>
      <c r="K190" s="49"/>
      <c r="L190" s="49"/>
      <c r="M190" s="49"/>
      <c r="N190" s="16"/>
      <c r="O190" s="49"/>
      <c r="P190" s="16"/>
      <c r="Q190" s="16" t="s">
        <v>725</v>
      </c>
      <c r="R190" s="15">
        <v>0.08</v>
      </c>
      <c r="S190" s="31"/>
      <c r="T190" s="16"/>
      <c r="U190" s="16"/>
      <c r="V190" s="16"/>
    </row>
    <row r="191" spans="1:22" ht="18.899999999999999" customHeight="1" x14ac:dyDescent="0.3">
      <c r="A191" s="1" t="str">
        <f t="shared" si="2"/>
        <v>75-1760</v>
      </c>
      <c r="C191" s="12">
        <v>75</v>
      </c>
      <c r="D191" s="7" t="s">
        <v>938</v>
      </c>
      <c r="E191" s="6" t="s">
        <v>939</v>
      </c>
      <c r="F191" s="44"/>
      <c r="G191" s="23"/>
      <c r="H191" s="23"/>
      <c r="I191" s="23" t="s">
        <v>715</v>
      </c>
      <c r="J191" s="31"/>
      <c r="K191" s="49"/>
      <c r="L191" s="49"/>
      <c r="M191" s="49"/>
      <c r="N191" s="49"/>
      <c r="O191" s="49"/>
      <c r="P191" s="49"/>
      <c r="Q191" s="16"/>
      <c r="R191" s="16"/>
      <c r="S191" s="16"/>
      <c r="T191" s="16"/>
      <c r="U191" s="16"/>
      <c r="V191" s="16"/>
    </row>
    <row r="192" spans="1:22" ht="18.899999999999999" customHeight="1" x14ac:dyDescent="0.3">
      <c r="A192" s="1" t="str">
        <f t="shared" si="2"/>
        <v>75-1770</v>
      </c>
      <c r="C192" s="12">
        <v>75</v>
      </c>
      <c r="D192" s="7" t="s">
        <v>940</v>
      </c>
      <c r="E192" s="6" t="s">
        <v>941</v>
      </c>
      <c r="F192" s="44"/>
      <c r="G192" s="23"/>
      <c r="H192" s="96" t="s">
        <v>717</v>
      </c>
      <c r="I192" s="96"/>
      <c r="J192" s="31"/>
      <c r="K192" s="49"/>
      <c r="L192" s="49"/>
      <c r="M192" s="49"/>
      <c r="N192" s="16"/>
      <c r="O192" s="49"/>
      <c r="P192" s="16"/>
      <c r="Q192" s="16" t="s">
        <v>206</v>
      </c>
      <c r="R192" s="15">
        <v>0</v>
      </c>
      <c r="S192" s="31"/>
      <c r="T192" s="31"/>
      <c r="U192" s="31"/>
      <c r="V192" s="31"/>
    </row>
    <row r="193" spans="1:22" ht="18.899999999999999" customHeight="1" x14ac:dyDescent="0.3">
      <c r="A193" s="1" t="str">
        <f t="shared" si="2"/>
        <v>75-1780</v>
      </c>
      <c r="C193" s="12">
        <v>75</v>
      </c>
      <c r="D193" s="7" t="s">
        <v>942</v>
      </c>
      <c r="E193" s="6" t="s">
        <v>943</v>
      </c>
      <c r="F193" s="44"/>
      <c r="G193" s="23"/>
      <c r="H193" s="23"/>
      <c r="I193" s="23" t="s">
        <v>715</v>
      </c>
      <c r="J193" s="31"/>
      <c r="K193" s="49"/>
      <c r="L193" s="49"/>
      <c r="M193" s="49"/>
      <c r="N193" s="49"/>
      <c r="O193" s="49"/>
      <c r="P193" s="49"/>
      <c r="Q193" s="16"/>
      <c r="R193" s="16"/>
      <c r="S193" s="16"/>
      <c r="T193" s="16"/>
      <c r="U193" s="16"/>
      <c r="V193" s="16"/>
    </row>
    <row r="194" spans="1:22" ht="18.899999999999999" customHeight="1" x14ac:dyDescent="0.3">
      <c r="A194" s="1" t="str">
        <f t="shared" si="2"/>
        <v>75-1790</v>
      </c>
      <c r="C194" s="12">
        <v>75</v>
      </c>
      <c r="D194" s="7" t="s">
        <v>944</v>
      </c>
      <c r="E194" s="6" t="s">
        <v>945</v>
      </c>
      <c r="F194" s="44"/>
      <c r="G194" s="23"/>
      <c r="H194" s="96" t="s">
        <v>718</v>
      </c>
      <c r="I194" s="96"/>
      <c r="J194" s="31"/>
      <c r="K194" s="49"/>
      <c r="L194" s="49"/>
      <c r="M194" s="49"/>
      <c r="N194" s="16"/>
      <c r="O194" s="49"/>
      <c r="P194" s="16"/>
      <c r="Q194" s="16" t="s">
        <v>221</v>
      </c>
      <c r="R194" s="15">
        <v>0.1</v>
      </c>
      <c r="S194" s="16"/>
      <c r="T194" s="31"/>
      <c r="U194" s="31"/>
      <c r="V194" s="31"/>
    </row>
    <row r="195" spans="1:22" ht="18.899999999999999" customHeight="1" x14ac:dyDescent="0.3">
      <c r="A195" s="1" t="str">
        <f t="shared" si="2"/>
        <v>75-1800</v>
      </c>
      <c r="C195" s="12">
        <v>75</v>
      </c>
      <c r="D195" s="7" t="s">
        <v>946</v>
      </c>
      <c r="E195" s="6" t="s">
        <v>947</v>
      </c>
      <c r="F195" s="44"/>
      <c r="G195" s="23"/>
      <c r="H195" s="23"/>
      <c r="I195" s="23" t="s">
        <v>715</v>
      </c>
      <c r="J195" s="31"/>
      <c r="K195" s="49"/>
      <c r="L195" s="49"/>
      <c r="M195" s="49"/>
      <c r="N195" s="49"/>
      <c r="O195" s="49"/>
      <c r="P195" s="49"/>
      <c r="Q195" s="16"/>
      <c r="R195" s="16"/>
      <c r="S195" s="16"/>
      <c r="T195" s="16"/>
      <c r="U195" s="16"/>
      <c r="V195" s="16"/>
    </row>
    <row r="196" spans="1:22" ht="18.899999999999999" customHeight="1" x14ac:dyDescent="0.3">
      <c r="A196" s="1" t="str">
        <f t="shared" si="2"/>
        <v>75-1810</v>
      </c>
      <c r="C196" s="12">
        <v>75</v>
      </c>
      <c r="D196" s="7" t="s">
        <v>948</v>
      </c>
      <c r="E196" s="6" t="s">
        <v>949</v>
      </c>
      <c r="F196" s="44"/>
      <c r="G196" s="23"/>
      <c r="H196" s="96" t="s">
        <v>719</v>
      </c>
      <c r="I196" s="96"/>
      <c r="J196" s="31"/>
      <c r="K196" s="49"/>
      <c r="L196" s="49"/>
      <c r="M196" s="49"/>
      <c r="N196" s="16"/>
      <c r="O196" s="49"/>
      <c r="P196" s="16"/>
      <c r="Q196" s="16" t="s">
        <v>462</v>
      </c>
      <c r="R196" s="15">
        <v>0.15</v>
      </c>
      <c r="S196" s="16"/>
      <c r="T196" s="31"/>
      <c r="U196" s="31"/>
      <c r="V196" s="31"/>
    </row>
    <row r="197" spans="1:22" ht="18.899999999999999" customHeight="1" x14ac:dyDescent="0.3">
      <c r="A197" s="1" t="str">
        <f t="shared" si="2"/>
        <v>75-1820</v>
      </c>
      <c r="C197" s="12">
        <v>75</v>
      </c>
      <c r="D197" s="7" t="s">
        <v>950</v>
      </c>
      <c r="E197" s="6" t="s">
        <v>951</v>
      </c>
      <c r="F197" s="44"/>
      <c r="G197" s="23"/>
      <c r="H197" s="23"/>
      <c r="I197" s="23" t="s">
        <v>715</v>
      </c>
      <c r="J197" s="31"/>
      <c r="K197" s="49"/>
      <c r="L197" s="49"/>
      <c r="M197" s="49"/>
      <c r="N197" s="49"/>
      <c r="O197" s="49"/>
      <c r="P197" s="49"/>
      <c r="Q197" s="16"/>
      <c r="R197" s="16"/>
      <c r="S197" s="16"/>
      <c r="T197" s="16"/>
      <c r="U197" s="16"/>
      <c r="V197" s="16"/>
    </row>
    <row r="198" spans="1:22" ht="18.899999999999999" customHeight="1" x14ac:dyDescent="0.3">
      <c r="A198" s="1" t="str">
        <f t="shared" si="2"/>
        <v>75-1830</v>
      </c>
      <c r="C198" s="12">
        <v>75</v>
      </c>
      <c r="D198" s="7" t="s">
        <v>952</v>
      </c>
      <c r="E198" s="6" t="s">
        <v>953</v>
      </c>
      <c r="F198" s="44"/>
      <c r="G198" s="23"/>
      <c r="H198" s="96" t="s">
        <v>720</v>
      </c>
      <c r="I198" s="96"/>
      <c r="J198" s="31"/>
      <c r="K198" s="49"/>
      <c r="L198" s="49"/>
      <c r="M198" s="49"/>
      <c r="N198" s="16"/>
      <c r="O198" s="49"/>
      <c r="P198" s="16"/>
      <c r="Q198" s="16" t="s">
        <v>248</v>
      </c>
      <c r="R198" s="15">
        <v>0.2</v>
      </c>
      <c r="S198" s="16"/>
      <c r="T198" s="31"/>
      <c r="U198" s="31"/>
      <c r="V198" s="31"/>
    </row>
    <row r="199" spans="1:22" ht="18.899999999999999" customHeight="1" x14ac:dyDescent="0.3">
      <c r="A199" s="1" t="str">
        <f t="shared" si="2"/>
        <v>75-1840</v>
      </c>
      <c r="C199" s="12">
        <v>75</v>
      </c>
      <c r="D199" s="7" t="s">
        <v>954</v>
      </c>
      <c r="E199" s="6" t="s">
        <v>955</v>
      </c>
      <c r="F199" s="44"/>
      <c r="G199" s="23"/>
      <c r="H199" s="23"/>
      <c r="I199" s="23" t="s">
        <v>715</v>
      </c>
      <c r="J199" s="31"/>
      <c r="K199" s="49"/>
      <c r="L199" s="49"/>
      <c r="M199" s="49"/>
      <c r="N199" s="49"/>
      <c r="O199" s="49"/>
      <c r="P199" s="49"/>
      <c r="Q199" s="16"/>
      <c r="R199" s="16"/>
      <c r="S199" s="16"/>
      <c r="T199" s="16"/>
      <c r="U199" s="16"/>
      <c r="V199" s="16"/>
    </row>
    <row r="200" spans="1:22" ht="18.899999999999999" customHeight="1" x14ac:dyDescent="0.3">
      <c r="A200" s="1" t="str">
        <f t="shared" si="2"/>
        <v>75-1850</v>
      </c>
      <c r="C200" s="12">
        <v>75</v>
      </c>
      <c r="D200" s="7" t="s">
        <v>956</v>
      </c>
      <c r="E200" s="6" t="s">
        <v>957</v>
      </c>
      <c r="F200" s="44"/>
      <c r="G200" s="23"/>
      <c r="H200" s="96" t="s">
        <v>721</v>
      </c>
      <c r="I200" s="96"/>
      <c r="J200" s="31"/>
      <c r="K200" s="49"/>
      <c r="L200" s="49"/>
      <c r="M200" s="49"/>
      <c r="N200" s="16"/>
      <c r="O200" s="49"/>
      <c r="P200" s="16"/>
      <c r="Q200" s="16" t="s">
        <v>472</v>
      </c>
      <c r="R200" s="15">
        <v>0.35</v>
      </c>
      <c r="S200" s="16"/>
      <c r="T200" s="31"/>
      <c r="U200" s="31"/>
      <c r="V200" s="31"/>
    </row>
    <row r="201" spans="1:22" ht="18.899999999999999" customHeight="1" x14ac:dyDescent="0.3">
      <c r="A201" s="1" t="str">
        <f t="shared" si="2"/>
        <v>75-1860</v>
      </c>
      <c r="C201" s="12">
        <v>75</v>
      </c>
      <c r="D201" s="7" t="s">
        <v>958</v>
      </c>
      <c r="E201" s="6" t="s">
        <v>959</v>
      </c>
      <c r="F201" s="44"/>
      <c r="G201" s="23"/>
      <c r="H201" s="23"/>
      <c r="I201" s="23" t="s">
        <v>715</v>
      </c>
      <c r="J201" s="31"/>
      <c r="K201" s="49"/>
      <c r="L201" s="49"/>
      <c r="M201" s="49"/>
      <c r="N201" s="49"/>
      <c r="O201" s="49"/>
      <c r="P201" s="49"/>
      <c r="Q201" s="16"/>
      <c r="R201" s="16"/>
      <c r="S201" s="16"/>
      <c r="T201" s="16"/>
      <c r="U201" s="16"/>
      <c r="V201" s="16"/>
    </row>
    <row r="202" spans="1:22" ht="18.899999999999999" customHeight="1" x14ac:dyDescent="0.3">
      <c r="A202" s="1" t="str">
        <f t="shared" si="2"/>
        <v>75-1870</v>
      </c>
      <c r="C202" s="12">
        <v>75</v>
      </c>
      <c r="D202" s="7" t="s">
        <v>960</v>
      </c>
      <c r="E202" s="6" t="s">
        <v>961</v>
      </c>
      <c r="F202" s="44"/>
      <c r="G202" s="23"/>
      <c r="H202" s="96" t="s">
        <v>722</v>
      </c>
      <c r="I202" s="96"/>
      <c r="J202" s="31"/>
      <c r="K202" s="49"/>
      <c r="L202" s="49"/>
      <c r="M202" s="49"/>
      <c r="N202" s="16"/>
      <c r="O202" s="49"/>
      <c r="P202" s="16"/>
      <c r="Q202" s="16" t="s">
        <v>102</v>
      </c>
      <c r="R202" s="15">
        <v>0.85</v>
      </c>
      <c r="S202" s="16"/>
      <c r="T202" s="31"/>
      <c r="U202" s="31"/>
      <c r="V202" s="31"/>
    </row>
    <row r="203" spans="1:22" ht="18.899999999999999" customHeight="1" x14ac:dyDescent="0.3">
      <c r="A203" s="1" t="str">
        <f t="shared" si="2"/>
        <v>75-1880</v>
      </c>
      <c r="C203" s="12">
        <v>75</v>
      </c>
      <c r="D203" s="7" t="s">
        <v>962</v>
      </c>
      <c r="E203" s="6" t="s">
        <v>963</v>
      </c>
      <c r="F203" s="44"/>
      <c r="G203" s="23"/>
      <c r="H203" s="23"/>
      <c r="I203" s="23" t="s">
        <v>715</v>
      </c>
      <c r="J203" s="31"/>
      <c r="K203" s="49"/>
      <c r="L203" s="49"/>
      <c r="M203" s="49"/>
      <c r="N203" s="49"/>
      <c r="O203" s="49"/>
      <c r="P203" s="16"/>
      <c r="Q203" s="16"/>
      <c r="R203" s="16"/>
      <c r="S203" s="16"/>
      <c r="T203" s="16"/>
      <c r="U203" s="16"/>
      <c r="V203" s="16"/>
    </row>
    <row r="204" spans="1:22" ht="39.9" customHeight="1" x14ac:dyDescent="0.3">
      <c r="A204" s="1" t="str">
        <f t="shared" si="2"/>
        <v>75-1890</v>
      </c>
      <c r="C204" s="12">
        <v>75</v>
      </c>
      <c r="D204" s="7" t="s">
        <v>964</v>
      </c>
      <c r="E204" s="6" t="s">
        <v>965</v>
      </c>
      <c r="F204" s="44"/>
      <c r="G204" s="81" t="s">
        <v>758</v>
      </c>
      <c r="H204" s="81"/>
      <c r="I204" s="81"/>
      <c r="J204" s="31"/>
      <c r="K204" s="31"/>
      <c r="L204" s="31"/>
      <c r="M204" s="31"/>
      <c r="N204" s="16"/>
      <c r="O204" s="31"/>
      <c r="P204" s="16"/>
      <c r="Q204" s="16"/>
      <c r="R204" s="16"/>
      <c r="S204" s="31"/>
      <c r="T204" s="31"/>
      <c r="U204" s="31"/>
      <c r="V204" s="31"/>
    </row>
    <row r="205" spans="1:22" ht="18.899999999999999" customHeight="1" x14ac:dyDescent="0.3">
      <c r="A205" s="1" t="str">
        <f t="shared" si="2"/>
        <v>75-1900</v>
      </c>
      <c r="C205" s="12">
        <v>75</v>
      </c>
      <c r="D205" s="7" t="s">
        <v>966</v>
      </c>
      <c r="E205" s="6" t="s">
        <v>967</v>
      </c>
      <c r="F205" s="44"/>
      <c r="G205" s="23"/>
      <c r="H205" s="96" t="s">
        <v>714</v>
      </c>
      <c r="I205" s="112"/>
      <c r="J205" s="31"/>
      <c r="K205" s="49"/>
      <c r="L205" s="49"/>
      <c r="M205" s="49"/>
      <c r="N205" s="16"/>
      <c r="O205" s="49"/>
      <c r="P205" s="16"/>
      <c r="Q205" s="16" t="s">
        <v>228</v>
      </c>
      <c r="R205" s="15">
        <v>0.25</v>
      </c>
      <c r="S205" s="31"/>
      <c r="T205" s="16"/>
      <c r="U205" s="16"/>
      <c r="V205" s="16"/>
    </row>
    <row r="206" spans="1:22" ht="18.899999999999999" customHeight="1" x14ac:dyDescent="0.3">
      <c r="A206" s="1" t="str">
        <f t="shared" si="2"/>
        <v>75-1910</v>
      </c>
      <c r="C206" s="12">
        <v>75</v>
      </c>
      <c r="D206" s="7" t="s">
        <v>968</v>
      </c>
      <c r="E206" s="6" t="s">
        <v>969</v>
      </c>
      <c r="F206" s="44"/>
      <c r="G206" s="23"/>
      <c r="H206" s="23"/>
      <c r="I206" s="23" t="s">
        <v>715</v>
      </c>
      <c r="J206" s="31"/>
      <c r="K206" s="49"/>
      <c r="L206" s="49"/>
      <c r="M206" s="49"/>
      <c r="N206" s="49"/>
      <c r="O206" s="49"/>
      <c r="P206" s="49"/>
      <c r="Q206" s="16"/>
      <c r="R206" s="16"/>
      <c r="S206" s="16"/>
      <c r="T206" s="16"/>
      <c r="U206" s="16"/>
      <c r="V206" s="16"/>
    </row>
    <row r="207" spans="1:22" ht="18.899999999999999" customHeight="1" x14ac:dyDescent="0.3">
      <c r="A207" s="1" t="str">
        <f t="shared" si="2"/>
        <v>75-1920</v>
      </c>
      <c r="C207" s="12">
        <v>75</v>
      </c>
      <c r="D207" s="7" t="s">
        <v>970</v>
      </c>
      <c r="E207" s="6" t="s">
        <v>971</v>
      </c>
      <c r="F207" s="44"/>
      <c r="G207" s="23"/>
      <c r="H207" s="96" t="s">
        <v>716</v>
      </c>
      <c r="I207" s="114"/>
      <c r="J207" s="31"/>
      <c r="K207" s="49"/>
      <c r="L207" s="49"/>
      <c r="M207" s="49"/>
      <c r="N207" s="16"/>
      <c r="O207" s="49"/>
      <c r="P207" s="16"/>
      <c r="Q207" s="16" t="s">
        <v>728</v>
      </c>
      <c r="R207" s="15">
        <v>0.18</v>
      </c>
      <c r="S207" s="31"/>
      <c r="T207" s="16"/>
      <c r="U207" s="16"/>
      <c r="V207" s="16"/>
    </row>
    <row r="208" spans="1:22" ht="18.899999999999999" customHeight="1" x14ac:dyDescent="0.3">
      <c r="A208" s="1" t="str">
        <f t="shared" ref="A208:A271" si="3">C208&amp;"-"&amp;D208</f>
        <v>75-1930</v>
      </c>
      <c r="C208" s="12">
        <v>75</v>
      </c>
      <c r="D208" s="7" t="s">
        <v>972</v>
      </c>
      <c r="E208" s="6" t="s">
        <v>973</v>
      </c>
      <c r="F208" s="44"/>
      <c r="G208" s="23"/>
      <c r="H208" s="23"/>
      <c r="I208" s="23" t="s">
        <v>715</v>
      </c>
      <c r="J208" s="31"/>
      <c r="K208" s="49"/>
      <c r="L208" s="49"/>
      <c r="M208" s="49"/>
      <c r="N208" s="49"/>
      <c r="O208" s="49"/>
      <c r="P208" s="49"/>
      <c r="Q208" s="16"/>
      <c r="R208" s="16"/>
      <c r="S208" s="16"/>
      <c r="T208" s="16"/>
      <c r="U208" s="16"/>
      <c r="V208" s="16"/>
    </row>
    <row r="209" spans="1:22" ht="18.899999999999999" customHeight="1" x14ac:dyDescent="0.3">
      <c r="A209" s="1" t="str">
        <f t="shared" si="3"/>
        <v>75-1940</v>
      </c>
      <c r="C209" s="12">
        <v>75</v>
      </c>
      <c r="D209" s="7" t="s">
        <v>974</v>
      </c>
      <c r="E209" s="6" t="s">
        <v>975</v>
      </c>
      <c r="F209" s="44"/>
      <c r="G209" s="23"/>
      <c r="H209" s="96" t="s">
        <v>717</v>
      </c>
      <c r="I209" s="96"/>
      <c r="J209" s="31"/>
      <c r="K209" s="49"/>
      <c r="L209" s="49"/>
      <c r="M209" s="49"/>
      <c r="N209" s="16"/>
      <c r="O209" s="49"/>
      <c r="P209" s="16"/>
      <c r="Q209" s="16" t="s">
        <v>221</v>
      </c>
      <c r="R209" s="15">
        <v>0.1</v>
      </c>
      <c r="S209" s="31"/>
      <c r="T209" s="16"/>
      <c r="U209" s="16"/>
      <c r="V209" s="16"/>
    </row>
    <row r="210" spans="1:22" ht="18.899999999999999" customHeight="1" x14ac:dyDescent="0.3">
      <c r="A210" s="1" t="str">
        <f t="shared" si="3"/>
        <v>75-1950</v>
      </c>
      <c r="C210" s="12">
        <v>75</v>
      </c>
      <c r="D210" s="7" t="s">
        <v>976</v>
      </c>
      <c r="E210" s="6" t="s">
        <v>977</v>
      </c>
      <c r="F210" s="44"/>
      <c r="G210" s="23"/>
      <c r="H210" s="23"/>
      <c r="I210" s="23" t="s">
        <v>715</v>
      </c>
      <c r="J210" s="31"/>
      <c r="K210" s="49"/>
      <c r="L210" s="49"/>
      <c r="M210" s="49"/>
      <c r="N210" s="49"/>
      <c r="O210" s="49"/>
      <c r="P210" s="49"/>
      <c r="Q210" s="16"/>
      <c r="R210" s="16"/>
      <c r="S210" s="16"/>
      <c r="T210" s="16"/>
      <c r="U210" s="16"/>
      <c r="V210" s="16"/>
    </row>
    <row r="211" spans="1:22" ht="18.899999999999999" customHeight="1" x14ac:dyDescent="0.3">
      <c r="A211" s="1" t="str">
        <f t="shared" si="3"/>
        <v>75-1960</v>
      </c>
      <c r="C211" s="12">
        <v>75</v>
      </c>
      <c r="D211" s="7" t="s">
        <v>978</v>
      </c>
      <c r="E211" s="6" t="s">
        <v>979</v>
      </c>
      <c r="F211" s="44"/>
      <c r="G211" s="23"/>
      <c r="H211" s="96" t="s">
        <v>718</v>
      </c>
      <c r="I211" s="96"/>
      <c r="J211" s="31"/>
      <c r="K211" s="49"/>
      <c r="L211" s="49"/>
      <c r="M211" s="49"/>
      <c r="N211" s="16"/>
      <c r="O211" s="49"/>
      <c r="P211" s="16"/>
      <c r="Q211" s="16" t="s">
        <v>206</v>
      </c>
      <c r="R211" s="15">
        <v>0</v>
      </c>
      <c r="S211" s="31"/>
      <c r="T211" s="31"/>
      <c r="U211" s="31"/>
      <c r="V211" s="31"/>
    </row>
    <row r="212" spans="1:22" ht="18.899999999999999" customHeight="1" x14ac:dyDescent="0.3">
      <c r="A212" s="1" t="str">
        <f t="shared" si="3"/>
        <v>75-1970</v>
      </c>
      <c r="C212" s="12">
        <v>75</v>
      </c>
      <c r="D212" s="7" t="s">
        <v>980</v>
      </c>
      <c r="E212" s="6" t="s">
        <v>981</v>
      </c>
      <c r="F212" s="44"/>
      <c r="G212" s="23"/>
      <c r="H212" s="23"/>
      <c r="I212" s="23" t="s">
        <v>715</v>
      </c>
      <c r="J212" s="31"/>
      <c r="K212" s="49"/>
      <c r="L212" s="49"/>
      <c r="M212" s="49"/>
      <c r="N212" s="49"/>
      <c r="O212" s="49"/>
      <c r="P212" s="49"/>
      <c r="Q212" s="16"/>
      <c r="R212" s="16"/>
      <c r="S212" s="16"/>
      <c r="T212" s="16"/>
      <c r="U212" s="16"/>
      <c r="V212" s="16"/>
    </row>
    <row r="213" spans="1:22" ht="18.899999999999999" customHeight="1" x14ac:dyDescent="0.3">
      <c r="A213" s="1" t="str">
        <f t="shared" si="3"/>
        <v>75-1980</v>
      </c>
      <c r="C213" s="12">
        <v>75</v>
      </c>
      <c r="D213" s="7" t="s">
        <v>982</v>
      </c>
      <c r="E213" s="6" t="s">
        <v>983</v>
      </c>
      <c r="F213" s="44"/>
      <c r="G213" s="23"/>
      <c r="H213" s="96" t="s">
        <v>719</v>
      </c>
      <c r="I213" s="96"/>
      <c r="J213" s="31"/>
      <c r="K213" s="49"/>
      <c r="L213" s="49"/>
      <c r="M213" s="49"/>
      <c r="N213" s="16"/>
      <c r="O213" s="49"/>
      <c r="P213" s="16"/>
      <c r="Q213" s="16" t="s">
        <v>216</v>
      </c>
      <c r="R213" s="15">
        <v>0.05</v>
      </c>
      <c r="S213" s="16"/>
      <c r="T213" s="31"/>
      <c r="U213" s="31"/>
      <c r="V213" s="31"/>
    </row>
    <row r="214" spans="1:22" ht="18.899999999999999" customHeight="1" x14ac:dyDescent="0.3">
      <c r="A214" s="1" t="str">
        <f t="shared" si="3"/>
        <v>75-1990</v>
      </c>
      <c r="C214" s="12">
        <v>75</v>
      </c>
      <c r="D214" s="7" t="s">
        <v>984</v>
      </c>
      <c r="E214" s="6" t="s">
        <v>985</v>
      </c>
      <c r="F214" s="44"/>
      <c r="G214" s="23"/>
      <c r="H214" s="23"/>
      <c r="I214" s="23" t="s">
        <v>715</v>
      </c>
      <c r="J214" s="31"/>
      <c r="K214" s="49"/>
      <c r="L214" s="49"/>
      <c r="M214" s="49"/>
      <c r="N214" s="49"/>
      <c r="O214" s="49"/>
      <c r="P214" s="49"/>
      <c r="Q214" s="16"/>
      <c r="R214" s="16"/>
      <c r="S214" s="16"/>
      <c r="T214" s="16"/>
      <c r="U214" s="16"/>
      <c r="V214" s="16"/>
    </row>
    <row r="215" spans="1:22" ht="18.899999999999999" customHeight="1" x14ac:dyDescent="0.3">
      <c r="A215" s="1" t="str">
        <f t="shared" si="3"/>
        <v>75-2000</v>
      </c>
      <c r="C215" s="12">
        <v>75</v>
      </c>
      <c r="D215" s="7" t="s">
        <v>986</v>
      </c>
      <c r="E215" s="6" t="s">
        <v>987</v>
      </c>
      <c r="F215" s="44"/>
      <c r="G215" s="23"/>
      <c r="H215" s="96" t="s">
        <v>720</v>
      </c>
      <c r="I215" s="96"/>
      <c r="J215" s="31"/>
      <c r="K215" s="49"/>
      <c r="L215" s="49"/>
      <c r="M215" s="49"/>
      <c r="N215" s="16"/>
      <c r="O215" s="49"/>
      <c r="P215" s="16"/>
      <c r="Q215" s="16" t="s">
        <v>221</v>
      </c>
      <c r="R215" s="15">
        <v>0.1</v>
      </c>
      <c r="S215" s="16"/>
      <c r="T215" s="31"/>
      <c r="U215" s="31"/>
      <c r="V215" s="31"/>
    </row>
    <row r="216" spans="1:22" ht="18.899999999999999" customHeight="1" x14ac:dyDescent="0.3">
      <c r="A216" s="1" t="str">
        <f t="shared" si="3"/>
        <v>75-2010</v>
      </c>
      <c r="C216" s="12">
        <v>75</v>
      </c>
      <c r="D216" s="7" t="s">
        <v>988</v>
      </c>
      <c r="E216" s="6" t="s">
        <v>989</v>
      </c>
      <c r="F216" s="44"/>
      <c r="G216" s="23"/>
      <c r="H216" s="23"/>
      <c r="I216" s="23" t="s">
        <v>715</v>
      </c>
      <c r="J216" s="31"/>
      <c r="K216" s="49"/>
      <c r="L216" s="49"/>
      <c r="M216" s="49"/>
      <c r="N216" s="49"/>
      <c r="O216" s="49"/>
      <c r="P216" s="49"/>
      <c r="Q216" s="16"/>
      <c r="R216" s="16"/>
      <c r="S216" s="16"/>
      <c r="T216" s="16"/>
      <c r="U216" s="16"/>
      <c r="V216" s="16"/>
    </row>
    <row r="217" spans="1:22" ht="18.899999999999999" customHeight="1" x14ac:dyDescent="0.3">
      <c r="A217" s="1" t="str">
        <f t="shared" si="3"/>
        <v>75-2020</v>
      </c>
      <c r="C217" s="12">
        <v>75</v>
      </c>
      <c r="D217" s="7" t="s">
        <v>990</v>
      </c>
      <c r="E217" s="6" t="s">
        <v>991</v>
      </c>
      <c r="F217" s="44"/>
      <c r="G217" s="23"/>
      <c r="H217" s="96" t="s">
        <v>721</v>
      </c>
      <c r="I217" s="96"/>
      <c r="J217" s="31"/>
      <c r="K217" s="49"/>
      <c r="L217" s="49"/>
      <c r="M217" s="49"/>
      <c r="N217" s="16"/>
      <c r="O217" s="49"/>
      <c r="P217" s="16"/>
      <c r="Q217" s="16" t="s">
        <v>228</v>
      </c>
      <c r="R217" s="15">
        <v>0.25</v>
      </c>
      <c r="S217" s="16"/>
      <c r="T217" s="31"/>
      <c r="U217" s="31"/>
      <c r="V217" s="31"/>
    </row>
    <row r="218" spans="1:22" ht="18.899999999999999" customHeight="1" x14ac:dyDescent="0.3">
      <c r="A218" s="1" t="str">
        <f t="shared" si="3"/>
        <v>75-2030</v>
      </c>
      <c r="C218" s="12">
        <v>75</v>
      </c>
      <c r="D218" s="7" t="s">
        <v>992</v>
      </c>
      <c r="E218" s="6" t="s">
        <v>993</v>
      </c>
      <c r="F218" s="44"/>
      <c r="G218" s="23"/>
      <c r="H218" s="23"/>
      <c r="I218" s="23" t="s">
        <v>715</v>
      </c>
      <c r="J218" s="31"/>
      <c r="K218" s="49"/>
      <c r="L218" s="49"/>
      <c r="M218" s="49"/>
      <c r="N218" s="49"/>
      <c r="O218" s="49"/>
      <c r="P218" s="49"/>
      <c r="Q218" s="16"/>
      <c r="R218" s="16"/>
      <c r="S218" s="16"/>
      <c r="T218" s="16"/>
      <c r="U218" s="16"/>
      <c r="V218" s="16"/>
    </row>
    <row r="219" spans="1:22" ht="18.899999999999999" customHeight="1" x14ac:dyDescent="0.3">
      <c r="A219" s="1" t="str">
        <f t="shared" si="3"/>
        <v>75-2040</v>
      </c>
      <c r="C219" s="12">
        <v>75</v>
      </c>
      <c r="D219" s="7" t="s">
        <v>994</v>
      </c>
      <c r="E219" s="6" t="s">
        <v>995</v>
      </c>
      <c r="F219" s="44"/>
      <c r="G219" s="23"/>
      <c r="H219" s="96" t="s">
        <v>722</v>
      </c>
      <c r="I219" s="96"/>
      <c r="J219" s="31"/>
      <c r="K219" s="49"/>
      <c r="L219" s="49"/>
      <c r="M219" s="49"/>
      <c r="N219" s="16"/>
      <c r="O219" s="49"/>
      <c r="P219" s="16"/>
      <c r="Q219" s="16" t="s">
        <v>127</v>
      </c>
      <c r="R219" s="15">
        <v>0.75</v>
      </c>
      <c r="S219" s="16"/>
      <c r="T219" s="31"/>
      <c r="U219" s="31"/>
      <c r="V219" s="31"/>
    </row>
    <row r="220" spans="1:22" ht="18.899999999999999" customHeight="1" x14ac:dyDescent="0.3">
      <c r="A220" s="1" t="str">
        <f t="shared" si="3"/>
        <v>75-2050</v>
      </c>
      <c r="C220" s="12">
        <v>75</v>
      </c>
      <c r="D220" s="7" t="s">
        <v>996</v>
      </c>
      <c r="E220" s="6" t="s">
        <v>997</v>
      </c>
      <c r="F220" s="44"/>
      <c r="G220" s="23"/>
      <c r="H220" s="23"/>
      <c r="I220" s="23" t="s">
        <v>715</v>
      </c>
      <c r="J220" s="31"/>
      <c r="K220" s="49"/>
      <c r="L220" s="49"/>
      <c r="M220" s="49"/>
      <c r="N220" s="49"/>
      <c r="O220" s="49"/>
      <c r="P220" s="16"/>
      <c r="Q220" s="16"/>
      <c r="R220" s="16"/>
      <c r="S220" s="16"/>
      <c r="T220" s="16"/>
      <c r="U220" s="16"/>
      <c r="V220" s="16"/>
    </row>
    <row r="221" spans="1:22" ht="39" customHeight="1" x14ac:dyDescent="0.3">
      <c r="A221" s="1" t="str">
        <f t="shared" si="3"/>
        <v>75-2060</v>
      </c>
      <c r="C221" s="12">
        <v>75</v>
      </c>
      <c r="D221" s="7" t="s">
        <v>998</v>
      </c>
      <c r="E221" s="6" t="s">
        <v>999</v>
      </c>
      <c r="F221" s="44"/>
      <c r="G221" s="81" t="s">
        <v>775</v>
      </c>
      <c r="H221" s="81"/>
      <c r="I221" s="81"/>
      <c r="J221" s="31"/>
      <c r="K221" s="31"/>
      <c r="L221" s="31"/>
      <c r="M221" s="31"/>
      <c r="N221" s="16"/>
      <c r="O221" s="31"/>
      <c r="P221" s="16"/>
      <c r="Q221" s="16"/>
      <c r="R221" s="16"/>
      <c r="S221" s="31"/>
      <c r="T221" s="31"/>
      <c r="U221" s="31"/>
      <c r="V221" s="31"/>
    </row>
    <row r="222" spans="1:22" ht="18.899999999999999" customHeight="1" x14ac:dyDescent="0.3">
      <c r="A222" s="1" t="str">
        <f t="shared" si="3"/>
        <v>75-2070</v>
      </c>
      <c r="C222" s="12">
        <v>75</v>
      </c>
      <c r="D222" s="7" t="s">
        <v>1000</v>
      </c>
      <c r="E222" s="6" t="s">
        <v>1001</v>
      </c>
      <c r="F222" s="44"/>
      <c r="G222" s="23"/>
      <c r="H222" s="96" t="s">
        <v>714</v>
      </c>
      <c r="I222" s="112"/>
      <c r="J222" s="31"/>
      <c r="K222" s="49"/>
      <c r="L222" s="49"/>
      <c r="M222" s="49"/>
      <c r="N222" s="16"/>
      <c r="O222" s="49"/>
      <c r="P222" s="16"/>
      <c r="Q222" s="16" t="s">
        <v>331</v>
      </c>
      <c r="R222" s="15">
        <v>0.3</v>
      </c>
      <c r="S222" s="31"/>
      <c r="T222" s="16"/>
      <c r="U222" s="16"/>
      <c r="V222" s="16"/>
    </row>
    <row r="223" spans="1:22" ht="18.899999999999999" customHeight="1" x14ac:dyDescent="0.3">
      <c r="A223" s="1" t="str">
        <f t="shared" si="3"/>
        <v>75-2080</v>
      </c>
      <c r="C223" s="12">
        <v>75</v>
      </c>
      <c r="D223" s="7" t="s">
        <v>1002</v>
      </c>
      <c r="E223" s="6" t="s">
        <v>1003</v>
      </c>
      <c r="F223" s="44"/>
      <c r="G223" s="23"/>
      <c r="H223" s="23"/>
      <c r="I223" s="23" t="s">
        <v>715</v>
      </c>
      <c r="J223" s="31"/>
      <c r="K223" s="49"/>
      <c r="L223" s="49"/>
      <c r="M223" s="49"/>
      <c r="N223" s="49"/>
      <c r="O223" s="49"/>
      <c r="P223" s="49"/>
      <c r="Q223" s="16"/>
      <c r="R223" s="16"/>
      <c r="S223" s="16"/>
      <c r="T223" s="16"/>
      <c r="U223" s="16"/>
      <c r="V223" s="16"/>
    </row>
    <row r="224" spans="1:22" ht="18.899999999999999" customHeight="1" x14ac:dyDescent="0.3">
      <c r="A224" s="1" t="str">
        <f t="shared" si="3"/>
        <v>75-2090</v>
      </c>
      <c r="C224" s="12">
        <v>75</v>
      </c>
      <c r="D224" s="7" t="s">
        <v>1004</v>
      </c>
      <c r="E224" s="6" t="s">
        <v>1005</v>
      </c>
      <c r="F224" s="44"/>
      <c r="G224" s="23"/>
      <c r="H224" s="96" t="s">
        <v>716</v>
      </c>
      <c r="I224" s="114"/>
      <c r="J224" s="31"/>
      <c r="K224" s="49"/>
      <c r="L224" s="49"/>
      <c r="M224" s="49"/>
      <c r="N224" s="16"/>
      <c r="O224" s="49"/>
      <c r="P224" s="16"/>
      <c r="Q224" s="16" t="s">
        <v>731</v>
      </c>
      <c r="R224" s="15">
        <v>0.23</v>
      </c>
      <c r="S224" s="31"/>
      <c r="T224" s="16"/>
      <c r="U224" s="16"/>
      <c r="V224" s="16"/>
    </row>
    <row r="225" spans="1:22" ht="18.899999999999999" customHeight="1" x14ac:dyDescent="0.3">
      <c r="A225" s="1" t="str">
        <f t="shared" si="3"/>
        <v>75-2100</v>
      </c>
      <c r="C225" s="12">
        <v>75</v>
      </c>
      <c r="D225" s="7" t="s">
        <v>1006</v>
      </c>
      <c r="E225" s="6" t="s">
        <v>1007</v>
      </c>
      <c r="F225" s="44"/>
      <c r="G225" s="23"/>
      <c r="H225" s="23"/>
      <c r="I225" s="23" t="s">
        <v>715</v>
      </c>
      <c r="J225" s="31"/>
      <c r="K225" s="49"/>
      <c r="L225" s="49"/>
      <c r="M225" s="49"/>
      <c r="N225" s="49"/>
      <c r="O225" s="49"/>
      <c r="P225" s="49"/>
      <c r="Q225" s="16"/>
      <c r="R225" s="16"/>
      <c r="S225" s="16"/>
      <c r="T225" s="16"/>
      <c r="U225" s="16"/>
      <c r="V225" s="16"/>
    </row>
    <row r="226" spans="1:22" ht="18.899999999999999" customHeight="1" x14ac:dyDescent="0.3">
      <c r="A226" s="1" t="str">
        <f t="shared" si="3"/>
        <v>75-2110</v>
      </c>
      <c r="C226" s="12">
        <v>75</v>
      </c>
      <c r="D226" s="7" t="s">
        <v>1008</v>
      </c>
      <c r="E226" s="6" t="s">
        <v>1009</v>
      </c>
      <c r="F226" s="44"/>
      <c r="G226" s="23"/>
      <c r="H226" s="96" t="s">
        <v>717</v>
      </c>
      <c r="I226" s="96"/>
      <c r="J226" s="31"/>
      <c r="K226" s="49"/>
      <c r="L226" s="49"/>
      <c r="M226" s="49"/>
      <c r="N226" s="16"/>
      <c r="O226" s="49"/>
      <c r="P226" s="16"/>
      <c r="Q226" s="16" t="s">
        <v>462</v>
      </c>
      <c r="R226" s="15">
        <v>0.15</v>
      </c>
      <c r="S226" s="31"/>
      <c r="T226" s="16"/>
      <c r="U226" s="16"/>
      <c r="V226" s="16"/>
    </row>
    <row r="227" spans="1:22" ht="18.899999999999999" customHeight="1" x14ac:dyDescent="0.3">
      <c r="A227" s="1" t="str">
        <f t="shared" si="3"/>
        <v>75-2120</v>
      </c>
      <c r="C227" s="12">
        <v>75</v>
      </c>
      <c r="D227" s="7" t="s">
        <v>1010</v>
      </c>
      <c r="E227" s="6" t="s">
        <v>1011</v>
      </c>
      <c r="F227" s="44"/>
      <c r="G227" s="23"/>
      <c r="H227" s="23"/>
      <c r="I227" s="23" t="s">
        <v>715</v>
      </c>
      <c r="J227" s="31"/>
      <c r="K227" s="49"/>
      <c r="L227" s="49"/>
      <c r="M227" s="49"/>
      <c r="N227" s="49"/>
      <c r="O227" s="49"/>
      <c r="P227" s="49"/>
      <c r="Q227" s="16"/>
      <c r="R227" s="16"/>
      <c r="S227" s="16"/>
      <c r="T227" s="16"/>
      <c r="U227" s="16"/>
      <c r="V227" s="16"/>
    </row>
    <row r="228" spans="1:22" ht="18.899999999999999" customHeight="1" x14ac:dyDescent="0.3">
      <c r="A228" s="1" t="str">
        <f t="shared" si="3"/>
        <v>75-2130</v>
      </c>
      <c r="C228" s="12">
        <v>75</v>
      </c>
      <c r="D228" s="7" t="s">
        <v>1012</v>
      </c>
      <c r="E228" s="6" t="s">
        <v>1013</v>
      </c>
      <c r="F228" s="44"/>
      <c r="G228" s="23"/>
      <c r="H228" s="96" t="s">
        <v>718</v>
      </c>
      <c r="I228" s="96"/>
      <c r="J228" s="31"/>
      <c r="K228" s="49"/>
      <c r="L228" s="49"/>
      <c r="M228" s="49"/>
      <c r="N228" s="16"/>
      <c r="O228" s="49"/>
      <c r="P228" s="16"/>
      <c r="Q228" s="16" t="s">
        <v>216</v>
      </c>
      <c r="R228" s="15">
        <v>0.05</v>
      </c>
      <c r="S228" s="31"/>
      <c r="T228" s="16"/>
      <c r="U228" s="16"/>
      <c r="V228" s="16"/>
    </row>
    <row r="229" spans="1:22" ht="18.899999999999999" customHeight="1" x14ac:dyDescent="0.3">
      <c r="A229" s="1" t="str">
        <f t="shared" si="3"/>
        <v>75-2140</v>
      </c>
      <c r="C229" s="12">
        <v>75</v>
      </c>
      <c r="D229" s="7" t="s">
        <v>1014</v>
      </c>
      <c r="E229" s="6" t="s">
        <v>1015</v>
      </c>
      <c r="F229" s="44"/>
      <c r="G229" s="23"/>
      <c r="H229" s="23"/>
      <c r="I229" s="23" t="s">
        <v>715</v>
      </c>
      <c r="J229" s="31"/>
      <c r="K229" s="49"/>
      <c r="L229" s="49"/>
      <c r="M229" s="49"/>
      <c r="N229" s="49"/>
      <c r="O229" s="49"/>
      <c r="P229" s="49"/>
      <c r="Q229" s="16"/>
      <c r="R229" s="16"/>
      <c r="S229" s="16"/>
      <c r="T229" s="16"/>
      <c r="U229" s="16"/>
      <c r="V229" s="16"/>
    </row>
    <row r="230" spans="1:22" ht="18.899999999999999" customHeight="1" x14ac:dyDescent="0.3">
      <c r="A230" s="1" t="str">
        <f t="shared" si="3"/>
        <v>75-2150</v>
      </c>
      <c r="C230" s="12">
        <v>75</v>
      </c>
      <c r="D230" s="7" t="s">
        <v>1016</v>
      </c>
      <c r="E230" s="6" t="s">
        <v>1017</v>
      </c>
      <c r="F230" s="44"/>
      <c r="G230" s="23"/>
      <c r="H230" s="96" t="s">
        <v>719</v>
      </c>
      <c r="I230" s="96"/>
      <c r="J230" s="31"/>
      <c r="K230" s="49"/>
      <c r="L230" s="49"/>
      <c r="M230" s="49"/>
      <c r="N230" s="16"/>
      <c r="O230" s="49"/>
      <c r="P230" s="16"/>
      <c r="Q230" s="16" t="s">
        <v>206</v>
      </c>
      <c r="R230" s="15">
        <v>0</v>
      </c>
      <c r="S230" s="31"/>
      <c r="T230" s="31"/>
      <c r="U230" s="31"/>
      <c r="V230" s="31"/>
    </row>
    <row r="231" spans="1:22" ht="18.899999999999999" customHeight="1" x14ac:dyDescent="0.3">
      <c r="A231" s="1" t="str">
        <f t="shared" si="3"/>
        <v>75-2160</v>
      </c>
      <c r="C231" s="12">
        <v>75</v>
      </c>
      <c r="D231" s="7" t="s">
        <v>1018</v>
      </c>
      <c r="E231" s="6" t="s">
        <v>1019</v>
      </c>
      <c r="F231" s="44"/>
      <c r="G231" s="23"/>
      <c r="H231" s="23"/>
      <c r="I231" s="23" t="s">
        <v>715</v>
      </c>
      <c r="J231" s="31"/>
      <c r="K231" s="49"/>
      <c r="L231" s="49"/>
      <c r="M231" s="49"/>
      <c r="N231" s="49"/>
      <c r="O231" s="49"/>
      <c r="P231" s="49"/>
      <c r="Q231" s="16"/>
      <c r="R231" s="16"/>
      <c r="S231" s="16"/>
      <c r="T231" s="16"/>
      <c r="U231" s="16"/>
      <c r="V231" s="16"/>
    </row>
    <row r="232" spans="1:22" ht="18.899999999999999" customHeight="1" x14ac:dyDescent="0.3">
      <c r="A232" s="1" t="str">
        <f t="shared" si="3"/>
        <v>75-2170</v>
      </c>
      <c r="C232" s="12">
        <v>75</v>
      </c>
      <c r="D232" s="7" t="s">
        <v>1020</v>
      </c>
      <c r="E232" s="6" t="s">
        <v>1021</v>
      </c>
      <c r="F232" s="44"/>
      <c r="G232" s="23"/>
      <c r="H232" s="96" t="s">
        <v>720</v>
      </c>
      <c r="I232" s="96"/>
      <c r="J232" s="31"/>
      <c r="K232" s="49"/>
      <c r="L232" s="49"/>
      <c r="M232" s="49"/>
      <c r="N232" s="16"/>
      <c r="O232" s="49"/>
      <c r="P232" s="16"/>
      <c r="Q232" s="16" t="s">
        <v>216</v>
      </c>
      <c r="R232" s="15">
        <v>0.05</v>
      </c>
      <c r="S232" s="16"/>
      <c r="T232" s="31"/>
      <c r="U232" s="31"/>
      <c r="V232" s="31"/>
    </row>
    <row r="233" spans="1:22" ht="18.899999999999999" customHeight="1" x14ac:dyDescent="0.3">
      <c r="A233" s="1" t="str">
        <f t="shared" si="3"/>
        <v>75-2180</v>
      </c>
      <c r="C233" s="12">
        <v>75</v>
      </c>
      <c r="D233" s="7" t="s">
        <v>1022</v>
      </c>
      <c r="E233" s="6" t="s">
        <v>1023</v>
      </c>
      <c r="F233" s="44"/>
      <c r="G233" s="23"/>
      <c r="H233" s="23"/>
      <c r="I233" s="23" t="s">
        <v>715</v>
      </c>
      <c r="J233" s="31"/>
      <c r="K233" s="49"/>
      <c r="L233" s="49"/>
      <c r="M233" s="49"/>
      <c r="N233" s="49"/>
      <c r="O233" s="49"/>
      <c r="P233" s="49"/>
      <c r="Q233" s="16"/>
      <c r="R233" s="16"/>
      <c r="S233" s="16"/>
      <c r="T233" s="16"/>
      <c r="U233" s="16"/>
      <c r="V233" s="16"/>
    </row>
    <row r="234" spans="1:22" ht="18.899999999999999" customHeight="1" x14ac:dyDescent="0.3">
      <c r="A234" s="1" t="str">
        <f t="shared" si="3"/>
        <v>75-2190</v>
      </c>
      <c r="C234" s="12">
        <v>75</v>
      </c>
      <c r="D234" s="7" t="s">
        <v>1024</v>
      </c>
      <c r="E234" s="6" t="s">
        <v>1025</v>
      </c>
      <c r="F234" s="44"/>
      <c r="G234" s="23"/>
      <c r="H234" s="96" t="s">
        <v>721</v>
      </c>
      <c r="I234" s="96"/>
      <c r="J234" s="31"/>
      <c r="K234" s="49"/>
      <c r="L234" s="49"/>
      <c r="M234" s="49"/>
      <c r="N234" s="16"/>
      <c r="O234" s="49"/>
      <c r="P234" s="16"/>
      <c r="Q234" s="16" t="s">
        <v>248</v>
      </c>
      <c r="R234" s="15">
        <v>0.2</v>
      </c>
      <c r="S234" s="16"/>
      <c r="T234" s="31"/>
      <c r="U234" s="31"/>
      <c r="V234" s="31"/>
    </row>
    <row r="235" spans="1:22" ht="18.899999999999999" customHeight="1" x14ac:dyDescent="0.3">
      <c r="A235" s="1" t="str">
        <f t="shared" si="3"/>
        <v>75-2200</v>
      </c>
      <c r="C235" s="12">
        <v>75</v>
      </c>
      <c r="D235" s="7" t="s">
        <v>1026</v>
      </c>
      <c r="E235" s="6" t="s">
        <v>1027</v>
      </c>
      <c r="F235" s="44"/>
      <c r="G235" s="23"/>
      <c r="H235" s="23"/>
      <c r="I235" s="23" t="s">
        <v>715</v>
      </c>
      <c r="J235" s="31"/>
      <c r="K235" s="49"/>
      <c r="L235" s="49"/>
      <c r="M235" s="49"/>
      <c r="N235" s="49"/>
      <c r="O235" s="49"/>
      <c r="P235" s="49"/>
      <c r="Q235" s="16"/>
      <c r="R235" s="16"/>
      <c r="S235" s="16"/>
      <c r="T235" s="16"/>
      <c r="U235" s="16"/>
      <c r="V235" s="16"/>
    </row>
    <row r="236" spans="1:22" ht="18.899999999999999" customHeight="1" x14ac:dyDescent="0.3">
      <c r="A236" s="1" t="str">
        <f t="shared" si="3"/>
        <v>75-2210</v>
      </c>
      <c r="C236" s="12">
        <v>75</v>
      </c>
      <c r="D236" s="7" t="s">
        <v>1028</v>
      </c>
      <c r="E236" s="6" t="s">
        <v>1029</v>
      </c>
      <c r="F236" s="44"/>
      <c r="G236" s="23"/>
      <c r="H236" s="96" t="s">
        <v>722</v>
      </c>
      <c r="I236" s="96"/>
      <c r="J236" s="31"/>
      <c r="K236" s="49"/>
      <c r="L236" s="49"/>
      <c r="M236" s="49"/>
      <c r="N236" s="16"/>
      <c r="O236" s="49"/>
      <c r="P236" s="16"/>
      <c r="Q236" s="16" t="s">
        <v>134</v>
      </c>
      <c r="R236" s="15">
        <v>0.7</v>
      </c>
      <c r="S236" s="16"/>
      <c r="T236" s="31"/>
      <c r="U236" s="31"/>
      <c r="V236" s="31"/>
    </row>
    <row r="237" spans="1:22" ht="18.899999999999999" customHeight="1" x14ac:dyDescent="0.3">
      <c r="A237" s="1" t="str">
        <f t="shared" si="3"/>
        <v>75-2220</v>
      </c>
      <c r="C237" s="12">
        <v>75</v>
      </c>
      <c r="D237" s="7" t="s">
        <v>1030</v>
      </c>
      <c r="E237" s="6" t="s">
        <v>1031</v>
      </c>
      <c r="F237" s="44"/>
      <c r="G237" s="23"/>
      <c r="H237" s="23"/>
      <c r="I237" s="23" t="s">
        <v>715</v>
      </c>
      <c r="J237" s="31"/>
      <c r="K237" s="49"/>
      <c r="L237" s="49"/>
      <c r="M237" s="49"/>
      <c r="N237" s="49"/>
      <c r="O237" s="49"/>
      <c r="P237" s="16"/>
      <c r="Q237" s="16"/>
      <c r="R237" s="16"/>
      <c r="S237" s="16"/>
      <c r="T237" s="16"/>
      <c r="U237" s="16"/>
      <c r="V237" s="16"/>
    </row>
    <row r="238" spans="1:22" ht="39.9" customHeight="1" x14ac:dyDescent="0.3">
      <c r="A238" s="1" t="str">
        <f t="shared" si="3"/>
        <v>75-2230</v>
      </c>
      <c r="C238" s="12">
        <v>75</v>
      </c>
      <c r="D238" s="7" t="s">
        <v>1032</v>
      </c>
      <c r="E238" s="6" t="s">
        <v>1033</v>
      </c>
      <c r="F238" s="44"/>
      <c r="G238" s="81" t="s">
        <v>800</v>
      </c>
      <c r="H238" s="81"/>
      <c r="I238" s="81"/>
      <c r="J238" s="31"/>
      <c r="K238" s="31"/>
      <c r="L238" s="31"/>
      <c r="M238" s="31"/>
      <c r="N238" s="16"/>
      <c r="O238" s="31"/>
      <c r="P238" s="16"/>
      <c r="Q238" s="16"/>
      <c r="R238" s="16"/>
      <c r="S238" s="31"/>
      <c r="T238" s="31"/>
      <c r="U238" s="31"/>
      <c r="V238" s="31"/>
    </row>
    <row r="239" spans="1:22" ht="18.899999999999999" customHeight="1" x14ac:dyDescent="0.3">
      <c r="A239" s="1" t="str">
        <f t="shared" si="3"/>
        <v>75-2240</v>
      </c>
      <c r="C239" s="12">
        <v>75</v>
      </c>
      <c r="D239" s="7" t="s">
        <v>1034</v>
      </c>
      <c r="E239" s="6" t="s">
        <v>1035</v>
      </c>
      <c r="F239" s="44"/>
      <c r="G239" s="23"/>
      <c r="H239" s="96" t="s">
        <v>714</v>
      </c>
      <c r="I239" s="112"/>
      <c r="J239" s="31"/>
      <c r="K239" s="49"/>
      <c r="L239" s="49"/>
      <c r="M239" s="49"/>
      <c r="N239" s="16"/>
      <c r="O239" s="49"/>
      <c r="P239" s="16"/>
      <c r="Q239" s="16" t="s">
        <v>472</v>
      </c>
      <c r="R239" s="15">
        <v>0.35</v>
      </c>
      <c r="S239" s="31"/>
      <c r="T239" s="16"/>
      <c r="U239" s="16"/>
      <c r="V239" s="16"/>
    </row>
    <row r="240" spans="1:22" ht="18.899999999999999" customHeight="1" x14ac:dyDescent="0.3">
      <c r="A240" s="1" t="str">
        <f t="shared" si="3"/>
        <v>75-2250</v>
      </c>
      <c r="C240" s="12">
        <v>75</v>
      </c>
      <c r="D240" s="7" t="s">
        <v>1036</v>
      </c>
      <c r="E240" s="6" t="s">
        <v>1037</v>
      </c>
      <c r="F240" s="44"/>
      <c r="G240" s="23"/>
      <c r="H240" s="23"/>
      <c r="I240" s="23" t="s">
        <v>715</v>
      </c>
      <c r="J240" s="31"/>
      <c r="K240" s="49"/>
      <c r="L240" s="49"/>
      <c r="M240" s="49"/>
      <c r="N240" s="49"/>
      <c r="O240" s="49"/>
      <c r="P240" s="49"/>
      <c r="Q240" s="16"/>
      <c r="R240" s="16"/>
      <c r="S240" s="16"/>
      <c r="T240" s="16"/>
      <c r="U240" s="16"/>
      <c r="V240" s="16"/>
    </row>
    <row r="241" spans="1:22" ht="18.899999999999999" customHeight="1" x14ac:dyDescent="0.3">
      <c r="A241" s="1" t="str">
        <f t="shared" si="3"/>
        <v>75-2260</v>
      </c>
      <c r="C241" s="12">
        <v>75</v>
      </c>
      <c r="D241" s="7" t="s">
        <v>1038</v>
      </c>
      <c r="E241" s="6" t="s">
        <v>1039</v>
      </c>
      <c r="F241" s="44"/>
      <c r="G241" s="23"/>
      <c r="H241" s="96" t="s">
        <v>716</v>
      </c>
      <c r="I241" s="114"/>
      <c r="J241" s="31"/>
      <c r="K241" s="49"/>
      <c r="L241" s="49"/>
      <c r="M241" s="49"/>
      <c r="N241" s="16"/>
      <c r="O241" s="49"/>
      <c r="P241" s="16"/>
      <c r="Q241" s="16" t="s">
        <v>734</v>
      </c>
      <c r="R241" s="15">
        <v>0.28000000000000003</v>
      </c>
      <c r="S241" s="31"/>
      <c r="T241" s="16"/>
      <c r="U241" s="16"/>
      <c r="V241" s="16"/>
    </row>
    <row r="242" spans="1:22" ht="18.899999999999999" customHeight="1" x14ac:dyDescent="0.3">
      <c r="A242" s="1" t="str">
        <f t="shared" si="3"/>
        <v>75-2270</v>
      </c>
      <c r="C242" s="12">
        <v>75</v>
      </c>
      <c r="D242" s="7" t="s">
        <v>1040</v>
      </c>
      <c r="E242" s="6" t="s">
        <v>1041</v>
      </c>
      <c r="F242" s="44"/>
      <c r="G242" s="23"/>
      <c r="H242" s="23"/>
      <c r="I242" s="23" t="s">
        <v>715</v>
      </c>
      <c r="J242" s="31"/>
      <c r="K242" s="49"/>
      <c r="L242" s="49"/>
      <c r="M242" s="49"/>
      <c r="N242" s="49"/>
      <c r="O242" s="49"/>
      <c r="P242" s="49"/>
      <c r="Q242" s="16"/>
      <c r="R242" s="16"/>
      <c r="S242" s="16"/>
      <c r="T242" s="16"/>
      <c r="U242" s="16"/>
      <c r="V242" s="16"/>
    </row>
    <row r="243" spans="1:22" ht="18.899999999999999" customHeight="1" x14ac:dyDescent="0.3">
      <c r="A243" s="1" t="str">
        <f t="shared" si="3"/>
        <v>75-2280</v>
      </c>
      <c r="C243" s="12">
        <v>75</v>
      </c>
      <c r="D243" s="7" t="s">
        <v>1042</v>
      </c>
      <c r="E243" s="6" t="s">
        <v>1043</v>
      </c>
      <c r="F243" s="44"/>
      <c r="G243" s="23"/>
      <c r="H243" s="96" t="s">
        <v>717</v>
      </c>
      <c r="I243" s="96"/>
      <c r="J243" s="31"/>
      <c r="K243" s="49"/>
      <c r="L243" s="49"/>
      <c r="M243" s="49"/>
      <c r="N243" s="16"/>
      <c r="O243" s="49"/>
      <c r="P243" s="16"/>
      <c r="Q243" s="16" t="s">
        <v>248</v>
      </c>
      <c r="R243" s="15">
        <v>0.2</v>
      </c>
      <c r="S243" s="31"/>
      <c r="T243" s="16"/>
      <c r="U243" s="16"/>
      <c r="V243" s="16"/>
    </row>
    <row r="244" spans="1:22" ht="18.899999999999999" customHeight="1" x14ac:dyDescent="0.3">
      <c r="A244" s="1" t="str">
        <f t="shared" si="3"/>
        <v>75-2290</v>
      </c>
      <c r="C244" s="12">
        <v>75</v>
      </c>
      <c r="D244" s="7" t="s">
        <v>1044</v>
      </c>
      <c r="E244" s="6" t="s">
        <v>1045</v>
      </c>
      <c r="F244" s="44"/>
      <c r="G244" s="23"/>
      <c r="H244" s="23"/>
      <c r="I244" s="23" t="s">
        <v>715</v>
      </c>
      <c r="J244" s="31"/>
      <c r="K244" s="49"/>
      <c r="L244" s="49"/>
      <c r="M244" s="49"/>
      <c r="N244" s="49"/>
      <c r="O244" s="49"/>
      <c r="P244" s="49"/>
      <c r="Q244" s="16"/>
      <c r="R244" s="16"/>
      <c r="S244" s="16"/>
      <c r="T244" s="16"/>
      <c r="U244" s="16"/>
      <c r="V244" s="16"/>
    </row>
    <row r="245" spans="1:22" ht="18.899999999999999" customHeight="1" x14ac:dyDescent="0.3">
      <c r="A245" s="1" t="str">
        <f t="shared" si="3"/>
        <v>75-2300</v>
      </c>
      <c r="C245" s="12">
        <v>75</v>
      </c>
      <c r="D245" s="7" t="s">
        <v>1046</v>
      </c>
      <c r="E245" s="6" t="s">
        <v>1047</v>
      </c>
      <c r="F245" s="44"/>
      <c r="G245" s="23"/>
      <c r="H245" s="96" t="s">
        <v>718</v>
      </c>
      <c r="I245" s="96"/>
      <c r="J245" s="31"/>
      <c r="K245" s="49"/>
      <c r="L245" s="49"/>
      <c r="M245" s="49"/>
      <c r="N245" s="16"/>
      <c r="O245" s="49"/>
      <c r="P245" s="16"/>
      <c r="Q245" s="16" t="s">
        <v>221</v>
      </c>
      <c r="R245" s="15">
        <v>0.1</v>
      </c>
      <c r="S245" s="31"/>
      <c r="T245" s="16"/>
      <c r="U245" s="16"/>
      <c r="V245" s="16"/>
    </row>
    <row r="246" spans="1:22" ht="18.899999999999999" customHeight="1" x14ac:dyDescent="0.3">
      <c r="A246" s="1" t="str">
        <f t="shared" si="3"/>
        <v>75-2310</v>
      </c>
      <c r="C246" s="12">
        <v>75</v>
      </c>
      <c r="D246" s="7" t="s">
        <v>1048</v>
      </c>
      <c r="E246" s="6" t="s">
        <v>1049</v>
      </c>
      <c r="F246" s="44"/>
      <c r="G246" s="23"/>
      <c r="H246" s="23"/>
      <c r="I246" s="23" t="s">
        <v>715</v>
      </c>
      <c r="J246" s="31"/>
      <c r="K246" s="49"/>
      <c r="L246" s="49"/>
      <c r="M246" s="49"/>
      <c r="N246" s="49"/>
      <c r="O246" s="49"/>
      <c r="P246" s="49"/>
      <c r="Q246" s="16"/>
      <c r="R246" s="16"/>
      <c r="S246" s="16"/>
      <c r="T246" s="16"/>
      <c r="U246" s="16"/>
      <c r="V246" s="16"/>
    </row>
    <row r="247" spans="1:22" ht="18.899999999999999" customHeight="1" x14ac:dyDescent="0.3">
      <c r="A247" s="1" t="str">
        <f t="shared" si="3"/>
        <v>75-2320</v>
      </c>
      <c r="C247" s="12">
        <v>75</v>
      </c>
      <c r="D247" s="7" t="s">
        <v>1050</v>
      </c>
      <c r="E247" s="6" t="s">
        <v>1051</v>
      </c>
      <c r="F247" s="44"/>
      <c r="G247" s="23"/>
      <c r="H247" s="96" t="s">
        <v>719</v>
      </c>
      <c r="I247" s="96"/>
      <c r="J247" s="31"/>
      <c r="K247" s="49"/>
      <c r="L247" s="49"/>
      <c r="M247" s="49"/>
      <c r="N247" s="16"/>
      <c r="O247" s="49"/>
      <c r="P247" s="16"/>
      <c r="Q247" s="16" t="s">
        <v>216</v>
      </c>
      <c r="R247" s="15">
        <v>0.05</v>
      </c>
      <c r="S247" s="31"/>
      <c r="T247" s="16"/>
      <c r="U247" s="16"/>
      <c r="V247" s="16"/>
    </row>
    <row r="248" spans="1:22" ht="18.899999999999999" customHeight="1" x14ac:dyDescent="0.3">
      <c r="A248" s="1" t="str">
        <f t="shared" si="3"/>
        <v>75-2330</v>
      </c>
      <c r="C248" s="12">
        <v>75</v>
      </c>
      <c r="D248" s="7" t="s">
        <v>1052</v>
      </c>
      <c r="E248" s="6" t="s">
        <v>1053</v>
      </c>
      <c r="F248" s="44"/>
      <c r="G248" s="23"/>
      <c r="H248" s="23"/>
      <c r="I248" s="23" t="s">
        <v>715</v>
      </c>
      <c r="J248" s="31"/>
      <c r="K248" s="49"/>
      <c r="L248" s="49"/>
      <c r="M248" s="49"/>
      <c r="N248" s="49"/>
      <c r="O248" s="49"/>
      <c r="P248" s="49"/>
      <c r="Q248" s="16"/>
      <c r="R248" s="16"/>
      <c r="S248" s="16"/>
      <c r="T248" s="16"/>
      <c r="U248" s="16"/>
      <c r="V248" s="16"/>
    </row>
    <row r="249" spans="1:22" ht="18.899999999999999" customHeight="1" x14ac:dyDescent="0.3">
      <c r="A249" s="1" t="str">
        <f t="shared" si="3"/>
        <v>75-2340</v>
      </c>
      <c r="C249" s="12">
        <v>75</v>
      </c>
      <c r="D249" s="7" t="s">
        <v>1054</v>
      </c>
      <c r="E249" s="6" t="s">
        <v>1055</v>
      </c>
      <c r="F249" s="44"/>
      <c r="G249" s="23"/>
      <c r="H249" s="96" t="s">
        <v>720</v>
      </c>
      <c r="I249" s="96"/>
      <c r="J249" s="31"/>
      <c r="K249" s="49"/>
      <c r="L249" s="49"/>
      <c r="M249" s="49"/>
      <c r="N249" s="16"/>
      <c r="O249" s="49"/>
      <c r="P249" s="16"/>
      <c r="Q249" s="16" t="s">
        <v>206</v>
      </c>
      <c r="R249" s="15">
        <v>0</v>
      </c>
      <c r="S249" s="31"/>
      <c r="T249" s="31"/>
      <c r="U249" s="31"/>
      <c r="V249" s="31"/>
    </row>
    <row r="250" spans="1:22" ht="18.899999999999999" customHeight="1" x14ac:dyDescent="0.3">
      <c r="A250" s="1" t="str">
        <f t="shared" si="3"/>
        <v>75-2350</v>
      </c>
      <c r="C250" s="12">
        <v>75</v>
      </c>
      <c r="D250" s="7" t="s">
        <v>1056</v>
      </c>
      <c r="E250" s="6" t="s">
        <v>1057</v>
      </c>
      <c r="F250" s="44"/>
      <c r="G250" s="23"/>
      <c r="H250" s="23"/>
      <c r="I250" s="23" t="s">
        <v>715</v>
      </c>
      <c r="J250" s="31"/>
      <c r="K250" s="49"/>
      <c r="L250" s="49"/>
      <c r="M250" s="49"/>
      <c r="N250" s="49"/>
      <c r="O250" s="49"/>
      <c r="P250" s="49"/>
      <c r="Q250" s="16"/>
      <c r="R250" s="16"/>
      <c r="S250" s="16"/>
      <c r="T250" s="16"/>
      <c r="U250" s="16"/>
      <c r="V250" s="16"/>
    </row>
    <row r="251" spans="1:22" ht="18.899999999999999" customHeight="1" x14ac:dyDescent="0.3">
      <c r="A251" s="1" t="str">
        <f t="shared" si="3"/>
        <v>75-2360</v>
      </c>
      <c r="C251" s="12">
        <v>75</v>
      </c>
      <c r="D251" s="7" t="s">
        <v>1058</v>
      </c>
      <c r="E251" s="6" t="s">
        <v>1059</v>
      </c>
      <c r="F251" s="44"/>
      <c r="G251" s="23"/>
      <c r="H251" s="96" t="s">
        <v>721</v>
      </c>
      <c r="I251" s="96"/>
      <c r="J251" s="31"/>
      <c r="K251" s="49"/>
      <c r="L251" s="49"/>
      <c r="M251" s="49"/>
      <c r="N251" s="16"/>
      <c r="O251" s="49"/>
      <c r="P251" s="16"/>
      <c r="Q251" s="16" t="s">
        <v>462</v>
      </c>
      <c r="R251" s="15">
        <v>0.15</v>
      </c>
      <c r="S251" s="16"/>
      <c r="T251" s="31"/>
      <c r="U251" s="31"/>
      <c r="V251" s="31"/>
    </row>
    <row r="252" spans="1:22" ht="18.899999999999999" customHeight="1" x14ac:dyDescent="0.3">
      <c r="A252" s="1" t="str">
        <f t="shared" si="3"/>
        <v>75-2370</v>
      </c>
      <c r="C252" s="12">
        <v>75</v>
      </c>
      <c r="D252" s="7" t="s">
        <v>1060</v>
      </c>
      <c r="E252" s="6" t="s">
        <v>1061</v>
      </c>
      <c r="F252" s="44"/>
      <c r="G252" s="23"/>
      <c r="H252" s="23"/>
      <c r="I252" s="23" t="s">
        <v>715</v>
      </c>
      <c r="J252" s="31"/>
      <c r="K252" s="49"/>
      <c r="L252" s="49"/>
      <c r="M252" s="49"/>
      <c r="N252" s="49"/>
      <c r="O252" s="49"/>
      <c r="P252" s="49"/>
      <c r="Q252" s="16"/>
      <c r="R252" s="16"/>
      <c r="S252" s="16"/>
      <c r="T252" s="16"/>
      <c r="U252" s="16"/>
      <c r="V252" s="16"/>
    </row>
    <row r="253" spans="1:22" ht="18.899999999999999" customHeight="1" x14ac:dyDescent="0.3">
      <c r="A253" s="1" t="str">
        <f t="shared" si="3"/>
        <v>75-2380</v>
      </c>
      <c r="C253" s="12">
        <v>75</v>
      </c>
      <c r="D253" s="7" t="s">
        <v>1062</v>
      </c>
      <c r="E253" s="6" t="s">
        <v>1063</v>
      </c>
      <c r="F253" s="44"/>
      <c r="G253" s="23"/>
      <c r="H253" s="96" t="s">
        <v>722</v>
      </c>
      <c r="I253" s="96"/>
      <c r="J253" s="31"/>
      <c r="K253" s="49"/>
      <c r="L253" s="49"/>
      <c r="M253" s="49"/>
      <c r="N253" s="16"/>
      <c r="O253" s="49"/>
      <c r="P253" s="16"/>
      <c r="Q253" s="16" t="s">
        <v>138</v>
      </c>
      <c r="R253" s="15">
        <v>0.65</v>
      </c>
      <c r="S253" s="16"/>
      <c r="T253" s="31"/>
      <c r="U253" s="31"/>
      <c r="V253" s="31"/>
    </row>
    <row r="254" spans="1:22" ht="18.899999999999999" customHeight="1" x14ac:dyDescent="0.3">
      <c r="A254" s="1" t="str">
        <f t="shared" si="3"/>
        <v>75-2390</v>
      </c>
      <c r="C254" s="12">
        <v>75</v>
      </c>
      <c r="D254" s="7" t="s">
        <v>1064</v>
      </c>
      <c r="E254" s="6" t="s">
        <v>1065</v>
      </c>
      <c r="F254" s="44"/>
      <c r="G254" s="23"/>
      <c r="H254" s="23"/>
      <c r="I254" s="23" t="s">
        <v>715</v>
      </c>
      <c r="J254" s="31"/>
      <c r="K254" s="49"/>
      <c r="L254" s="49"/>
      <c r="M254" s="49"/>
      <c r="N254" s="49"/>
      <c r="O254" s="49"/>
      <c r="P254" s="16"/>
      <c r="Q254" s="16"/>
      <c r="R254" s="16"/>
      <c r="S254" s="16"/>
      <c r="T254" s="16"/>
      <c r="U254" s="16"/>
      <c r="V254" s="16"/>
    </row>
    <row r="255" spans="1:22" ht="18.899999999999999" customHeight="1" x14ac:dyDescent="0.3">
      <c r="A255" s="1" t="str">
        <f t="shared" si="3"/>
        <v>75-2400</v>
      </c>
      <c r="C255" s="12">
        <v>75</v>
      </c>
      <c r="D255" s="7" t="s">
        <v>1066</v>
      </c>
      <c r="E255" s="6" t="s">
        <v>1067</v>
      </c>
      <c r="F255" s="44"/>
      <c r="G255" s="81" t="s">
        <v>820</v>
      </c>
      <c r="H255" s="81"/>
      <c r="I255" s="81"/>
      <c r="J255" s="31"/>
      <c r="K255" s="31"/>
      <c r="L255" s="31"/>
      <c r="M255" s="31"/>
      <c r="N255" s="16"/>
      <c r="O255" s="31"/>
      <c r="P255" s="16"/>
      <c r="Q255" s="16"/>
      <c r="R255" s="16"/>
      <c r="S255" s="31"/>
      <c r="T255" s="31"/>
      <c r="U255" s="31"/>
      <c r="V255" s="31"/>
    </row>
    <row r="256" spans="1:22" ht="18.899999999999999" customHeight="1" x14ac:dyDescent="0.3">
      <c r="A256" s="1" t="str">
        <f t="shared" si="3"/>
        <v>75-2410</v>
      </c>
      <c r="C256" s="12">
        <v>75</v>
      </c>
      <c r="D256" s="7" t="s">
        <v>1068</v>
      </c>
      <c r="E256" s="6" t="s">
        <v>1069</v>
      </c>
      <c r="F256" s="44"/>
      <c r="G256" s="23"/>
      <c r="H256" s="96" t="s">
        <v>714</v>
      </c>
      <c r="I256" s="112"/>
      <c r="J256" s="31"/>
      <c r="K256" s="49"/>
      <c r="L256" s="49"/>
      <c r="M256" s="49"/>
      <c r="N256" s="16"/>
      <c r="O256" s="49"/>
      <c r="P256" s="16"/>
      <c r="Q256" s="16" t="s">
        <v>142</v>
      </c>
      <c r="R256" s="15">
        <v>0.5</v>
      </c>
      <c r="S256" s="31"/>
      <c r="T256" s="16"/>
      <c r="U256" s="16"/>
      <c r="V256" s="16"/>
    </row>
    <row r="257" spans="1:22" ht="18.899999999999999" customHeight="1" x14ac:dyDescent="0.3">
      <c r="A257" s="1" t="str">
        <f t="shared" si="3"/>
        <v>75-2420</v>
      </c>
      <c r="C257" s="12">
        <v>75</v>
      </c>
      <c r="D257" s="7" t="s">
        <v>1070</v>
      </c>
      <c r="E257" s="6" t="s">
        <v>1071</v>
      </c>
      <c r="F257" s="44"/>
      <c r="G257" s="23"/>
      <c r="H257" s="23"/>
      <c r="I257" s="23" t="s">
        <v>715</v>
      </c>
      <c r="J257" s="31"/>
      <c r="K257" s="49"/>
      <c r="L257" s="49"/>
      <c r="M257" s="49"/>
      <c r="N257" s="49"/>
      <c r="O257" s="49"/>
      <c r="P257" s="49"/>
      <c r="Q257" s="16"/>
      <c r="R257" s="16"/>
      <c r="S257" s="16"/>
      <c r="T257" s="16"/>
      <c r="U257" s="16"/>
      <c r="V257" s="16"/>
    </row>
    <row r="258" spans="1:22" ht="18.899999999999999" customHeight="1" x14ac:dyDescent="0.3">
      <c r="A258" s="1" t="str">
        <f t="shared" si="3"/>
        <v>75-2430</v>
      </c>
      <c r="C258" s="12">
        <v>75</v>
      </c>
      <c r="D258" s="7" t="s">
        <v>1072</v>
      </c>
      <c r="E258" s="6" t="s">
        <v>1073</v>
      </c>
      <c r="F258" s="44"/>
      <c r="G258" s="23"/>
      <c r="H258" s="96" t="s">
        <v>716</v>
      </c>
      <c r="I258" s="114"/>
      <c r="J258" s="31"/>
      <c r="K258" s="49"/>
      <c r="L258" s="49"/>
      <c r="M258" s="49"/>
      <c r="N258" s="16"/>
      <c r="O258" s="49"/>
      <c r="P258" s="16"/>
      <c r="Q258" s="16" t="s">
        <v>737</v>
      </c>
      <c r="R258" s="15">
        <v>0.43</v>
      </c>
      <c r="S258" s="31"/>
      <c r="T258" s="16"/>
      <c r="U258" s="16"/>
      <c r="V258" s="16"/>
    </row>
    <row r="259" spans="1:22" ht="18.899999999999999" customHeight="1" x14ac:dyDescent="0.3">
      <c r="A259" s="1" t="str">
        <f t="shared" si="3"/>
        <v>75-2440</v>
      </c>
      <c r="C259" s="12">
        <v>75</v>
      </c>
      <c r="D259" s="7" t="s">
        <v>1074</v>
      </c>
      <c r="E259" s="6" t="s">
        <v>1075</v>
      </c>
      <c r="F259" s="44"/>
      <c r="G259" s="23"/>
      <c r="H259" s="23"/>
      <c r="I259" s="23" t="s">
        <v>715</v>
      </c>
      <c r="J259" s="31"/>
      <c r="K259" s="49"/>
      <c r="L259" s="49"/>
      <c r="M259" s="49"/>
      <c r="N259" s="49"/>
      <c r="O259" s="49"/>
      <c r="P259" s="49"/>
      <c r="Q259" s="16"/>
      <c r="R259" s="16"/>
      <c r="S259" s="16"/>
      <c r="T259" s="16"/>
      <c r="U259" s="16"/>
      <c r="V259" s="16"/>
    </row>
    <row r="260" spans="1:22" ht="18.899999999999999" customHeight="1" x14ac:dyDescent="0.3">
      <c r="A260" s="1" t="str">
        <f t="shared" si="3"/>
        <v>75-2450</v>
      </c>
      <c r="C260" s="12">
        <v>75</v>
      </c>
      <c r="D260" s="7" t="s">
        <v>1076</v>
      </c>
      <c r="E260" s="6" t="s">
        <v>1077</v>
      </c>
      <c r="F260" s="44"/>
      <c r="G260" s="23"/>
      <c r="H260" s="96" t="s">
        <v>717</v>
      </c>
      <c r="I260" s="96"/>
      <c r="J260" s="31"/>
      <c r="K260" s="49"/>
      <c r="L260" s="49"/>
      <c r="M260" s="49"/>
      <c r="N260" s="16"/>
      <c r="O260" s="49"/>
      <c r="P260" s="16"/>
      <c r="Q260" s="16" t="s">
        <v>472</v>
      </c>
      <c r="R260" s="15">
        <v>0.35</v>
      </c>
      <c r="S260" s="31"/>
      <c r="T260" s="16"/>
      <c r="U260" s="16"/>
      <c r="V260" s="16"/>
    </row>
    <row r="261" spans="1:22" ht="18.899999999999999" customHeight="1" x14ac:dyDescent="0.3">
      <c r="A261" s="1" t="str">
        <f t="shared" si="3"/>
        <v>75-2460</v>
      </c>
      <c r="C261" s="12">
        <v>75</v>
      </c>
      <c r="D261" s="7" t="s">
        <v>1078</v>
      </c>
      <c r="E261" s="6" t="s">
        <v>1079</v>
      </c>
      <c r="F261" s="44"/>
      <c r="G261" s="23"/>
      <c r="H261" s="23"/>
      <c r="I261" s="23" t="s">
        <v>715</v>
      </c>
      <c r="J261" s="31"/>
      <c r="K261" s="49"/>
      <c r="L261" s="49"/>
      <c r="M261" s="49"/>
      <c r="N261" s="49"/>
      <c r="O261" s="49"/>
      <c r="P261" s="49"/>
      <c r="Q261" s="16"/>
      <c r="R261" s="16"/>
      <c r="S261" s="16"/>
      <c r="T261" s="16"/>
      <c r="U261" s="16"/>
      <c r="V261" s="16"/>
    </row>
    <row r="262" spans="1:22" ht="18.899999999999999" customHeight="1" x14ac:dyDescent="0.3">
      <c r="A262" s="1" t="str">
        <f t="shared" si="3"/>
        <v>75-2470</v>
      </c>
      <c r="C262" s="12">
        <v>75</v>
      </c>
      <c r="D262" s="7" t="s">
        <v>1080</v>
      </c>
      <c r="E262" s="6" t="s">
        <v>1081</v>
      </c>
      <c r="F262" s="44"/>
      <c r="G262" s="23"/>
      <c r="H262" s="96" t="s">
        <v>718</v>
      </c>
      <c r="I262" s="96"/>
      <c r="J262" s="31"/>
      <c r="K262" s="49"/>
      <c r="L262" s="49"/>
      <c r="M262" s="49"/>
      <c r="N262" s="16"/>
      <c r="O262" s="49"/>
      <c r="P262" s="16"/>
      <c r="Q262" s="16" t="s">
        <v>228</v>
      </c>
      <c r="R262" s="15">
        <v>0.25</v>
      </c>
      <c r="S262" s="31"/>
      <c r="T262" s="16"/>
      <c r="U262" s="16"/>
      <c r="V262" s="16"/>
    </row>
    <row r="263" spans="1:22" ht="18.899999999999999" customHeight="1" x14ac:dyDescent="0.3">
      <c r="A263" s="1" t="str">
        <f t="shared" si="3"/>
        <v>75-2480</v>
      </c>
      <c r="C263" s="12">
        <v>75</v>
      </c>
      <c r="D263" s="7" t="s">
        <v>1082</v>
      </c>
      <c r="E263" s="6" t="s">
        <v>1083</v>
      </c>
      <c r="F263" s="44"/>
      <c r="G263" s="23"/>
      <c r="H263" s="23"/>
      <c r="I263" s="23" t="s">
        <v>715</v>
      </c>
      <c r="J263" s="31"/>
      <c r="K263" s="49"/>
      <c r="L263" s="49"/>
      <c r="M263" s="49"/>
      <c r="N263" s="49"/>
      <c r="O263" s="49"/>
      <c r="P263" s="49"/>
      <c r="Q263" s="16"/>
      <c r="R263" s="16"/>
      <c r="S263" s="16"/>
      <c r="T263" s="16"/>
      <c r="U263" s="16"/>
      <c r="V263" s="16"/>
    </row>
    <row r="264" spans="1:22" ht="18.899999999999999" customHeight="1" x14ac:dyDescent="0.3">
      <c r="A264" s="1" t="str">
        <f t="shared" si="3"/>
        <v>75-2490</v>
      </c>
      <c r="C264" s="12">
        <v>75</v>
      </c>
      <c r="D264" s="7" t="s">
        <v>1084</v>
      </c>
      <c r="E264" s="6" t="s">
        <v>1085</v>
      </c>
      <c r="F264" s="44"/>
      <c r="G264" s="23"/>
      <c r="H264" s="96" t="s">
        <v>719</v>
      </c>
      <c r="I264" s="96"/>
      <c r="J264" s="31"/>
      <c r="K264" s="49"/>
      <c r="L264" s="49"/>
      <c r="M264" s="49"/>
      <c r="N264" s="16"/>
      <c r="O264" s="49"/>
      <c r="P264" s="16"/>
      <c r="Q264" s="16" t="s">
        <v>248</v>
      </c>
      <c r="R264" s="15">
        <v>0.2</v>
      </c>
      <c r="S264" s="31"/>
      <c r="T264" s="16"/>
      <c r="U264" s="16"/>
      <c r="V264" s="16"/>
    </row>
    <row r="265" spans="1:22" ht="18.899999999999999" customHeight="1" x14ac:dyDescent="0.3">
      <c r="A265" s="1" t="str">
        <f t="shared" si="3"/>
        <v>75-2500</v>
      </c>
      <c r="C265" s="12">
        <v>75</v>
      </c>
      <c r="D265" s="7" t="s">
        <v>1086</v>
      </c>
      <c r="E265" s="6" t="s">
        <v>1087</v>
      </c>
      <c r="F265" s="44"/>
      <c r="G265" s="23"/>
      <c r="H265" s="23"/>
      <c r="I265" s="23" t="s">
        <v>715</v>
      </c>
      <c r="J265" s="31"/>
      <c r="K265" s="49"/>
      <c r="L265" s="49"/>
      <c r="M265" s="49"/>
      <c r="N265" s="49"/>
      <c r="O265" s="49"/>
      <c r="P265" s="49"/>
      <c r="Q265" s="16"/>
      <c r="R265" s="16"/>
      <c r="S265" s="16"/>
      <c r="T265" s="16"/>
      <c r="U265" s="16"/>
      <c r="V265" s="16"/>
    </row>
    <row r="266" spans="1:22" ht="18.899999999999999" customHeight="1" x14ac:dyDescent="0.3">
      <c r="A266" s="1" t="str">
        <f t="shared" si="3"/>
        <v>75-2510</v>
      </c>
      <c r="C266" s="12">
        <v>75</v>
      </c>
      <c r="D266" s="7" t="s">
        <v>1088</v>
      </c>
      <c r="E266" s="6" t="s">
        <v>1089</v>
      </c>
      <c r="F266" s="44"/>
      <c r="G266" s="23"/>
      <c r="H266" s="96" t="s">
        <v>720</v>
      </c>
      <c r="I266" s="96"/>
      <c r="J266" s="31"/>
      <c r="K266" s="49"/>
      <c r="L266" s="49"/>
      <c r="M266" s="49"/>
      <c r="N266" s="16"/>
      <c r="O266" s="49"/>
      <c r="P266" s="16"/>
      <c r="Q266" s="16" t="s">
        <v>462</v>
      </c>
      <c r="R266" s="15">
        <v>0.15</v>
      </c>
      <c r="S266" s="31"/>
      <c r="T266" s="16"/>
      <c r="U266" s="16"/>
      <c r="V266" s="16"/>
    </row>
    <row r="267" spans="1:22" ht="18.899999999999999" customHeight="1" x14ac:dyDescent="0.3">
      <c r="A267" s="1" t="str">
        <f t="shared" si="3"/>
        <v>75-2520</v>
      </c>
      <c r="C267" s="12">
        <v>75</v>
      </c>
      <c r="D267" s="7" t="s">
        <v>1090</v>
      </c>
      <c r="E267" s="6" t="s">
        <v>1091</v>
      </c>
      <c r="F267" s="44"/>
      <c r="G267" s="23"/>
      <c r="H267" s="23"/>
      <c r="I267" s="23" t="s">
        <v>715</v>
      </c>
      <c r="J267" s="31"/>
      <c r="K267" s="49"/>
      <c r="L267" s="49"/>
      <c r="M267" s="49"/>
      <c r="N267" s="49"/>
      <c r="O267" s="49"/>
      <c r="P267" s="49"/>
      <c r="Q267" s="16"/>
      <c r="R267" s="16"/>
      <c r="S267" s="16"/>
      <c r="T267" s="16"/>
      <c r="U267" s="16"/>
      <c r="V267" s="16"/>
    </row>
    <row r="268" spans="1:22" ht="18.899999999999999" customHeight="1" x14ac:dyDescent="0.3">
      <c r="A268" s="1" t="str">
        <f t="shared" si="3"/>
        <v>75-2530</v>
      </c>
      <c r="C268" s="12">
        <v>75</v>
      </c>
      <c r="D268" s="7" t="s">
        <v>1092</v>
      </c>
      <c r="E268" s="6" t="s">
        <v>1093</v>
      </c>
      <c r="F268" s="44"/>
      <c r="G268" s="23"/>
      <c r="H268" s="96" t="s">
        <v>721</v>
      </c>
      <c r="I268" s="96"/>
      <c r="J268" s="31"/>
      <c r="K268" s="49"/>
      <c r="L268" s="49"/>
      <c r="M268" s="49"/>
      <c r="N268" s="16"/>
      <c r="O268" s="49"/>
      <c r="P268" s="16"/>
      <c r="Q268" s="16" t="s">
        <v>206</v>
      </c>
      <c r="R268" s="15">
        <v>0</v>
      </c>
      <c r="S268" s="31"/>
      <c r="T268" s="31"/>
      <c r="U268" s="31"/>
      <c r="V268" s="31"/>
    </row>
    <row r="269" spans="1:22" ht="18.899999999999999" customHeight="1" x14ac:dyDescent="0.3">
      <c r="A269" s="1" t="str">
        <f t="shared" si="3"/>
        <v>75-2540</v>
      </c>
      <c r="C269" s="12">
        <v>75</v>
      </c>
      <c r="D269" s="7" t="s">
        <v>1094</v>
      </c>
      <c r="E269" s="6" t="s">
        <v>1095</v>
      </c>
      <c r="F269" s="44"/>
      <c r="G269" s="23"/>
      <c r="H269" s="23"/>
      <c r="I269" s="23" t="s">
        <v>715</v>
      </c>
      <c r="J269" s="31"/>
      <c r="K269" s="49"/>
      <c r="L269" s="49"/>
      <c r="M269" s="49"/>
      <c r="N269" s="49"/>
      <c r="O269" s="49"/>
      <c r="P269" s="49"/>
      <c r="Q269" s="16"/>
      <c r="R269" s="16"/>
      <c r="S269" s="16"/>
      <c r="T269" s="16"/>
      <c r="U269" s="16"/>
      <c r="V269" s="16"/>
    </row>
    <row r="270" spans="1:22" ht="18.899999999999999" customHeight="1" x14ac:dyDescent="0.3">
      <c r="A270" s="1" t="str">
        <f t="shared" si="3"/>
        <v>75-2550</v>
      </c>
      <c r="C270" s="12">
        <v>75</v>
      </c>
      <c r="D270" s="7" t="s">
        <v>1096</v>
      </c>
      <c r="E270" s="6" t="s">
        <v>1097</v>
      </c>
      <c r="F270" s="44"/>
      <c r="G270" s="23"/>
      <c r="H270" s="96" t="s">
        <v>722</v>
      </c>
      <c r="I270" s="96"/>
      <c r="J270" s="31"/>
      <c r="K270" s="49"/>
      <c r="L270" s="49"/>
      <c r="M270" s="49"/>
      <c r="N270" s="16"/>
      <c r="O270" s="49"/>
      <c r="P270" s="16"/>
      <c r="Q270" s="16" t="s">
        <v>142</v>
      </c>
      <c r="R270" s="15">
        <v>0.5</v>
      </c>
      <c r="S270" s="16"/>
      <c r="T270" s="31"/>
      <c r="U270" s="31"/>
      <c r="V270" s="31"/>
    </row>
    <row r="271" spans="1:22" ht="18.899999999999999" customHeight="1" x14ac:dyDescent="0.3">
      <c r="A271" s="1" t="str">
        <f t="shared" si="3"/>
        <v>75-2560</v>
      </c>
      <c r="C271" s="12">
        <v>75</v>
      </c>
      <c r="D271" s="7" t="s">
        <v>1098</v>
      </c>
      <c r="E271" s="6" t="s">
        <v>1099</v>
      </c>
      <c r="F271" s="44"/>
      <c r="G271" s="23"/>
      <c r="H271" s="23"/>
      <c r="I271" s="23" t="s">
        <v>715</v>
      </c>
      <c r="J271" s="31"/>
      <c r="K271" s="49"/>
      <c r="L271" s="49"/>
      <c r="M271" s="49"/>
      <c r="N271" s="49"/>
      <c r="O271" s="49"/>
      <c r="P271" s="16"/>
      <c r="Q271" s="16"/>
      <c r="R271" s="16"/>
      <c r="S271" s="16"/>
      <c r="T271" s="16"/>
      <c r="U271" s="16"/>
      <c r="V271" s="16"/>
    </row>
    <row r="272" spans="1:22" ht="39.9" customHeight="1" x14ac:dyDescent="0.3">
      <c r="A272" s="1" t="str">
        <f t="shared" ref="A272:A287" si="4">C272&amp;"-"&amp;D272</f>
        <v>75-2570</v>
      </c>
      <c r="C272" s="12">
        <v>75</v>
      </c>
      <c r="D272" s="7" t="s">
        <v>1100</v>
      </c>
      <c r="E272" s="6" t="s">
        <v>1101</v>
      </c>
      <c r="F272" s="44"/>
      <c r="G272" s="81" t="s">
        <v>843</v>
      </c>
      <c r="H272" s="81"/>
      <c r="I272" s="81"/>
      <c r="J272" s="31"/>
      <c r="K272" s="31"/>
      <c r="L272" s="31"/>
      <c r="M272" s="31"/>
      <c r="N272" s="16"/>
      <c r="O272" s="31"/>
      <c r="P272" s="16"/>
      <c r="Q272" s="16"/>
      <c r="R272" s="16"/>
      <c r="S272" s="31"/>
      <c r="T272" s="16"/>
      <c r="U272" s="16"/>
      <c r="V272" s="16"/>
    </row>
    <row r="273" spans="1:22" ht="18.899999999999999" customHeight="1" x14ac:dyDescent="0.3">
      <c r="A273" s="1" t="str">
        <f t="shared" si="4"/>
        <v>75-2580</v>
      </c>
      <c r="C273" s="12">
        <v>75</v>
      </c>
      <c r="D273" s="7" t="s">
        <v>1102</v>
      </c>
      <c r="E273" s="6" t="s">
        <v>1103</v>
      </c>
      <c r="F273" s="44"/>
      <c r="G273" s="23"/>
      <c r="H273" s="96" t="s">
        <v>714</v>
      </c>
      <c r="I273" s="112"/>
      <c r="J273" s="31"/>
      <c r="K273" s="49"/>
      <c r="L273" s="49"/>
      <c r="M273" s="49"/>
      <c r="N273" s="16"/>
      <c r="O273" s="49"/>
      <c r="P273" s="16"/>
      <c r="Q273" s="16" t="s">
        <v>37</v>
      </c>
      <c r="R273" s="15">
        <v>1</v>
      </c>
      <c r="S273" s="31"/>
      <c r="T273" s="16"/>
      <c r="U273" s="16"/>
      <c r="V273" s="16"/>
    </row>
    <row r="274" spans="1:22" ht="18.899999999999999" customHeight="1" x14ac:dyDescent="0.3">
      <c r="A274" s="1" t="str">
        <f t="shared" si="4"/>
        <v>75-2590</v>
      </c>
      <c r="C274" s="12">
        <v>75</v>
      </c>
      <c r="D274" s="7" t="s">
        <v>1104</v>
      </c>
      <c r="E274" s="6" t="s">
        <v>1105</v>
      </c>
      <c r="F274" s="44"/>
      <c r="G274" s="23"/>
      <c r="H274" s="23"/>
      <c r="I274" s="23" t="s">
        <v>715</v>
      </c>
      <c r="J274" s="31"/>
      <c r="K274" s="49"/>
      <c r="L274" s="49"/>
      <c r="M274" s="49"/>
      <c r="N274" s="16"/>
      <c r="O274" s="49"/>
      <c r="P274" s="49"/>
      <c r="Q274" s="16"/>
      <c r="R274" s="16"/>
      <c r="S274" s="16"/>
      <c r="T274" s="16"/>
      <c r="U274" s="16"/>
      <c r="V274" s="16"/>
    </row>
    <row r="275" spans="1:22" ht="18.899999999999999" customHeight="1" x14ac:dyDescent="0.3">
      <c r="A275" s="1" t="str">
        <f t="shared" si="4"/>
        <v>75-2600</v>
      </c>
      <c r="C275" s="12">
        <v>75</v>
      </c>
      <c r="D275" s="7" t="s">
        <v>1106</v>
      </c>
      <c r="E275" s="6" t="s">
        <v>1107</v>
      </c>
      <c r="F275" s="44"/>
      <c r="G275" s="23"/>
      <c r="H275" s="96" t="s">
        <v>716</v>
      </c>
      <c r="I275" s="114"/>
      <c r="J275" s="31"/>
      <c r="K275" s="49"/>
      <c r="L275" s="49"/>
      <c r="M275" s="49"/>
      <c r="N275" s="16"/>
      <c r="O275" s="49"/>
      <c r="P275" s="16"/>
      <c r="Q275" s="16" t="s">
        <v>85</v>
      </c>
      <c r="R275" s="15">
        <v>0.93</v>
      </c>
      <c r="S275" s="31"/>
      <c r="T275" s="16"/>
      <c r="U275" s="16"/>
      <c r="V275" s="16"/>
    </row>
    <row r="276" spans="1:22" ht="18.899999999999999" customHeight="1" x14ac:dyDescent="0.3">
      <c r="A276" s="1" t="str">
        <f t="shared" si="4"/>
        <v>75-2610</v>
      </c>
      <c r="C276" s="12">
        <v>75</v>
      </c>
      <c r="D276" s="7" t="s">
        <v>1108</v>
      </c>
      <c r="E276" s="6" t="s">
        <v>1109</v>
      </c>
      <c r="F276" s="44"/>
      <c r="G276" s="23"/>
      <c r="H276" s="23"/>
      <c r="I276" s="23" t="s">
        <v>715</v>
      </c>
      <c r="J276" s="31"/>
      <c r="K276" s="49"/>
      <c r="L276" s="49"/>
      <c r="M276" s="49"/>
      <c r="N276" s="16"/>
      <c r="O276" s="49"/>
      <c r="P276" s="49"/>
      <c r="Q276" s="16"/>
      <c r="R276" s="16"/>
      <c r="S276" s="16"/>
      <c r="T276" s="16"/>
      <c r="U276" s="16"/>
      <c r="V276" s="16"/>
    </row>
    <row r="277" spans="1:22" ht="18.899999999999999" customHeight="1" x14ac:dyDescent="0.3">
      <c r="A277" s="1" t="str">
        <f t="shared" si="4"/>
        <v>75-2620</v>
      </c>
      <c r="C277" s="12">
        <v>75</v>
      </c>
      <c r="D277" s="7" t="s">
        <v>1110</v>
      </c>
      <c r="E277" s="6" t="s">
        <v>1111</v>
      </c>
      <c r="F277" s="44"/>
      <c r="G277" s="23"/>
      <c r="H277" s="96" t="s">
        <v>717</v>
      </c>
      <c r="I277" s="96"/>
      <c r="J277" s="31"/>
      <c r="K277" s="49"/>
      <c r="L277" s="49"/>
      <c r="M277" s="49"/>
      <c r="N277" s="16"/>
      <c r="O277" s="49"/>
      <c r="P277" s="16"/>
      <c r="Q277" s="16" t="s">
        <v>102</v>
      </c>
      <c r="R277" s="15">
        <v>0.85</v>
      </c>
      <c r="S277" s="31"/>
      <c r="T277" s="16"/>
      <c r="U277" s="16"/>
      <c r="V277" s="16"/>
    </row>
    <row r="278" spans="1:22" ht="18.899999999999999" customHeight="1" x14ac:dyDescent="0.3">
      <c r="A278" s="1" t="str">
        <f t="shared" si="4"/>
        <v>75-2630</v>
      </c>
      <c r="C278" s="12">
        <v>75</v>
      </c>
      <c r="D278" s="7" t="s">
        <v>1112</v>
      </c>
      <c r="E278" s="6" t="s">
        <v>1113</v>
      </c>
      <c r="F278" s="44"/>
      <c r="G278" s="23"/>
      <c r="H278" s="23"/>
      <c r="I278" s="23" t="s">
        <v>715</v>
      </c>
      <c r="J278" s="31"/>
      <c r="K278" s="49"/>
      <c r="L278" s="49"/>
      <c r="M278" s="49"/>
      <c r="N278" s="16"/>
      <c r="O278" s="49"/>
      <c r="P278" s="49"/>
      <c r="Q278" s="16"/>
      <c r="R278" s="16"/>
      <c r="S278" s="16"/>
      <c r="T278" s="16"/>
      <c r="U278" s="16"/>
      <c r="V278" s="16"/>
    </row>
    <row r="279" spans="1:22" ht="18.899999999999999" customHeight="1" x14ac:dyDescent="0.3">
      <c r="A279" s="1" t="str">
        <f t="shared" si="4"/>
        <v>75-2640</v>
      </c>
      <c r="C279" s="12">
        <v>75</v>
      </c>
      <c r="D279" s="7" t="s">
        <v>1114</v>
      </c>
      <c r="E279" s="6" t="s">
        <v>1115</v>
      </c>
      <c r="F279" s="44"/>
      <c r="G279" s="23"/>
      <c r="H279" s="96" t="s">
        <v>718</v>
      </c>
      <c r="I279" s="96"/>
      <c r="J279" s="31"/>
      <c r="K279" s="49"/>
      <c r="L279" s="49"/>
      <c r="M279" s="49"/>
      <c r="N279" s="16"/>
      <c r="O279" s="49"/>
      <c r="P279" s="16"/>
      <c r="Q279" s="16" t="s">
        <v>127</v>
      </c>
      <c r="R279" s="15">
        <v>0.75</v>
      </c>
      <c r="S279" s="31"/>
      <c r="T279" s="16"/>
      <c r="U279" s="16"/>
      <c r="V279" s="16"/>
    </row>
    <row r="280" spans="1:22" ht="18.899999999999999" customHeight="1" x14ac:dyDescent="0.3">
      <c r="A280" s="1" t="str">
        <f t="shared" si="4"/>
        <v>75-2650</v>
      </c>
      <c r="C280" s="12">
        <v>75</v>
      </c>
      <c r="D280" s="7" t="s">
        <v>1116</v>
      </c>
      <c r="E280" s="6" t="s">
        <v>1117</v>
      </c>
      <c r="F280" s="44"/>
      <c r="G280" s="23"/>
      <c r="H280" s="23"/>
      <c r="I280" s="23" t="s">
        <v>715</v>
      </c>
      <c r="J280" s="31"/>
      <c r="K280" s="49"/>
      <c r="L280" s="49"/>
      <c r="M280" s="49"/>
      <c r="N280" s="16"/>
      <c r="O280" s="49"/>
      <c r="P280" s="49"/>
      <c r="Q280" s="16"/>
      <c r="R280" s="16"/>
      <c r="S280" s="16"/>
      <c r="T280" s="16"/>
      <c r="U280" s="16"/>
      <c r="V280" s="16"/>
    </row>
    <row r="281" spans="1:22" ht="18.899999999999999" customHeight="1" x14ac:dyDescent="0.3">
      <c r="A281" s="1" t="str">
        <f t="shared" si="4"/>
        <v>75-2660</v>
      </c>
      <c r="C281" s="12">
        <v>75</v>
      </c>
      <c r="D281" s="7" t="s">
        <v>1118</v>
      </c>
      <c r="E281" s="6" t="s">
        <v>1119</v>
      </c>
      <c r="F281" s="44"/>
      <c r="G281" s="23"/>
      <c r="H281" s="96" t="s">
        <v>719</v>
      </c>
      <c r="I281" s="96"/>
      <c r="J281" s="31"/>
      <c r="K281" s="49"/>
      <c r="L281" s="49"/>
      <c r="M281" s="49"/>
      <c r="N281" s="16"/>
      <c r="O281" s="49"/>
      <c r="P281" s="16"/>
      <c r="Q281" s="16" t="s">
        <v>134</v>
      </c>
      <c r="R281" s="15">
        <v>0.7</v>
      </c>
      <c r="S281" s="31"/>
      <c r="T281" s="16"/>
      <c r="U281" s="16"/>
      <c r="V281" s="16"/>
    </row>
    <row r="282" spans="1:22" ht="18.899999999999999" customHeight="1" x14ac:dyDescent="0.3">
      <c r="A282" s="1" t="str">
        <f t="shared" si="4"/>
        <v>75-2670</v>
      </c>
      <c r="C282" s="12">
        <v>75</v>
      </c>
      <c r="D282" s="7" t="s">
        <v>1120</v>
      </c>
      <c r="E282" s="6" t="s">
        <v>1121</v>
      </c>
      <c r="F282" s="44"/>
      <c r="G282" s="23"/>
      <c r="H282" s="23"/>
      <c r="I282" s="23" t="s">
        <v>715</v>
      </c>
      <c r="J282" s="31"/>
      <c r="K282" s="49"/>
      <c r="L282" s="49"/>
      <c r="M282" s="49"/>
      <c r="N282" s="16"/>
      <c r="O282" s="49"/>
      <c r="P282" s="49"/>
      <c r="Q282" s="16"/>
      <c r="R282" s="16"/>
      <c r="S282" s="16"/>
      <c r="T282" s="16"/>
      <c r="U282" s="16"/>
      <c r="V282" s="16"/>
    </row>
    <row r="283" spans="1:22" ht="18.899999999999999" customHeight="1" x14ac:dyDescent="0.3">
      <c r="A283" s="1" t="str">
        <f t="shared" si="4"/>
        <v>75-2680</v>
      </c>
      <c r="C283" s="12">
        <v>75</v>
      </c>
      <c r="D283" s="7" t="s">
        <v>1122</v>
      </c>
      <c r="E283" s="6" t="s">
        <v>1123</v>
      </c>
      <c r="F283" s="44"/>
      <c r="G283" s="23"/>
      <c r="H283" s="96" t="s">
        <v>720</v>
      </c>
      <c r="I283" s="96"/>
      <c r="J283" s="31"/>
      <c r="K283" s="49"/>
      <c r="L283" s="49"/>
      <c r="M283" s="49"/>
      <c r="N283" s="16"/>
      <c r="O283" s="49"/>
      <c r="P283" s="16"/>
      <c r="Q283" s="16" t="s">
        <v>138</v>
      </c>
      <c r="R283" s="15">
        <v>0.65</v>
      </c>
      <c r="S283" s="31"/>
      <c r="T283" s="16"/>
      <c r="U283" s="16"/>
      <c r="V283" s="16"/>
    </row>
    <row r="284" spans="1:22" ht="18.899999999999999" customHeight="1" x14ac:dyDescent="0.3">
      <c r="A284" s="1" t="str">
        <f t="shared" si="4"/>
        <v>75-2690</v>
      </c>
      <c r="C284" s="12">
        <v>75</v>
      </c>
      <c r="D284" s="7" t="s">
        <v>1124</v>
      </c>
      <c r="E284" s="6" t="s">
        <v>1125</v>
      </c>
      <c r="F284" s="44"/>
      <c r="G284" s="23"/>
      <c r="H284" s="23"/>
      <c r="I284" s="23" t="s">
        <v>715</v>
      </c>
      <c r="J284" s="31"/>
      <c r="K284" s="49"/>
      <c r="L284" s="49"/>
      <c r="M284" s="49"/>
      <c r="N284" s="16"/>
      <c r="O284" s="49"/>
      <c r="P284" s="49"/>
      <c r="Q284" s="16"/>
      <c r="R284" s="16"/>
      <c r="S284" s="16"/>
      <c r="T284" s="16"/>
      <c r="U284" s="16"/>
      <c r="V284" s="16"/>
    </row>
    <row r="285" spans="1:22" ht="18.899999999999999" customHeight="1" x14ac:dyDescent="0.3">
      <c r="A285" s="1" t="str">
        <f t="shared" si="4"/>
        <v>75-2700</v>
      </c>
      <c r="C285" s="12">
        <v>75</v>
      </c>
      <c r="D285" s="7" t="s">
        <v>1126</v>
      </c>
      <c r="E285" s="6" t="s">
        <v>1127</v>
      </c>
      <c r="F285" s="44"/>
      <c r="G285" s="23"/>
      <c r="H285" s="96" t="s">
        <v>721</v>
      </c>
      <c r="I285" s="96"/>
      <c r="J285" s="31"/>
      <c r="K285" s="49"/>
      <c r="L285" s="49"/>
      <c r="M285" s="49"/>
      <c r="N285" s="16"/>
      <c r="O285" s="49"/>
      <c r="P285" s="16"/>
      <c r="Q285" s="16" t="s">
        <v>142</v>
      </c>
      <c r="R285" s="15">
        <v>0.5</v>
      </c>
      <c r="S285" s="31"/>
      <c r="T285" s="16"/>
      <c r="U285" s="16"/>
      <c r="V285" s="16"/>
    </row>
    <row r="286" spans="1:22" ht="18.899999999999999" customHeight="1" x14ac:dyDescent="0.3">
      <c r="A286" s="1" t="str">
        <f t="shared" si="4"/>
        <v>75-2710</v>
      </c>
      <c r="C286" s="12">
        <v>75</v>
      </c>
      <c r="D286" s="7" t="s">
        <v>1128</v>
      </c>
      <c r="E286" s="6" t="s">
        <v>1129</v>
      </c>
      <c r="F286" s="44"/>
      <c r="G286" s="23"/>
      <c r="H286" s="23"/>
      <c r="I286" s="23" t="s">
        <v>715</v>
      </c>
      <c r="J286" s="31"/>
      <c r="K286" s="49"/>
      <c r="L286" s="49"/>
      <c r="M286" s="49"/>
      <c r="N286" s="16"/>
      <c r="O286" s="49"/>
      <c r="P286" s="49"/>
      <c r="Q286" s="16"/>
      <c r="R286" s="16"/>
      <c r="S286" s="16"/>
      <c r="T286" s="16"/>
      <c r="U286" s="16"/>
      <c r="V286" s="16"/>
    </row>
    <row r="287" spans="1:22" ht="18.899999999999999" customHeight="1" x14ac:dyDescent="0.3">
      <c r="A287" s="1" t="str">
        <f t="shared" si="4"/>
        <v>75-2720</v>
      </c>
      <c r="C287" s="12">
        <v>75</v>
      </c>
      <c r="D287" s="7" t="s">
        <v>1130</v>
      </c>
      <c r="E287" s="6" t="s">
        <v>1131</v>
      </c>
      <c r="F287" s="44"/>
      <c r="G287" s="23"/>
      <c r="H287" s="96" t="s">
        <v>722</v>
      </c>
      <c r="I287" s="96"/>
      <c r="J287" s="31"/>
      <c r="K287" s="49"/>
      <c r="L287" s="49"/>
      <c r="M287" s="49"/>
      <c r="N287" s="16"/>
      <c r="O287" s="49"/>
      <c r="P287" s="16"/>
      <c r="Q287" s="16"/>
      <c r="R287" s="16"/>
      <c r="S287" s="16"/>
      <c r="T287" s="16"/>
      <c r="U287" s="16"/>
      <c r="V287" s="16"/>
    </row>
    <row r="288" spans="1:22" ht="18.899999999999999" customHeight="1" x14ac:dyDescent="0.3">
      <c r="C288" s="12">
        <v>75</v>
      </c>
      <c r="D288" s="95" t="s">
        <v>178</v>
      </c>
      <c r="E288" s="78"/>
      <c r="F288" s="78"/>
      <c r="G288" s="78"/>
      <c r="H288" s="78"/>
      <c r="I288" s="78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</row>
    <row r="289" spans="1:22" ht="18.899999999999999" customHeight="1" x14ac:dyDescent="0.3">
      <c r="A289" s="1" t="str">
        <f>C289&amp;"-"&amp;D289</f>
        <v>75-2730</v>
      </c>
      <c r="C289" s="12">
        <v>75</v>
      </c>
      <c r="D289" s="7" t="s">
        <v>1132</v>
      </c>
      <c r="E289" s="7" t="s">
        <v>183</v>
      </c>
      <c r="F289" s="44"/>
      <c r="G289" s="112" t="s">
        <v>1133</v>
      </c>
      <c r="H289" s="112"/>
      <c r="I289" s="113"/>
      <c r="J289" s="31"/>
      <c r="K289" s="49"/>
      <c r="L289" s="49"/>
      <c r="M289" s="49"/>
      <c r="N289" s="16"/>
      <c r="O289" s="49"/>
      <c r="P289" s="16"/>
      <c r="Q289" s="16"/>
      <c r="R289" s="16"/>
      <c r="S289" s="16"/>
      <c r="T289" s="16"/>
      <c r="U289" s="16"/>
      <c r="V289" s="16"/>
    </row>
    <row r="290" spans="1:22" ht="18.899999999999999" customHeight="1" x14ac:dyDescent="0.3">
      <c r="A290" s="1" t="str">
        <f>C290&amp;"-"&amp;D290</f>
        <v>75-2740</v>
      </c>
      <c r="C290" s="12">
        <v>75</v>
      </c>
      <c r="D290" s="7" t="s">
        <v>1134</v>
      </c>
      <c r="E290" s="7" t="s">
        <v>186</v>
      </c>
      <c r="F290" s="44"/>
      <c r="G290" s="96" t="s">
        <v>1135</v>
      </c>
      <c r="H290" s="96"/>
      <c r="I290" s="97"/>
      <c r="J290" s="31"/>
      <c r="K290" s="49"/>
      <c r="L290" s="49"/>
      <c r="M290" s="49"/>
      <c r="N290" s="16"/>
      <c r="O290" s="49"/>
      <c r="P290" s="16"/>
      <c r="Q290" s="16"/>
      <c r="R290" s="16"/>
      <c r="S290" s="49"/>
      <c r="T290" s="49"/>
      <c r="U290" s="49"/>
      <c r="V290" s="49"/>
    </row>
    <row r="291" spans="1:22" ht="18.899999999999999" customHeight="1" x14ac:dyDescent="0.3">
      <c r="C291" s="12">
        <v>75</v>
      </c>
      <c r="D291" s="7"/>
      <c r="E291" s="7" t="s">
        <v>526</v>
      </c>
      <c r="F291" s="44"/>
      <c r="G291" s="96" t="s">
        <v>1136</v>
      </c>
      <c r="H291" s="96"/>
      <c r="I291" s="97"/>
      <c r="J291" s="60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</row>
    <row r="292" spans="1:22" ht="18.899999999999999" customHeight="1" x14ac:dyDescent="0.3">
      <c r="A292" s="1" t="str">
        <f t="shared" ref="A292:A299" si="5">C292&amp;"-"&amp;D292</f>
        <v>75-2750</v>
      </c>
      <c r="C292" s="12">
        <v>75</v>
      </c>
      <c r="D292" s="7" t="s">
        <v>1137</v>
      </c>
      <c r="E292" s="7" t="s">
        <v>1138</v>
      </c>
      <c r="F292" s="44"/>
      <c r="G292" s="24"/>
      <c r="H292" s="96" t="s">
        <v>1139</v>
      </c>
      <c r="I292" s="97"/>
      <c r="J292" s="60"/>
      <c r="K292" s="16"/>
      <c r="L292" s="16"/>
      <c r="M292" s="16"/>
      <c r="N292" s="16"/>
      <c r="O292" s="16"/>
      <c r="P292" s="49"/>
      <c r="Q292" s="16"/>
      <c r="R292" s="16"/>
      <c r="S292" s="16"/>
      <c r="T292" s="16"/>
      <c r="U292" s="16"/>
      <c r="V292" s="16"/>
    </row>
    <row r="293" spans="1:22" ht="18.899999999999999" customHeight="1" x14ac:dyDescent="0.3">
      <c r="A293" s="1" t="str">
        <f t="shared" si="5"/>
        <v>75-2760</v>
      </c>
      <c r="C293" s="12">
        <v>75</v>
      </c>
      <c r="D293" s="7" t="s">
        <v>1140</v>
      </c>
      <c r="E293" s="7" t="s">
        <v>1141</v>
      </c>
      <c r="F293" s="44"/>
      <c r="G293" s="24"/>
      <c r="H293" s="96" t="s">
        <v>1142</v>
      </c>
      <c r="I293" s="97"/>
      <c r="J293" s="60"/>
      <c r="K293" s="16"/>
      <c r="L293" s="16"/>
      <c r="M293" s="16"/>
      <c r="N293" s="16"/>
      <c r="O293" s="16"/>
      <c r="P293" s="49"/>
      <c r="Q293" s="16"/>
      <c r="R293" s="16"/>
      <c r="S293" s="16"/>
      <c r="T293" s="16"/>
      <c r="U293" s="16"/>
      <c r="V293" s="16"/>
    </row>
    <row r="294" spans="1:22" ht="18.899999999999999" customHeight="1" x14ac:dyDescent="0.3">
      <c r="A294" s="1" t="str">
        <f t="shared" si="5"/>
        <v>75-2770</v>
      </c>
      <c r="C294" s="12">
        <v>75</v>
      </c>
      <c r="D294" s="7" t="s">
        <v>1143</v>
      </c>
      <c r="E294" s="7" t="s">
        <v>1144</v>
      </c>
      <c r="F294" s="44"/>
      <c r="G294" s="24"/>
      <c r="H294" s="96" t="s">
        <v>1145</v>
      </c>
      <c r="I294" s="97"/>
      <c r="J294" s="60"/>
      <c r="K294" s="16"/>
      <c r="L294" s="16"/>
      <c r="M294" s="16"/>
      <c r="N294" s="16"/>
      <c r="O294" s="16"/>
      <c r="P294" s="49"/>
      <c r="Q294" s="16"/>
      <c r="R294" s="16"/>
      <c r="S294" s="16"/>
      <c r="T294" s="16"/>
      <c r="U294" s="16"/>
      <c r="V294" s="16"/>
    </row>
    <row r="295" spans="1:22" ht="18.899999999999999" customHeight="1" x14ac:dyDescent="0.3">
      <c r="A295" s="1" t="str">
        <f t="shared" si="5"/>
        <v>75-2780</v>
      </c>
      <c r="C295" s="12">
        <v>75</v>
      </c>
      <c r="D295" s="7" t="s">
        <v>1146</v>
      </c>
      <c r="E295" s="7" t="s">
        <v>1147</v>
      </c>
      <c r="F295" s="44"/>
      <c r="G295" s="24"/>
      <c r="H295" s="96" t="s">
        <v>1148</v>
      </c>
      <c r="I295" s="97"/>
      <c r="J295" s="60"/>
      <c r="K295" s="16"/>
      <c r="L295" s="16"/>
      <c r="M295" s="16"/>
      <c r="N295" s="16"/>
      <c r="O295" s="16"/>
      <c r="P295" s="49"/>
      <c r="Q295" s="16"/>
      <c r="R295" s="16"/>
      <c r="S295" s="16"/>
      <c r="T295" s="16"/>
      <c r="U295" s="16"/>
      <c r="V295" s="16"/>
    </row>
    <row r="296" spans="1:22" ht="18.899999999999999" customHeight="1" x14ac:dyDescent="0.3">
      <c r="A296" s="1" t="str">
        <f t="shared" si="5"/>
        <v>75-2790</v>
      </c>
      <c r="C296" s="12">
        <v>75</v>
      </c>
      <c r="D296" s="7" t="s">
        <v>1149</v>
      </c>
      <c r="E296" s="7" t="s">
        <v>1150</v>
      </c>
      <c r="F296" s="44"/>
      <c r="G296" s="24"/>
      <c r="H296" s="96" t="s">
        <v>1151</v>
      </c>
      <c r="I296" s="97"/>
      <c r="J296" s="60"/>
      <c r="K296" s="16"/>
      <c r="L296" s="16"/>
      <c r="M296" s="16"/>
      <c r="N296" s="49"/>
      <c r="O296" s="16"/>
      <c r="P296" s="16"/>
      <c r="Q296" s="16"/>
      <c r="R296" s="16"/>
      <c r="S296" s="16"/>
      <c r="T296" s="16"/>
      <c r="U296" s="16"/>
      <c r="V296" s="16"/>
    </row>
    <row r="297" spans="1:22" ht="18.899999999999999" customHeight="1" x14ac:dyDescent="0.3">
      <c r="A297" s="1" t="str">
        <f t="shared" si="5"/>
        <v>75-2800</v>
      </c>
      <c r="C297" s="12">
        <v>75</v>
      </c>
      <c r="D297" s="7" t="s">
        <v>1152</v>
      </c>
      <c r="E297" s="7" t="s">
        <v>1153</v>
      </c>
      <c r="F297" s="44"/>
      <c r="G297" s="24"/>
      <c r="H297" s="96" t="s">
        <v>1154</v>
      </c>
      <c r="I297" s="97"/>
      <c r="J297" s="60"/>
      <c r="K297" s="16"/>
      <c r="L297" s="16"/>
      <c r="M297" s="16"/>
      <c r="N297" s="49"/>
      <c r="O297" s="16"/>
      <c r="P297" s="16"/>
      <c r="Q297" s="16"/>
      <c r="R297" s="16"/>
      <c r="S297" s="16"/>
      <c r="T297" s="16"/>
      <c r="U297" s="16"/>
      <c r="V297" s="16"/>
    </row>
    <row r="298" spans="1:22" ht="18.899999999999999" customHeight="1" x14ac:dyDescent="0.3">
      <c r="A298" s="1" t="str">
        <f t="shared" si="5"/>
        <v>75-2810</v>
      </c>
      <c r="C298" s="12">
        <v>75</v>
      </c>
      <c r="D298" s="7" t="s">
        <v>1155</v>
      </c>
      <c r="E298" s="7" t="s">
        <v>1156</v>
      </c>
      <c r="F298" s="44"/>
      <c r="G298" s="24"/>
      <c r="H298" s="96" t="s">
        <v>1157</v>
      </c>
      <c r="I298" s="97"/>
      <c r="J298" s="60"/>
      <c r="K298" s="16"/>
      <c r="L298" s="16"/>
      <c r="M298" s="16"/>
      <c r="N298" s="49"/>
      <c r="O298" s="16"/>
      <c r="P298" s="16"/>
      <c r="Q298" s="16"/>
      <c r="R298" s="16"/>
      <c r="S298" s="16"/>
      <c r="T298" s="16"/>
      <c r="U298" s="16"/>
      <c r="V298" s="16"/>
    </row>
    <row r="299" spans="1:22" ht="18.899999999999999" customHeight="1" x14ac:dyDescent="0.3">
      <c r="A299" s="1" t="str">
        <f t="shared" si="5"/>
        <v>75-2820</v>
      </c>
      <c r="C299" s="12">
        <v>75</v>
      </c>
      <c r="D299" s="7" t="s">
        <v>1158</v>
      </c>
      <c r="E299" s="7" t="s">
        <v>1159</v>
      </c>
      <c r="F299" s="44"/>
      <c r="G299" s="24"/>
      <c r="H299" s="96" t="s">
        <v>1160</v>
      </c>
      <c r="I299" s="97"/>
      <c r="J299" s="60"/>
      <c r="K299" s="16"/>
      <c r="L299" s="16"/>
      <c r="M299" s="16"/>
      <c r="N299" s="49"/>
      <c r="O299" s="16"/>
      <c r="P299" s="16"/>
      <c r="Q299" s="16"/>
      <c r="R299" s="16"/>
      <c r="S299" s="16"/>
      <c r="T299" s="16"/>
      <c r="U299" s="16"/>
      <c r="V299" s="16"/>
    </row>
  </sheetData>
  <mergeCells count="169">
    <mergeCell ref="F10:I10"/>
    <mergeCell ref="F11:I11"/>
    <mergeCell ref="F13:I13"/>
    <mergeCell ref="F14:I14"/>
    <mergeCell ref="F15:I15"/>
    <mergeCell ref="F16:I16"/>
    <mergeCell ref="C1:E1"/>
    <mergeCell ref="C2:E2"/>
    <mergeCell ref="C3:E3"/>
    <mergeCell ref="C4:E4"/>
    <mergeCell ref="C5:E5"/>
    <mergeCell ref="D8:I8"/>
    <mergeCell ref="H28:I28"/>
    <mergeCell ref="H30:I30"/>
    <mergeCell ref="H32:I32"/>
    <mergeCell ref="G34:I34"/>
    <mergeCell ref="H35:I35"/>
    <mergeCell ref="H37:I37"/>
    <mergeCell ref="G17:I17"/>
    <mergeCell ref="H18:I18"/>
    <mergeCell ref="H20:I20"/>
    <mergeCell ref="H22:I22"/>
    <mergeCell ref="H24:I24"/>
    <mergeCell ref="H26:I26"/>
    <mergeCell ref="G51:I51"/>
    <mergeCell ref="H52:I52"/>
    <mergeCell ref="H54:I54"/>
    <mergeCell ref="H56:I56"/>
    <mergeCell ref="H58:I58"/>
    <mergeCell ref="H60:I60"/>
    <mergeCell ref="H39:I39"/>
    <mergeCell ref="H41:I41"/>
    <mergeCell ref="H43:I43"/>
    <mergeCell ref="H45:I45"/>
    <mergeCell ref="H47:I47"/>
    <mergeCell ref="H49:I49"/>
    <mergeCell ref="H73:I73"/>
    <mergeCell ref="H75:I75"/>
    <mergeCell ref="H77:I77"/>
    <mergeCell ref="H79:I79"/>
    <mergeCell ref="H81:I81"/>
    <mergeCell ref="H83:I83"/>
    <mergeCell ref="H62:I62"/>
    <mergeCell ref="H64:I64"/>
    <mergeCell ref="H66:I66"/>
    <mergeCell ref="G68:I68"/>
    <mergeCell ref="H69:I69"/>
    <mergeCell ref="H71:I71"/>
    <mergeCell ref="H96:I96"/>
    <mergeCell ref="H98:I98"/>
    <mergeCell ref="H100:I100"/>
    <mergeCell ref="G102:I102"/>
    <mergeCell ref="H103:I103"/>
    <mergeCell ref="H105:I105"/>
    <mergeCell ref="G85:I85"/>
    <mergeCell ref="H86:I86"/>
    <mergeCell ref="H88:I88"/>
    <mergeCell ref="H90:I90"/>
    <mergeCell ref="H92:I92"/>
    <mergeCell ref="H94:I94"/>
    <mergeCell ref="G119:I119"/>
    <mergeCell ref="H120:I120"/>
    <mergeCell ref="H122:I122"/>
    <mergeCell ref="H124:I124"/>
    <mergeCell ref="H126:I126"/>
    <mergeCell ref="H128:I128"/>
    <mergeCell ref="H107:I107"/>
    <mergeCell ref="H109:I109"/>
    <mergeCell ref="H111:I111"/>
    <mergeCell ref="H113:I113"/>
    <mergeCell ref="H115:I115"/>
    <mergeCell ref="H117:I117"/>
    <mergeCell ref="H141:I141"/>
    <mergeCell ref="H143:I143"/>
    <mergeCell ref="H145:I145"/>
    <mergeCell ref="H147:I147"/>
    <mergeCell ref="H149:I149"/>
    <mergeCell ref="H151:I151"/>
    <mergeCell ref="H130:I130"/>
    <mergeCell ref="H132:I132"/>
    <mergeCell ref="H134:I134"/>
    <mergeCell ref="G136:I136"/>
    <mergeCell ref="H137:I137"/>
    <mergeCell ref="H139:I139"/>
    <mergeCell ref="H162:I162"/>
    <mergeCell ref="H164:I164"/>
    <mergeCell ref="H166:I166"/>
    <mergeCell ref="H168:I168"/>
    <mergeCell ref="G170:I170"/>
    <mergeCell ref="H171:I171"/>
    <mergeCell ref="F152:I152"/>
    <mergeCell ref="G153:I153"/>
    <mergeCell ref="H154:I154"/>
    <mergeCell ref="H156:I156"/>
    <mergeCell ref="H158:I158"/>
    <mergeCell ref="H160:I160"/>
    <mergeCell ref="H185:I185"/>
    <mergeCell ref="G187:I187"/>
    <mergeCell ref="H188:I188"/>
    <mergeCell ref="H190:I190"/>
    <mergeCell ref="H192:I192"/>
    <mergeCell ref="H194:I194"/>
    <mergeCell ref="H173:I173"/>
    <mergeCell ref="H175:I175"/>
    <mergeCell ref="H177:I177"/>
    <mergeCell ref="H179:I179"/>
    <mergeCell ref="H181:I181"/>
    <mergeCell ref="H183:I183"/>
    <mergeCell ref="H207:I207"/>
    <mergeCell ref="H209:I209"/>
    <mergeCell ref="H211:I211"/>
    <mergeCell ref="H213:I213"/>
    <mergeCell ref="H215:I215"/>
    <mergeCell ref="H217:I217"/>
    <mergeCell ref="H196:I196"/>
    <mergeCell ref="H198:I198"/>
    <mergeCell ref="H200:I200"/>
    <mergeCell ref="H202:I202"/>
    <mergeCell ref="G204:I204"/>
    <mergeCell ref="H205:I205"/>
    <mergeCell ref="H230:I230"/>
    <mergeCell ref="H232:I232"/>
    <mergeCell ref="H234:I234"/>
    <mergeCell ref="H236:I236"/>
    <mergeCell ref="G238:I238"/>
    <mergeCell ref="H239:I239"/>
    <mergeCell ref="H219:I219"/>
    <mergeCell ref="G221:I221"/>
    <mergeCell ref="H222:I222"/>
    <mergeCell ref="H224:I224"/>
    <mergeCell ref="H226:I226"/>
    <mergeCell ref="H228:I228"/>
    <mergeCell ref="H253:I253"/>
    <mergeCell ref="G255:I255"/>
    <mergeCell ref="H256:I256"/>
    <mergeCell ref="H258:I258"/>
    <mergeCell ref="H260:I260"/>
    <mergeCell ref="H262:I262"/>
    <mergeCell ref="H241:I241"/>
    <mergeCell ref="H243:I243"/>
    <mergeCell ref="H245:I245"/>
    <mergeCell ref="H247:I247"/>
    <mergeCell ref="H249:I249"/>
    <mergeCell ref="H251:I251"/>
    <mergeCell ref="H275:I275"/>
    <mergeCell ref="H277:I277"/>
    <mergeCell ref="H279:I279"/>
    <mergeCell ref="H281:I281"/>
    <mergeCell ref="H283:I283"/>
    <mergeCell ref="H285:I285"/>
    <mergeCell ref="H264:I264"/>
    <mergeCell ref="H266:I266"/>
    <mergeCell ref="H268:I268"/>
    <mergeCell ref="H270:I270"/>
    <mergeCell ref="G272:I272"/>
    <mergeCell ref="H273:I273"/>
    <mergeCell ref="H299:I299"/>
    <mergeCell ref="H293:I293"/>
    <mergeCell ref="H294:I294"/>
    <mergeCell ref="H295:I295"/>
    <mergeCell ref="H296:I296"/>
    <mergeCell ref="H297:I297"/>
    <mergeCell ref="H298:I298"/>
    <mergeCell ref="H287:I287"/>
    <mergeCell ref="D288:I288"/>
    <mergeCell ref="G289:I289"/>
    <mergeCell ref="G290:I290"/>
    <mergeCell ref="G291:I291"/>
    <mergeCell ref="H292:I29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J57"/>
  <sheetViews>
    <sheetView topLeftCell="B1" workbookViewId="0">
      <selection activeCell="I1" sqref="I1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8.6640625" style="1" customWidth="1"/>
    <col min="4" max="4" width="12" style="1" customWidth="1"/>
    <col min="5" max="5" width="11" style="1" customWidth="1"/>
    <col min="6" max="7" width="2.109375" style="1" customWidth="1"/>
    <col min="8" max="8" width="66.6640625" style="1" customWidth="1"/>
    <col min="9" max="9" width="26.33203125" style="1" customWidth="1"/>
    <col min="10" max="10" width="77.6640625" style="1" customWidth="1"/>
    <col min="11" max="16384" width="9.109375" style="1"/>
  </cols>
  <sheetData>
    <row r="1" spans="1:10" ht="15" customHeight="1" x14ac:dyDescent="0.3">
      <c r="C1" s="79" t="s">
        <v>4</v>
      </c>
      <c r="D1" s="80"/>
      <c r="E1" s="80"/>
      <c r="F1" s="1" t="s">
        <v>1161</v>
      </c>
    </row>
    <row r="2" spans="1:10" ht="15" customHeight="1" x14ac:dyDescent="0.3">
      <c r="C2" s="79" t="s">
        <v>6</v>
      </c>
      <c r="D2" s="80"/>
      <c r="E2" s="80"/>
    </row>
    <row r="3" spans="1:10" ht="15" customHeight="1" x14ac:dyDescent="0.3">
      <c r="C3" s="79" t="s">
        <v>7</v>
      </c>
      <c r="D3" s="80"/>
      <c r="E3" s="80"/>
    </row>
    <row r="4" spans="1:10" ht="15" customHeight="1" x14ac:dyDescent="0.3">
      <c r="C4" s="79" t="s">
        <v>8</v>
      </c>
      <c r="D4" s="80"/>
      <c r="E4" s="80"/>
    </row>
    <row r="5" spans="1:10" ht="15" customHeight="1" x14ac:dyDescent="0.3">
      <c r="C5" s="79" t="s">
        <v>9</v>
      </c>
      <c r="D5" s="80"/>
      <c r="E5" s="80"/>
    </row>
    <row r="8" spans="1:10" ht="18.899999999999999" customHeight="1" x14ac:dyDescent="0.3">
      <c r="C8" s="57"/>
      <c r="D8" s="95" t="s">
        <v>1162</v>
      </c>
      <c r="E8" s="78"/>
      <c r="F8" s="78"/>
      <c r="G8" s="78"/>
      <c r="H8" s="100"/>
      <c r="I8" s="7"/>
      <c r="J8" s="4"/>
    </row>
    <row r="9" spans="1:10" ht="18.899999999999999" customHeight="1" x14ac:dyDescent="0.3">
      <c r="C9" s="4"/>
      <c r="D9" s="4"/>
      <c r="E9" s="4"/>
      <c r="F9" s="4"/>
      <c r="G9" s="4"/>
      <c r="H9" s="4"/>
      <c r="I9" s="4"/>
      <c r="J9" s="4"/>
    </row>
    <row r="10" spans="1:10" ht="18.899999999999999" customHeight="1" x14ac:dyDescent="0.3">
      <c r="C10" s="7" t="s">
        <v>1163</v>
      </c>
      <c r="D10" s="6"/>
      <c r="E10" s="7"/>
      <c r="F10" s="104" t="s">
        <v>6</v>
      </c>
      <c r="G10" s="84"/>
      <c r="H10" s="85"/>
      <c r="I10" s="8"/>
      <c r="J10" s="4"/>
    </row>
    <row r="11" spans="1:10" ht="18.899999999999999" customHeight="1" x14ac:dyDescent="0.3">
      <c r="C11" s="7" t="s">
        <v>1164</v>
      </c>
      <c r="D11" s="6"/>
      <c r="E11" s="7"/>
      <c r="F11" s="104" t="s">
        <v>13</v>
      </c>
      <c r="G11" s="84"/>
      <c r="H11" s="85"/>
      <c r="I11" s="8" t="s">
        <v>14</v>
      </c>
      <c r="J11" s="4"/>
    </row>
    <row r="12" spans="1:10" ht="18.899999999999999" customHeight="1" x14ac:dyDescent="0.3">
      <c r="C12" s="4"/>
      <c r="D12" s="4"/>
      <c r="E12" s="4"/>
      <c r="F12" s="4"/>
      <c r="G12" s="4"/>
      <c r="H12" s="4"/>
      <c r="I12" s="5"/>
      <c r="J12" s="4"/>
    </row>
    <row r="13" spans="1:10" ht="18.899999999999999" customHeight="1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9"/>
      <c r="I13" s="42" t="s">
        <v>1165</v>
      </c>
      <c r="J13" s="9" t="s">
        <v>1166</v>
      </c>
    </row>
    <row r="14" spans="1:10" ht="18.899999999999999" customHeight="1" x14ac:dyDescent="0.3">
      <c r="C14" s="7"/>
      <c r="D14" s="9"/>
      <c r="E14" s="9"/>
      <c r="F14" s="87"/>
      <c r="G14" s="88"/>
      <c r="H14" s="89"/>
      <c r="I14" s="42" t="s">
        <v>24</v>
      </c>
      <c r="J14" s="9"/>
    </row>
    <row r="15" spans="1:10" ht="21.9" customHeight="1" x14ac:dyDescent="0.3">
      <c r="C15" s="12">
        <v>76</v>
      </c>
      <c r="D15" s="95" t="s">
        <v>1167</v>
      </c>
      <c r="E15" s="78"/>
      <c r="F15" s="78"/>
      <c r="G15" s="78"/>
      <c r="H15" s="78"/>
      <c r="I15" s="16"/>
      <c r="J15" s="61"/>
    </row>
    <row r="16" spans="1:10" ht="27.9" customHeight="1" x14ac:dyDescent="0.3">
      <c r="A16" s="12" t="s">
        <v>23</v>
      </c>
      <c r="C16" s="12">
        <v>76</v>
      </c>
      <c r="D16" s="95" t="s">
        <v>1168</v>
      </c>
      <c r="E16" s="78"/>
      <c r="F16" s="78"/>
      <c r="G16" s="78"/>
      <c r="H16" s="78"/>
      <c r="I16" s="60"/>
      <c r="J16" s="52"/>
    </row>
    <row r="17" spans="1:10" ht="18.899999999999999" customHeight="1" x14ac:dyDescent="0.3">
      <c r="A17" s="1" t="str">
        <f>C17&amp;"-"&amp;D17</f>
        <v>76-0010</v>
      </c>
      <c r="C17" s="12">
        <v>76</v>
      </c>
      <c r="D17" s="7" t="s">
        <v>24</v>
      </c>
      <c r="E17" s="6" t="s">
        <v>29</v>
      </c>
      <c r="F17" s="62"/>
      <c r="G17" s="50"/>
      <c r="H17" s="63" t="s">
        <v>1169</v>
      </c>
      <c r="I17" s="64">
        <f>I46</f>
        <v>8</v>
      </c>
      <c r="J17" s="65" t="s">
        <v>1170</v>
      </c>
    </row>
    <row r="18" spans="1:10" ht="18.899999999999999" customHeight="1" x14ac:dyDescent="0.3">
      <c r="A18" s="1" t="str">
        <f>C18&amp;"-"&amp;D18</f>
        <v>76-0020</v>
      </c>
      <c r="C18" s="12">
        <v>76</v>
      </c>
      <c r="D18" s="7" t="s">
        <v>25</v>
      </c>
      <c r="E18" s="6" t="s">
        <v>180</v>
      </c>
      <c r="F18" s="47"/>
      <c r="G18" s="18"/>
      <c r="H18" s="22" t="s">
        <v>1171</v>
      </c>
      <c r="I18" s="64">
        <f>I55</f>
        <v>15288</v>
      </c>
      <c r="J18" s="66" t="s">
        <v>1172</v>
      </c>
    </row>
    <row r="19" spans="1:10" ht="18.899999999999999" customHeight="1" x14ac:dyDescent="0.3">
      <c r="A19" s="1" t="str">
        <f>C19&amp;"-"&amp;D19</f>
        <v>76-0030</v>
      </c>
      <c r="C19" s="12">
        <v>76</v>
      </c>
      <c r="D19" s="7" t="s">
        <v>26</v>
      </c>
      <c r="E19" s="6" t="s">
        <v>183</v>
      </c>
      <c r="F19" s="67"/>
      <c r="G19" s="13"/>
      <c r="H19" s="14" t="s">
        <v>1173</v>
      </c>
      <c r="I19" s="68">
        <f>I17/I18</f>
        <v>5.2328623757195189E-4</v>
      </c>
      <c r="J19" s="65" t="s">
        <v>1174</v>
      </c>
    </row>
    <row r="20" spans="1:10" ht="18.899999999999999" customHeight="1" x14ac:dyDescent="0.3">
      <c r="C20" s="12">
        <v>76</v>
      </c>
      <c r="D20" s="95" t="s">
        <v>1175</v>
      </c>
      <c r="E20" s="78"/>
      <c r="F20" s="78"/>
      <c r="G20" s="78"/>
      <c r="H20" s="78"/>
      <c r="I20" s="69"/>
      <c r="J20" s="40"/>
    </row>
    <row r="21" spans="1:10" ht="18.899999999999999" customHeight="1" x14ac:dyDescent="0.3">
      <c r="A21" s="1" t="str">
        <f t="shared" ref="A21:A30" si="0">C21&amp;"-"&amp;D21</f>
        <v>76-0040</v>
      </c>
      <c r="C21" s="12">
        <v>76</v>
      </c>
      <c r="D21" s="7" t="s">
        <v>27</v>
      </c>
      <c r="E21" s="6" t="s">
        <v>186</v>
      </c>
      <c r="F21" s="62"/>
      <c r="G21" s="50"/>
      <c r="H21" s="25" t="s">
        <v>1176</v>
      </c>
      <c r="I21" s="70">
        <f>'C72.00'!J17</f>
        <v>8</v>
      </c>
      <c r="J21" s="71" t="s">
        <v>1177</v>
      </c>
    </row>
    <row r="22" spans="1:10" ht="24" customHeight="1" x14ac:dyDescent="0.3">
      <c r="A22" s="1" t="str">
        <f t="shared" si="0"/>
        <v>76-0050</v>
      </c>
      <c r="C22" s="12">
        <v>76</v>
      </c>
      <c r="D22" s="7" t="s">
        <v>38</v>
      </c>
      <c r="E22" s="6" t="s">
        <v>526</v>
      </c>
      <c r="F22" s="47"/>
      <c r="G22" s="18"/>
      <c r="H22" s="28" t="s">
        <v>1178</v>
      </c>
      <c r="I22" s="70">
        <f>'C74.00'!K44</f>
        <v>0</v>
      </c>
      <c r="J22" s="71" t="s">
        <v>1179</v>
      </c>
    </row>
    <row r="23" spans="1:10" ht="18.899999999999999" customHeight="1" x14ac:dyDescent="0.3">
      <c r="A23" s="1" t="str">
        <f t="shared" si="0"/>
        <v>76-0060</v>
      </c>
      <c r="C23" s="12">
        <v>76</v>
      </c>
      <c r="D23" s="7" t="s">
        <v>41</v>
      </c>
      <c r="E23" s="6" t="s">
        <v>529</v>
      </c>
      <c r="F23" s="47"/>
      <c r="G23" s="18"/>
      <c r="H23" s="28" t="s">
        <v>1180</v>
      </c>
      <c r="I23" s="70">
        <f>'C73.00'!L112</f>
        <v>0</v>
      </c>
      <c r="J23" s="71" t="s">
        <v>1181</v>
      </c>
    </row>
    <row r="24" spans="1:10" ht="18.899999999999999" customHeight="1" x14ac:dyDescent="0.3">
      <c r="A24" s="1" t="str">
        <f t="shared" si="0"/>
        <v>76-0070</v>
      </c>
      <c r="C24" s="12">
        <v>76</v>
      </c>
      <c r="D24" s="7" t="s">
        <v>44</v>
      </c>
      <c r="E24" s="6" t="s">
        <v>1182</v>
      </c>
      <c r="F24" s="47"/>
      <c r="G24" s="18"/>
      <c r="H24" s="28" t="s">
        <v>1183</v>
      </c>
      <c r="I24" s="8">
        <f>'C73.00'!L110</f>
        <v>0</v>
      </c>
      <c r="J24" s="71" t="s">
        <v>1184</v>
      </c>
    </row>
    <row r="25" spans="1:10" ht="18.899999999999999" customHeight="1" x14ac:dyDescent="0.3">
      <c r="A25" s="1" t="str">
        <f t="shared" si="0"/>
        <v>76-0080</v>
      </c>
      <c r="C25" s="12">
        <v>76</v>
      </c>
      <c r="D25" s="7" t="s">
        <v>47</v>
      </c>
      <c r="E25" s="6" t="s">
        <v>1185</v>
      </c>
      <c r="F25" s="47"/>
      <c r="G25" s="18"/>
      <c r="H25" s="28" t="s">
        <v>1186</v>
      </c>
      <c r="I25" s="8">
        <f>'C74.00'!K41</f>
        <v>0</v>
      </c>
      <c r="J25" s="71" t="s">
        <v>1187</v>
      </c>
    </row>
    <row r="26" spans="1:10" ht="18.899999999999999" customHeight="1" x14ac:dyDescent="0.3">
      <c r="A26" s="1" t="str">
        <f t="shared" si="0"/>
        <v>76-0091</v>
      </c>
      <c r="C26" s="12">
        <v>76</v>
      </c>
      <c r="D26" s="7" t="s">
        <v>1188</v>
      </c>
      <c r="E26" s="6" t="s">
        <v>1189</v>
      </c>
      <c r="F26" s="47"/>
      <c r="G26" s="18"/>
      <c r="H26" s="28" t="s">
        <v>1190</v>
      </c>
      <c r="I26" s="70">
        <f>I21-I22+I23-I24+I25</f>
        <v>8</v>
      </c>
      <c r="J26" s="72" t="s">
        <v>1191</v>
      </c>
    </row>
    <row r="27" spans="1:10" ht="18.899999999999999" customHeight="1" x14ac:dyDescent="0.3">
      <c r="A27" s="1" t="str">
        <f t="shared" si="0"/>
        <v>76-0100</v>
      </c>
      <c r="C27" s="12">
        <v>76</v>
      </c>
      <c r="D27" s="7" t="s">
        <v>53</v>
      </c>
      <c r="E27" s="6" t="s">
        <v>1192</v>
      </c>
      <c r="F27" s="47"/>
      <c r="G27" s="18"/>
      <c r="H27" s="28" t="s">
        <v>1193</v>
      </c>
      <c r="I27" s="70">
        <f>'C72.00'!J32</f>
        <v>0</v>
      </c>
      <c r="J27" s="73" t="s">
        <v>1194</v>
      </c>
    </row>
    <row r="28" spans="1:10" ht="18.899999999999999" customHeight="1" x14ac:dyDescent="0.3">
      <c r="A28" s="1" t="str">
        <f t="shared" si="0"/>
        <v>76-0110</v>
      </c>
      <c r="C28" s="12">
        <v>76</v>
      </c>
      <c r="D28" s="7" t="s">
        <v>56</v>
      </c>
      <c r="E28" s="6" t="s">
        <v>1195</v>
      </c>
      <c r="F28" s="47"/>
      <c r="G28" s="18"/>
      <c r="H28" s="28" t="s">
        <v>1196</v>
      </c>
      <c r="I28" s="70">
        <f>'C74.00'!K46+'C72.00'!J32</f>
        <v>0</v>
      </c>
      <c r="J28" s="71" t="s">
        <v>1197</v>
      </c>
    </row>
    <row r="29" spans="1:10" ht="18.899999999999999" customHeight="1" x14ac:dyDescent="0.3">
      <c r="A29" s="1" t="str">
        <f t="shared" si="0"/>
        <v>76-0120</v>
      </c>
      <c r="C29" s="12">
        <v>76</v>
      </c>
      <c r="D29" s="7" t="s">
        <v>59</v>
      </c>
      <c r="E29" s="6" t="s">
        <v>1198</v>
      </c>
      <c r="F29" s="47"/>
      <c r="G29" s="18"/>
      <c r="H29" s="28" t="s">
        <v>1199</v>
      </c>
      <c r="I29" s="70">
        <f>'C73.00'!L114</f>
        <v>0</v>
      </c>
      <c r="J29" s="71" t="s">
        <v>1200</v>
      </c>
    </row>
    <row r="30" spans="1:10" ht="18.899999999999999" customHeight="1" x14ac:dyDescent="0.3">
      <c r="A30" s="1" t="str">
        <f t="shared" si="0"/>
        <v>76-0131</v>
      </c>
      <c r="C30" s="12">
        <v>76</v>
      </c>
      <c r="D30" s="7" t="s">
        <v>1201</v>
      </c>
      <c r="E30" s="6" t="s">
        <v>1202</v>
      </c>
      <c r="F30" s="47"/>
      <c r="G30" s="18"/>
      <c r="H30" s="28" t="s">
        <v>1203</v>
      </c>
      <c r="I30" s="8">
        <f>I27-I28+I29</f>
        <v>0</v>
      </c>
      <c r="J30" s="66" t="s">
        <v>1204</v>
      </c>
    </row>
    <row r="31" spans="1:10" ht="18.899999999999999" customHeight="1" x14ac:dyDescent="0.3">
      <c r="C31" s="12">
        <v>76</v>
      </c>
      <c r="D31" s="7"/>
      <c r="E31" s="6"/>
      <c r="F31" s="47"/>
      <c r="G31" s="18"/>
      <c r="H31" s="28" t="s">
        <v>1205</v>
      </c>
      <c r="I31" s="8">
        <f>MIN(I30,I26*70/30)</f>
        <v>0</v>
      </c>
      <c r="J31" s="72" t="s">
        <v>1206</v>
      </c>
    </row>
    <row r="32" spans="1:10" ht="18.899999999999999" customHeight="1" x14ac:dyDescent="0.3">
      <c r="C32" s="12">
        <v>76</v>
      </c>
      <c r="D32" s="7"/>
      <c r="E32" s="6"/>
      <c r="F32" s="47"/>
      <c r="G32" s="18"/>
      <c r="H32" s="28" t="s">
        <v>1207</v>
      </c>
      <c r="I32" s="8">
        <f>I30-I31</f>
        <v>0</v>
      </c>
      <c r="J32" s="72" t="s">
        <v>1208</v>
      </c>
    </row>
    <row r="33" spans="1:10" ht="18.899999999999999" customHeight="1" x14ac:dyDescent="0.3">
      <c r="A33" s="1" t="str">
        <f>C33&amp;"-"&amp;D33</f>
        <v>76-0160</v>
      </c>
      <c r="C33" s="12">
        <v>76</v>
      </c>
      <c r="D33" s="7" t="s">
        <v>72</v>
      </c>
      <c r="E33" s="6" t="s">
        <v>1209</v>
      </c>
      <c r="F33" s="47"/>
      <c r="G33" s="18"/>
      <c r="H33" s="28" t="s">
        <v>1210</v>
      </c>
      <c r="I33" s="70">
        <f>'C72.00'!J37</f>
        <v>0</v>
      </c>
      <c r="J33" s="73" t="s">
        <v>1211</v>
      </c>
    </row>
    <row r="34" spans="1:10" ht="18.899999999999999" customHeight="1" x14ac:dyDescent="0.3">
      <c r="A34" s="1" t="str">
        <f>C34&amp;"-"&amp;D34</f>
        <v>76-0170</v>
      </c>
      <c r="C34" s="12">
        <v>76</v>
      </c>
      <c r="D34" s="7" t="s">
        <v>75</v>
      </c>
      <c r="E34" s="6" t="s">
        <v>1212</v>
      </c>
      <c r="F34" s="47"/>
      <c r="G34" s="18"/>
      <c r="H34" s="28" t="s">
        <v>1213</v>
      </c>
      <c r="I34" s="70">
        <f>'C72.00'!J37+'C74.00'!K48</f>
        <v>0</v>
      </c>
      <c r="J34" s="73" t="s">
        <v>1214</v>
      </c>
    </row>
    <row r="35" spans="1:10" ht="18.899999999999999" customHeight="1" x14ac:dyDescent="0.3">
      <c r="A35" s="1" t="str">
        <f>C35&amp;"-"&amp;D35</f>
        <v>76-0180</v>
      </c>
      <c r="C35" s="12">
        <v>76</v>
      </c>
      <c r="D35" s="7" t="s">
        <v>79</v>
      </c>
      <c r="E35" s="6" t="s">
        <v>1215</v>
      </c>
      <c r="F35" s="47"/>
      <c r="G35" s="18"/>
      <c r="H35" s="28" t="s">
        <v>1216</v>
      </c>
      <c r="I35" s="70">
        <f>'C73.00'!L116</f>
        <v>0</v>
      </c>
      <c r="J35" s="73" t="s">
        <v>1217</v>
      </c>
    </row>
    <row r="36" spans="1:10" ht="18.899999999999999" customHeight="1" x14ac:dyDescent="0.3">
      <c r="A36" s="1" t="str">
        <f>C36&amp;"-"&amp;D36</f>
        <v>76-0191</v>
      </c>
      <c r="C36" s="12">
        <v>76</v>
      </c>
      <c r="D36" s="7" t="s">
        <v>1218</v>
      </c>
      <c r="E36" s="6" t="s">
        <v>1219</v>
      </c>
      <c r="F36" s="47"/>
      <c r="G36" s="18"/>
      <c r="H36" s="28" t="s">
        <v>1220</v>
      </c>
      <c r="I36" s="8">
        <f>I33-I34+I35</f>
        <v>0</v>
      </c>
      <c r="J36" s="65" t="s">
        <v>1221</v>
      </c>
    </row>
    <row r="37" spans="1:10" ht="18.899999999999999" customHeight="1" x14ac:dyDescent="0.3">
      <c r="C37" s="12">
        <v>76</v>
      </c>
      <c r="D37" s="7"/>
      <c r="E37" s="6"/>
      <c r="F37" s="47"/>
      <c r="G37" s="18"/>
      <c r="H37" s="28" t="s">
        <v>1222</v>
      </c>
      <c r="I37" s="8">
        <f>MIN(I36,((I26+I31)*40/60),MAX(I26*70/30-I31,0))</f>
        <v>0</v>
      </c>
      <c r="J37" s="65" t="s">
        <v>1223</v>
      </c>
    </row>
    <row r="38" spans="1:10" ht="18.899999999999999" customHeight="1" x14ac:dyDescent="0.3">
      <c r="C38" s="12">
        <v>76</v>
      </c>
      <c r="D38" s="7"/>
      <c r="E38" s="6"/>
      <c r="F38" s="47"/>
      <c r="G38" s="18"/>
      <c r="H38" s="28" t="s">
        <v>1224</v>
      </c>
      <c r="I38" s="8">
        <f>I36-I37</f>
        <v>0</v>
      </c>
      <c r="J38" s="65" t="s">
        <v>1225</v>
      </c>
    </row>
    <row r="39" spans="1:10" ht="18.899999999999999" customHeight="1" x14ac:dyDescent="0.3">
      <c r="A39" s="1" t="str">
        <f>C39&amp;"-"&amp;D39</f>
        <v>76-0220</v>
      </c>
      <c r="C39" s="12">
        <v>76</v>
      </c>
      <c r="D39" s="7" t="s">
        <v>93</v>
      </c>
      <c r="E39" s="6" t="s">
        <v>1226</v>
      </c>
      <c r="F39" s="47"/>
      <c r="G39" s="18"/>
      <c r="H39" s="28" t="s">
        <v>1227</v>
      </c>
      <c r="I39" s="70">
        <f>'C72.00'!J45</f>
        <v>0</v>
      </c>
      <c r="J39" s="73" t="s">
        <v>1228</v>
      </c>
    </row>
    <row r="40" spans="1:10" ht="18.899999999999999" customHeight="1" x14ac:dyDescent="0.3">
      <c r="A40" s="1" t="str">
        <f>C40&amp;"-"&amp;D40</f>
        <v>76-0230</v>
      </c>
      <c r="C40" s="12">
        <v>76</v>
      </c>
      <c r="D40" s="7" t="s">
        <v>96</v>
      </c>
      <c r="E40" s="6" t="s">
        <v>1229</v>
      </c>
      <c r="F40" s="47"/>
      <c r="G40" s="18"/>
      <c r="H40" s="28" t="s">
        <v>1230</v>
      </c>
      <c r="I40" s="70">
        <f>'C72.00'!J45+'C74.00'!K50+'C74.00'!K52+'C74.00'!K54+'C74.00'!K56</f>
        <v>0</v>
      </c>
      <c r="J40" s="73" t="s">
        <v>1231</v>
      </c>
    </row>
    <row r="41" spans="1:10" ht="18.899999999999999" customHeight="1" x14ac:dyDescent="0.3">
      <c r="A41" s="1" t="str">
        <f>C41&amp;"-"&amp;D41</f>
        <v>76-0240</v>
      </c>
      <c r="C41" s="12">
        <v>76</v>
      </c>
      <c r="D41" s="7" t="s">
        <v>99</v>
      </c>
      <c r="E41" s="6" t="s">
        <v>1232</v>
      </c>
      <c r="F41" s="47"/>
      <c r="G41" s="18"/>
      <c r="H41" s="28" t="s">
        <v>1233</v>
      </c>
      <c r="I41" s="70">
        <f>'C73.00'!L118+'C73.00'!L120+'C73.00'!L122+'C73.00'!L124</f>
        <v>0</v>
      </c>
      <c r="J41" s="73" t="s">
        <v>1234</v>
      </c>
    </row>
    <row r="42" spans="1:10" ht="18.899999999999999" customHeight="1" x14ac:dyDescent="0.3">
      <c r="A42" s="1" t="str">
        <f>C42&amp;"-"&amp;D42</f>
        <v>76-0251</v>
      </c>
      <c r="C42" s="12">
        <v>76</v>
      </c>
      <c r="D42" s="7" t="s">
        <v>1235</v>
      </c>
      <c r="E42" s="6" t="s">
        <v>1236</v>
      </c>
      <c r="F42" s="47"/>
      <c r="G42" s="18"/>
      <c r="H42" s="28" t="s">
        <v>1237</v>
      </c>
      <c r="I42" s="8">
        <f>I39-I40+I41</f>
        <v>0</v>
      </c>
      <c r="J42" s="65" t="s">
        <v>1238</v>
      </c>
    </row>
    <row r="43" spans="1:10" ht="18.899999999999999" customHeight="1" x14ac:dyDescent="0.3">
      <c r="C43" s="12">
        <v>76</v>
      </c>
      <c r="D43" s="7"/>
      <c r="E43" s="6"/>
      <c r="F43" s="47"/>
      <c r="G43" s="18"/>
      <c r="H43" s="28" t="s">
        <v>1239</v>
      </c>
      <c r="I43" s="8">
        <f>MIN(I42,(I26+I31+I37)*15/85,MAX((I26+I31)*40/60-I37,0),MAX(I26*70/30-I31-I37,0))</f>
        <v>0</v>
      </c>
      <c r="J43" s="65" t="s">
        <v>1240</v>
      </c>
    </row>
    <row r="44" spans="1:10" ht="18.899999999999999" customHeight="1" x14ac:dyDescent="0.3">
      <c r="C44" s="12">
        <v>76</v>
      </c>
      <c r="D44" s="7"/>
      <c r="E44" s="6"/>
      <c r="F44" s="47"/>
      <c r="G44" s="18"/>
      <c r="H44" s="28" t="s">
        <v>1241</v>
      </c>
      <c r="I44" s="8">
        <f>I42-I43</f>
        <v>0</v>
      </c>
      <c r="J44" s="65" t="s">
        <v>1242</v>
      </c>
    </row>
    <row r="45" spans="1:10" ht="18.899999999999999" customHeight="1" x14ac:dyDescent="0.3">
      <c r="A45" s="1" t="str">
        <f>C45&amp;"-"&amp;D45</f>
        <v>76-0280</v>
      </c>
      <c r="C45" s="12">
        <v>76</v>
      </c>
      <c r="D45" s="7" t="s">
        <v>112</v>
      </c>
      <c r="E45" s="6" t="s">
        <v>1243</v>
      </c>
      <c r="F45" s="47"/>
      <c r="G45" s="18"/>
      <c r="H45" s="28" t="s">
        <v>1244</v>
      </c>
      <c r="I45" s="70">
        <f>I32+I38+I44</f>
        <v>0</v>
      </c>
      <c r="J45" s="65" t="s">
        <v>1245</v>
      </c>
    </row>
    <row r="46" spans="1:10" ht="18.899999999999999" customHeight="1" x14ac:dyDescent="0.3">
      <c r="A46" s="1" t="str">
        <f>C46&amp;"-"&amp;D46</f>
        <v>76-0290</v>
      </c>
      <c r="C46" s="12">
        <v>76</v>
      </c>
      <c r="D46" s="7" t="s">
        <v>115</v>
      </c>
      <c r="E46" s="6" t="s">
        <v>1246</v>
      </c>
      <c r="F46" s="67"/>
      <c r="G46" s="13"/>
      <c r="H46" s="14" t="s">
        <v>1169</v>
      </c>
      <c r="I46" s="70">
        <f>(I21+I27+I33+I39)-MIN(I21+I27+I33,I45)</f>
        <v>8</v>
      </c>
      <c r="J46" s="74" t="s">
        <v>1247</v>
      </c>
    </row>
    <row r="47" spans="1:10" ht="18.899999999999999" customHeight="1" x14ac:dyDescent="0.3">
      <c r="C47" s="12">
        <v>76</v>
      </c>
      <c r="D47" s="95" t="s">
        <v>1248</v>
      </c>
      <c r="E47" s="78"/>
      <c r="F47" s="78"/>
      <c r="G47" s="78"/>
      <c r="H47" s="78"/>
      <c r="I47" s="16"/>
      <c r="J47" s="57"/>
    </row>
    <row r="48" spans="1:10" ht="18.899999999999999" customHeight="1" x14ac:dyDescent="0.3">
      <c r="A48" s="1" t="str">
        <f t="shared" ref="A48:A55" si="1">C48&amp;"-"&amp;D48</f>
        <v>76-0300</v>
      </c>
      <c r="C48" s="12">
        <v>76</v>
      </c>
      <c r="D48" s="7" t="s">
        <v>118</v>
      </c>
      <c r="E48" s="6" t="s">
        <v>1249</v>
      </c>
      <c r="F48" s="62"/>
      <c r="G48" s="50"/>
      <c r="H48" s="25" t="s">
        <v>1250</v>
      </c>
      <c r="I48" s="75">
        <f>'C73.00'!L16</f>
        <v>84974</v>
      </c>
      <c r="J48" s="65" t="s">
        <v>1251</v>
      </c>
    </row>
    <row r="49" spans="1:10" ht="18.899999999999999" customHeight="1" x14ac:dyDescent="0.3">
      <c r="A49" s="1" t="str">
        <f t="shared" si="1"/>
        <v>76-0310</v>
      </c>
      <c r="C49" s="12">
        <v>76</v>
      </c>
      <c r="D49" s="7" t="s">
        <v>121</v>
      </c>
      <c r="E49" s="6" t="s">
        <v>1252</v>
      </c>
      <c r="F49" s="47"/>
      <c r="G49" s="18"/>
      <c r="H49" s="28" t="s">
        <v>1253</v>
      </c>
      <c r="I49" s="8">
        <f>'C74.00'!M16</f>
        <v>0</v>
      </c>
      <c r="J49" s="66" t="s">
        <v>1254</v>
      </c>
    </row>
    <row r="50" spans="1:10" ht="18.899999999999999" customHeight="1" x14ac:dyDescent="0.3">
      <c r="A50" s="1" t="str">
        <f t="shared" si="1"/>
        <v>76-0320</v>
      </c>
      <c r="C50" s="12">
        <v>76</v>
      </c>
      <c r="D50" s="7" t="s">
        <v>124</v>
      </c>
      <c r="E50" s="6" t="s">
        <v>1255</v>
      </c>
      <c r="F50" s="47"/>
      <c r="G50" s="18"/>
      <c r="H50" s="28" t="s">
        <v>1256</v>
      </c>
      <c r="I50" s="8">
        <f>'C74.00'!L16</f>
        <v>0</v>
      </c>
      <c r="J50" s="66" t="s">
        <v>1257</v>
      </c>
    </row>
    <row r="51" spans="1:10" ht="18.899999999999999" customHeight="1" x14ac:dyDescent="0.3">
      <c r="A51" s="1" t="str">
        <f t="shared" si="1"/>
        <v>76-0330</v>
      </c>
      <c r="C51" s="12">
        <v>76</v>
      </c>
      <c r="D51" s="7" t="s">
        <v>128</v>
      </c>
      <c r="E51" s="6" t="s">
        <v>1258</v>
      </c>
      <c r="F51" s="47"/>
      <c r="G51" s="18"/>
      <c r="H51" s="28" t="s">
        <v>1259</v>
      </c>
      <c r="I51" s="70">
        <f>'C74.00'!K16</f>
        <v>69686</v>
      </c>
      <c r="J51" s="66" t="s">
        <v>1260</v>
      </c>
    </row>
    <row r="52" spans="1:10" ht="18.899999999999999" customHeight="1" x14ac:dyDescent="0.3">
      <c r="A52" s="1" t="str">
        <f t="shared" si="1"/>
        <v>76-0340</v>
      </c>
      <c r="C52" s="12">
        <v>76</v>
      </c>
      <c r="D52" s="7" t="s">
        <v>131</v>
      </c>
      <c r="E52" s="6" t="s">
        <v>1261</v>
      </c>
      <c r="F52" s="47"/>
      <c r="G52" s="18"/>
      <c r="H52" s="28" t="s">
        <v>1262</v>
      </c>
      <c r="I52" s="75">
        <f>MIN(I49,I48)</f>
        <v>0</v>
      </c>
      <c r="J52" s="66" t="s">
        <v>1263</v>
      </c>
    </row>
    <row r="53" spans="1:10" ht="18.899999999999999" customHeight="1" x14ac:dyDescent="0.3">
      <c r="A53" s="1" t="str">
        <f t="shared" si="1"/>
        <v>76-0350</v>
      </c>
      <c r="C53" s="12">
        <v>76</v>
      </c>
      <c r="D53" s="7" t="s">
        <v>135</v>
      </c>
      <c r="E53" s="6" t="s">
        <v>1264</v>
      </c>
      <c r="F53" s="47"/>
      <c r="G53" s="18"/>
      <c r="H53" s="28" t="s">
        <v>1265</v>
      </c>
      <c r="I53" s="8">
        <f>MIN(I50,(0.9*MAX(I48-I49,0)))</f>
        <v>0</v>
      </c>
      <c r="J53" s="66" t="s">
        <v>1266</v>
      </c>
    </row>
    <row r="54" spans="1:10" ht="18.899999999999999" customHeight="1" x14ac:dyDescent="0.3">
      <c r="A54" s="1" t="str">
        <f t="shared" si="1"/>
        <v>76-0360</v>
      </c>
      <c r="C54" s="12">
        <v>76</v>
      </c>
      <c r="D54" s="7" t="s">
        <v>139</v>
      </c>
      <c r="E54" s="6" t="s">
        <v>1267</v>
      </c>
      <c r="F54" s="47"/>
      <c r="G54" s="18"/>
      <c r="H54" s="28" t="s">
        <v>1268</v>
      </c>
      <c r="I54" s="70">
        <f>MIN(I51,0.75*MAX((I48-I49-I50)/0.9,0))</f>
        <v>69686</v>
      </c>
      <c r="J54" s="65" t="s">
        <v>1269</v>
      </c>
    </row>
    <row r="55" spans="1:10" ht="18.899999999999999" customHeight="1" x14ac:dyDescent="0.3">
      <c r="A55" s="1" t="str">
        <f t="shared" si="1"/>
        <v>76-0370</v>
      </c>
      <c r="C55" s="12">
        <v>76</v>
      </c>
      <c r="D55" s="7" t="s">
        <v>143</v>
      </c>
      <c r="E55" s="6" t="s">
        <v>1270</v>
      </c>
      <c r="F55" s="67"/>
      <c r="G55" s="13"/>
      <c r="H55" s="14" t="s">
        <v>1171</v>
      </c>
      <c r="I55" s="76">
        <f>I48-I49-I53-I54</f>
        <v>15288</v>
      </c>
      <c r="J55" s="66" t="s">
        <v>1271</v>
      </c>
    </row>
    <row r="56" spans="1:10" ht="18.899999999999999" customHeight="1" x14ac:dyDescent="0.3">
      <c r="C56" s="12">
        <v>76</v>
      </c>
      <c r="D56" s="95" t="s">
        <v>1272</v>
      </c>
      <c r="E56" s="78"/>
      <c r="F56" s="78"/>
      <c r="G56" s="78"/>
      <c r="H56" s="78"/>
      <c r="I56" s="69"/>
      <c r="J56" s="40"/>
    </row>
    <row r="57" spans="1:10" ht="18.899999999999999" customHeight="1" x14ac:dyDescent="0.3">
      <c r="A57" s="1" t="str">
        <f>C57&amp;"-"&amp;D57</f>
        <v>76-0380</v>
      </c>
      <c r="C57" s="12">
        <v>76</v>
      </c>
      <c r="D57" s="7" t="s">
        <v>146</v>
      </c>
      <c r="E57" s="6" t="s">
        <v>1273</v>
      </c>
      <c r="F57" s="62"/>
      <c r="G57" s="50"/>
      <c r="H57" s="63" t="s">
        <v>1274</v>
      </c>
      <c r="I57" s="49"/>
      <c r="J57" s="77"/>
    </row>
  </sheetData>
  <mergeCells count="15">
    <mergeCell ref="D8:H8"/>
    <mergeCell ref="C1:E1"/>
    <mergeCell ref="C2:E2"/>
    <mergeCell ref="C3:E3"/>
    <mergeCell ref="C4:E4"/>
    <mergeCell ref="C5:E5"/>
    <mergeCell ref="D20:H20"/>
    <mergeCell ref="D47:H47"/>
    <mergeCell ref="D56:H56"/>
    <mergeCell ref="F10:H10"/>
    <mergeCell ref="F11:H11"/>
    <mergeCell ref="F13:H13"/>
    <mergeCell ref="F14:H14"/>
    <mergeCell ref="D15:H15"/>
    <mergeCell ref="D16:H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/>
  <dimension ref="A1:J12"/>
  <sheetViews>
    <sheetView topLeftCell="B1" workbookViewId="0">
      <selection sqref="A1:XFD1048576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6.44140625" style="1" customWidth="1"/>
    <col min="4" max="4" width="23" style="1" customWidth="1"/>
    <col min="5" max="5" width="76.5546875" style="1" customWidth="1"/>
    <col min="6" max="10" width="23" style="1" customWidth="1"/>
    <col min="11" max="16384" width="9.109375" style="1"/>
  </cols>
  <sheetData>
    <row r="1" spans="3:10" x14ac:dyDescent="0.3">
      <c r="C1" s="79" t="s">
        <v>1275</v>
      </c>
      <c r="D1" s="80"/>
      <c r="E1" s="1" t="s">
        <v>1276</v>
      </c>
    </row>
    <row r="2" spans="3:10" x14ac:dyDescent="0.3">
      <c r="C2" s="79" t="s">
        <v>1277</v>
      </c>
      <c r="D2" s="80"/>
    </row>
    <row r="3" spans="3:10" x14ac:dyDescent="0.3">
      <c r="C3" s="79" t="s">
        <v>1278</v>
      </c>
      <c r="D3" s="80"/>
    </row>
    <row r="4" spans="3:10" x14ac:dyDescent="0.3">
      <c r="C4" s="79" t="s">
        <v>1279</v>
      </c>
      <c r="D4" s="80"/>
    </row>
    <row r="5" spans="3:10" x14ac:dyDescent="0.3">
      <c r="C5" s="79" t="s">
        <v>1280</v>
      </c>
      <c r="D5" s="80"/>
    </row>
    <row r="8" spans="3:10" x14ac:dyDescent="0.3">
      <c r="C8" s="87" t="s">
        <v>1281</v>
      </c>
      <c r="D8" s="88"/>
      <c r="E8" s="88"/>
      <c r="F8" s="88"/>
      <c r="G8" s="88"/>
      <c r="H8" s="88"/>
      <c r="I8" s="88"/>
      <c r="J8" s="89"/>
    </row>
    <row r="10" spans="3:10" x14ac:dyDescent="0.3">
      <c r="D10" s="37" t="s">
        <v>1282</v>
      </c>
      <c r="E10" s="37" t="s">
        <v>1283</v>
      </c>
      <c r="F10" s="37" t="s">
        <v>1284</v>
      </c>
      <c r="G10" s="37" t="s">
        <v>1285</v>
      </c>
      <c r="H10" s="37" t="s">
        <v>1286</v>
      </c>
      <c r="I10" s="37" t="s">
        <v>1287</v>
      </c>
      <c r="J10" s="37" t="s">
        <v>1288</v>
      </c>
    </row>
    <row r="11" spans="3:10" x14ac:dyDescent="0.3">
      <c r="C11" s="9" t="s">
        <v>16</v>
      </c>
      <c r="D11" s="9" t="s">
        <v>1289</v>
      </c>
      <c r="E11" s="9" t="s">
        <v>24</v>
      </c>
      <c r="F11" s="9" t="s">
        <v>25</v>
      </c>
      <c r="G11" s="9" t="s">
        <v>1290</v>
      </c>
      <c r="H11" s="9" t="s">
        <v>1291</v>
      </c>
      <c r="I11" s="9" t="s">
        <v>27</v>
      </c>
      <c r="J11" s="9" t="s">
        <v>38</v>
      </c>
    </row>
    <row r="12" spans="3:10" hidden="1" x14ac:dyDescent="0.3"/>
  </sheetData>
  <mergeCells count="6">
    <mergeCell ref="C8:J8"/>
    <mergeCell ref="C1:D1"/>
    <mergeCell ref="C2:D2"/>
    <mergeCell ref="C3:D3"/>
    <mergeCell ref="C4:D4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LCR_Data</vt:lpstr>
      <vt:lpstr>C72.00</vt:lpstr>
      <vt:lpstr>C73.00</vt:lpstr>
      <vt:lpstr>C74.00</vt:lpstr>
      <vt:lpstr>C75.01</vt:lpstr>
      <vt:lpstr>C76.00</vt:lpstr>
      <vt:lpstr>C77.00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2324717552144</vt:lpwstr>
  </property>
  <property fmtid="{D5CDD505-2E9C-101B-9397-08002B2CF9AE}" pid="4" name="LargeurPlage">
    <vt:lpwstr>17,04</vt:lpwstr>
  </property>
</Properties>
</file>