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4015_ALL\Reports_By_Entity\SG EQUIPMENT FINANCE USA CORP\"/>
    </mc:Choice>
  </mc:AlternateContent>
  <xr:revisionPtr revIDLastSave="0" documentId="8_{0775A9D9-C1E3-48D8-8139-5A4B9E61FD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SFR_Data" sheetId="7" r:id="rId1"/>
    <sheet name="C80.00" sheetId="8" r:id="rId2"/>
    <sheet name="C81.00" sheetId="9" r:id="rId3"/>
    <sheet name="C84.00" sheetId="10" r:id="rId4"/>
  </sheets>
  <externalReferences>
    <externalReference r:id="rId5"/>
    <externalReference r:id="rId6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9" l="1"/>
  <c r="H42" i="9"/>
  <c r="G44" i="9"/>
  <c r="I44" i="9"/>
  <c r="H46" i="9"/>
  <c r="G49" i="9"/>
  <c r="H49" i="9"/>
  <c r="I49" i="9"/>
  <c r="G50" i="9"/>
  <c r="H50" i="9"/>
  <c r="G51" i="9"/>
  <c r="G40" i="9"/>
  <c r="P40" i="9" s="1"/>
  <c r="G34" i="9"/>
  <c r="H34" i="9"/>
  <c r="I34" i="9"/>
  <c r="H38" i="9"/>
  <c r="I38" i="9"/>
  <c r="G39" i="9"/>
  <c r="G33" i="9"/>
  <c r="H22" i="9"/>
  <c r="I22" i="9"/>
  <c r="G23" i="9"/>
  <c r="H23" i="9"/>
  <c r="I23" i="9"/>
  <c r="H25" i="9"/>
  <c r="I27" i="9"/>
  <c r="H30" i="9"/>
  <c r="I30" i="9"/>
  <c r="G31" i="9"/>
  <c r="H31" i="9"/>
  <c r="I31" i="9"/>
  <c r="H21" i="9"/>
  <c r="G13" i="9"/>
  <c r="H13" i="9"/>
  <c r="I13" i="9"/>
  <c r="G14" i="9"/>
  <c r="I14" i="9"/>
  <c r="I15" i="9"/>
  <c r="I16" i="9"/>
  <c r="G17" i="9"/>
  <c r="H17" i="9"/>
  <c r="I17" i="9"/>
  <c r="I12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H51" i="9" s="1"/>
  <c r="A51" i="9"/>
  <c r="I50" i="9" s="1"/>
  <c r="A50" i="9"/>
  <c r="A49" i="9"/>
  <c r="G48" i="9" s="1"/>
  <c r="A48" i="9"/>
  <c r="G47" i="9" s="1"/>
  <c r="A47" i="9"/>
  <c r="I46" i="9" s="1"/>
  <c r="A46" i="9"/>
  <c r="G45" i="9" s="1"/>
  <c r="A45" i="9"/>
  <c r="H44" i="9" s="1"/>
  <c r="A44" i="9"/>
  <c r="G43" i="9" s="1"/>
  <c r="A43" i="9"/>
  <c r="I42" i="9" s="1"/>
  <c r="A42" i="9"/>
  <c r="I41" i="9" s="1"/>
  <c r="A41" i="9"/>
  <c r="A40" i="9"/>
  <c r="H39" i="9" s="1"/>
  <c r="A39" i="9"/>
  <c r="G38" i="9" s="1"/>
  <c r="A38" i="9"/>
  <c r="G37" i="9" s="1"/>
  <c r="A37" i="9"/>
  <c r="G36" i="9" s="1"/>
  <c r="A36" i="9"/>
  <c r="H35" i="9" s="1"/>
  <c r="A35" i="9"/>
  <c r="A34" i="9"/>
  <c r="I33" i="9" s="1"/>
  <c r="A33" i="9"/>
  <c r="G32" i="9" s="1"/>
  <c r="A32" i="9"/>
  <c r="A31" i="9"/>
  <c r="G30" i="9" s="1"/>
  <c r="A30" i="9"/>
  <c r="A29" i="9"/>
  <c r="G28" i="9" s="1"/>
  <c r="A28" i="9"/>
  <c r="G27" i="9" s="1"/>
  <c r="A27" i="9"/>
  <c r="I26" i="9" s="1"/>
  <c r="A26" i="9"/>
  <c r="G25" i="9" s="1"/>
  <c r="A25" i="9"/>
  <c r="G24" i="9" s="1"/>
  <c r="A24" i="9"/>
  <c r="A23" i="9"/>
  <c r="G22" i="9" s="1"/>
  <c r="A22" i="9"/>
  <c r="I21" i="9" s="1"/>
  <c r="A21" i="9"/>
  <c r="I20" i="9" s="1"/>
  <c r="P20" i="9" s="1"/>
  <c r="A20" i="9"/>
  <c r="I19" i="9" s="1"/>
  <c r="A19" i="9"/>
  <c r="I18" i="9" s="1"/>
  <c r="P18" i="9" s="1"/>
  <c r="A18" i="9"/>
  <c r="A17" i="9"/>
  <c r="G16" i="9" s="1"/>
  <c r="A16" i="9"/>
  <c r="G15" i="9" s="1"/>
  <c r="A15" i="9"/>
  <c r="H14" i="9" s="1"/>
  <c r="A14" i="9"/>
  <c r="A13" i="9"/>
  <c r="H12" i="9" s="1"/>
  <c r="A12" i="9"/>
  <c r="I11" i="9" s="1"/>
  <c r="P11" i="9" s="1"/>
  <c r="A11" i="9"/>
  <c r="H10" i="9" s="1"/>
  <c r="A10" i="9"/>
  <c r="I9" i="9" s="1"/>
  <c r="G114" i="8"/>
  <c r="H114" i="8"/>
  <c r="I114" i="8"/>
  <c r="G115" i="8"/>
  <c r="H115" i="8"/>
  <c r="I115" i="8"/>
  <c r="H116" i="8"/>
  <c r="H117" i="8"/>
  <c r="I118" i="8"/>
  <c r="I111" i="8"/>
  <c r="H111" i="8"/>
  <c r="G111" i="8"/>
  <c r="I107" i="8"/>
  <c r="S107" i="8" s="1"/>
  <c r="G106" i="8"/>
  <c r="H106" i="8"/>
  <c r="I106" i="8"/>
  <c r="I104" i="8"/>
  <c r="H104" i="8"/>
  <c r="H82" i="8"/>
  <c r="H83" i="8"/>
  <c r="I83" i="8"/>
  <c r="G84" i="8"/>
  <c r="H84" i="8"/>
  <c r="I84" i="8"/>
  <c r="H85" i="8"/>
  <c r="G87" i="8"/>
  <c r="H87" i="8"/>
  <c r="I87" i="8"/>
  <c r="I91" i="8"/>
  <c r="G92" i="8"/>
  <c r="H92" i="8"/>
  <c r="I92" i="8"/>
  <c r="H93" i="8"/>
  <c r="G95" i="8"/>
  <c r="H95" i="8"/>
  <c r="I95" i="8"/>
  <c r="G96" i="8"/>
  <c r="H96" i="8"/>
  <c r="I96" i="8"/>
  <c r="H97" i="8"/>
  <c r="H100" i="8"/>
  <c r="I100" i="8"/>
  <c r="G72" i="8"/>
  <c r="H72" i="8"/>
  <c r="I72" i="8"/>
  <c r="G73" i="8"/>
  <c r="H73" i="8"/>
  <c r="I73" i="8"/>
  <c r="H75" i="8"/>
  <c r="I77" i="8"/>
  <c r="I80" i="8"/>
  <c r="G81" i="8"/>
  <c r="H81" i="8"/>
  <c r="I81" i="8"/>
  <c r="H70" i="8"/>
  <c r="I67" i="8"/>
  <c r="G68" i="8"/>
  <c r="H68" i="8"/>
  <c r="G11" i="8"/>
  <c r="H11" i="8"/>
  <c r="I11" i="8"/>
  <c r="G12" i="8"/>
  <c r="H12" i="8"/>
  <c r="G13" i="8"/>
  <c r="G15" i="8"/>
  <c r="H15" i="8"/>
  <c r="I15" i="8"/>
  <c r="H10" i="8"/>
  <c r="I10" i="8"/>
  <c r="A118" i="8"/>
  <c r="G118" i="8" s="1"/>
  <c r="A117" i="8"/>
  <c r="G117" i="8" s="1"/>
  <c r="A116" i="8"/>
  <c r="G116" i="8" s="1"/>
  <c r="A115" i="8"/>
  <c r="A114" i="8"/>
  <c r="A113" i="8"/>
  <c r="H113" i="8" s="1"/>
  <c r="A112" i="8"/>
  <c r="G112" i="8" s="1"/>
  <c r="A111" i="8"/>
  <c r="A110" i="8"/>
  <c r="A109" i="8"/>
  <c r="I109" i="8" s="1"/>
  <c r="A108" i="8"/>
  <c r="I108" i="8" s="1"/>
  <c r="S108" i="8" s="1"/>
  <c r="A107" i="8"/>
  <c r="A106" i="8"/>
  <c r="A105" i="8"/>
  <c r="G105" i="8" s="1"/>
  <c r="A104" i="8"/>
  <c r="G104" i="8" s="1"/>
  <c r="A103" i="8"/>
  <c r="A102" i="8"/>
  <c r="A101" i="8"/>
  <c r="G101" i="8" s="1"/>
  <c r="A100" i="8"/>
  <c r="G100" i="8" s="1"/>
  <c r="A99" i="8"/>
  <c r="G99" i="8" s="1"/>
  <c r="A98" i="8"/>
  <c r="G98" i="8" s="1"/>
  <c r="A97" i="8"/>
  <c r="G97" i="8" s="1"/>
  <c r="A96" i="8"/>
  <c r="A95" i="8"/>
  <c r="A94" i="8"/>
  <c r="H94" i="8" s="1"/>
  <c r="A93" i="8"/>
  <c r="G93" i="8" s="1"/>
  <c r="A92" i="8"/>
  <c r="A91" i="8"/>
  <c r="G91" i="8" s="1"/>
  <c r="A90" i="8"/>
  <c r="H90" i="8" s="1"/>
  <c r="A89" i="8"/>
  <c r="G89" i="8" s="1"/>
  <c r="A88" i="8"/>
  <c r="G88" i="8" s="1"/>
  <c r="A87" i="8"/>
  <c r="A86" i="8"/>
  <c r="H86" i="8" s="1"/>
  <c r="A85" i="8"/>
  <c r="G85" i="8" s="1"/>
  <c r="A84" i="8"/>
  <c r="A83" i="8"/>
  <c r="G83" i="8" s="1"/>
  <c r="A82" i="8"/>
  <c r="G82" i="8" s="1"/>
  <c r="A81" i="8"/>
  <c r="A80" i="8"/>
  <c r="H80" i="8" s="1"/>
  <c r="A79" i="8"/>
  <c r="G79" i="8" s="1"/>
  <c r="A78" i="8"/>
  <c r="G78" i="8" s="1"/>
  <c r="A77" i="8"/>
  <c r="G77" i="8" s="1"/>
  <c r="A76" i="8"/>
  <c r="H76" i="8" s="1"/>
  <c r="A75" i="8"/>
  <c r="G75" i="8" s="1"/>
  <c r="A74" i="8"/>
  <c r="G74" i="8" s="1"/>
  <c r="A73" i="8"/>
  <c r="A72" i="8"/>
  <c r="A71" i="8"/>
  <c r="H71" i="8" s="1"/>
  <c r="A70" i="8"/>
  <c r="I70" i="8" s="1"/>
  <c r="A69" i="8"/>
  <c r="A68" i="8"/>
  <c r="I68" i="8" s="1"/>
  <c r="A67" i="8"/>
  <c r="G67" i="8" s="1"/>
  <c r="A66" i="8"/>
  <c r="G66" i="8" s="1"/>
  <c r="A65" i="8"/>
  <c r="I65" i="8" s="1"/>
  <c r="S64" i="8"/>
  <c r="A64" i="8"/>
  <c r="S63" i="8"/>
  <c r="A63" i="8"/>
  <c r="S62" i="8"/>
  <c r="A62" i="8"/>
  <c r="S61" i="8"/>
  <c r="A61" i="8"/>
  <c r="S60" i="8"/>
  <c r="A60" i="8"/>
  <c r="S59" i="8"/>
  <c r="A59" i="8"/>
  <c r="S58" i="8"/>
  <c r="A58" i="8"/>
  <c r="S57" i="8"/>
  <c r="A57" i="8"/>
  <c r="S56" i="8"/>
  <c r="A56" i="8"/>
  <c r="S55" i="8"/>
  <c r="A55" i="8"/>
  <c r="S54" i="8"/>
  <c r="A54" i="8"/>
  <c r="S53" i="8"/>
  <c r="A53" i="8"/>
  <c r="S52" i="8"/>
  <c r="A52" i="8"/>
  <c r="S51" i="8"/>
  <c r="A51" i="8"/>
  <c r="S50" i="8"/>
  <c r="A50" i="8"/>
  <c r="S49" i="8"/>
  <c r="A49" i="8"/>
  <c r="S48" i="8"/>
  <c r="A48" i="8"/>
  <c r="S47" i="8"/>
  <c r="A47" i="8"/>
  <c r="S46" i="8"/>
  <c r="A46" i="8"/>
  <c r="S45" i="8"/>
  <c r="A45" i="8"/>
  <c r="S44" i="8"/>
  <c r="A44" i="8"/>
  <c r="S43" i="8"/>
  <c r="A43" i="8"/>
  <c r="S42" i="8"/>
  <c r="A42" i="8"/>
  <c r="S41" i="8"/>
  <c r="A41" i="8"/>
  <c r="S40" i="8"/>
  <c r="A40" i="8"/>
  <c r="S39" i="8"/>
  <c r="A39" i="8"/>
  <c r="S38" i="8"/>
  <c r="A38" i="8"/>
  <c r="S37" i="8"/>
  <c r="A37" i="8"/>
  <c r="S36" i="8"/>
  <c r="A36" i="8"/>
  <c r="S35" i="8"/>
  <c r="A35" i="8"/>
  <c r="S34" i="8"/>
  <c r="A34" i="8"/>
  <c r="S33" i="8"/>
  <c r="A33" i="8"/>
  <c r="S32" i="8"/>
  <c r="A32" i="8"/>
  <c r="S31" i="8"/>
  <c r="A31" i="8"/>
  <c r="S30" i="8"/>
  <c r="A30" i="8"/>
  <c r="S29" i="8"/>
  <c r="A29" i="8"/>
  <c r="S28" i="8"/>
  <c r="A28" i="8"/>
  <c r="S27" i="8"/>
  <c r="A27" i="8"/>
  <c r="S26" i="8"/>
  <c r="A26" i="8"/>
  <c r="S25" i="8"/>
  <c r="A25" i="8"/>
  <c r="S24" i="8"/>
  <c r="A24" i="8"/>
  <c r="S23" i="8"/>
  <c r="A23" i="8"/>
  <c r="S22" i="8"/>
  <c r="A22" i="8"/>
  <c r="S21" i="8"/>
  <c r="A21" i="8"/>
  <c r="S20" i="8"/>
  <c r="A20" i="8"/>
  <c r="S19" i="8"/>
  <c r="A19" i="8"/>
  <c r="S18" i="8"/>
  <c r="A18" i="8"/>
  <c r="S17" i="8"/>
  <c r="A17" i="8"/>
  <c r="A16" i="8"/>
  <c r="H16" i="8" s="1"/>
  <c r="A15" i="8"/>
  <c r="A14" i="8"/>
  <c r="G14" i="8" s="1"/>
  <c r="A13" i="8"/>
  <c r="H13" i="8" s="1"/>
  <c r="A12" i="8"/>
  <c r="I12" i="8" s="1"/>
  <c r="A11" i="8"/>
  <c r="A10" i="8"/>
  <c r="G10" i="8" s="1"/>
  <c r="P14" i="9" l="1"/>
  <c r="P23" i="9"/>
  <c r="P44" i="9"/>
  <c r="P13" i="9"/>
  <c r="P50" i="9"/>
  <c r="E17" i="10"/>
  <c r="E25" i="10"/>
  <c r="P38" i="9"/>
  <c r="P34" i="9"/>
  <c r="S68" i="8"/>
  <c r="I45" i="9"/>
  <c r="G9" i="9"/>
  <c r="H45" i="9"/>
  <c r="H91" i="8"/>
  <c r="S91" i="8" s="1"/>
  <c r="H118" i="8"/>
  <c r="H26" i="9"/>
  <c r="I37" i="9"/>
  <c r="I14" i="8"/>
  <c r="I66" i="8"/>
  <c r="G80" i="8"/>
  <c r="G76" i="8"/>
  <c r="S87" i="8"/>
  <c r="I105" i="8"/>
  <c r="P49" i="9"/>
  <c r="H9" i="9"/>
  <c r="H16" i="9"/>
  <c r="P16" i="9" s="1"/>
  <c r="G19" i="9"/>
  <c r="G26" i="9"/>
  <c r="H37" i="9"/>
  <c r="G41" i="9"/>
  <c r="I48" i="9"/>
  <c r="H14" i="8"/>
  <c r="I16" i="8"/>
  <c r="H66" i="8"/>
  <c r="I79" i="8"/>
  <c r="I75" i="8"/>
  <c r="I71" i="8"/>
  <c r="I98" i="8"/>
  <c r="I94" i="8"/>
  <c r="I90" i="8"/>
  <c r="I86" i="8"/>
  <c r="I82" i="8"/>
  <c r="S82" i="8" s="1"/>
  <c r="H105" i="8"/>
  <c r="I117" i="8"/>
  <c r="I113" i="8"/>
  <c r="I10" i="9"/>
  <c r="H19" i="9"/>
  <c r="I29" i="9"/>
  <c r="I25" i="9"/>
  <c r="P25" i="9" s="1"/>
  <c r="H41" i="9"/>
  <c r="H48" i="9"/>
  <c r="H88" i="8"/>
  <c r="I76" i="8"/>
  <c r="I99" i="8"/>
  <c r="P17" i="9"/>
  <c r="H77" i="8"/>
  <c r="S77" i="8" s="1"/>
  <c r="H79" i="8"/>
  <c r="H29" i="9"/>
  <c r="S72" i="8"/>
  <c r="I13" i="8"/>
  <c r="S13" i="8" s="1"/>
  <c r="G65" i="8"/>
  <c r="I69" i="8"/>
  <c r="S69" i="8" s="1"/>
  <c r="G71" i="8"/>
  <c r="G94" i="8"/>
  <c r="G90" i="8"/>
  <c r="G86" i="8"/>
  <c r="G113" i="8"/>
  <c r="G10" i="9"/>
  <c r="H15" i="9"/>
  <c r="P15" i="9" s="1"/>
  <c r="G29" i="9"/>
  <c r="H33" i="9"/>
  <c r="P33" i="9" s="1"/>
  <c r="H36" i="9"/>
  <c r="I51" i="9"/>
  <c r="P51" i="9" s="1"/>
  <c r="I47" i="9"/>
  <c r="I43" i="9"/>
  <c r="H27" i="9"/>
  <c r="P27" i="9" s="1"/>
  <c r="G46" i="9"/>
  <c r="P46" i="9" s="1"/>
  <c r="H67" i="8"/>
  <c r="S67" i="8" s="1"/>
  <c r="P30" i="9"/>
  <c r="H99" i="8"/>
  <c r="S81" i="8"/>
  <c r="G16" i="8"/>
  <c r="H98" i="8"/>
  <c r="P32" i="9"/>
  <c r="I36" i="9"/>
  <c r="H65" i="8"/>
  <c r="G70" i="8"/>
  <c r="S70" i="8" s="1"/>
  <c r="I78" i="8"/>
  <c r="I74" i="8"/>
  <c r="I101" i="8"/>
  <c r="I97" i="8"/>
  <c r="S97" i="8" s="1"/>
  <c r="I93" i="8"/>
  <c r="S93" i="8" s="1"/>
  <c r="I89" i="8"/>
  <c r="I85" i="8"/>
  <c r="G103" i="8"/>
  <c r="S103" i="8" s="1"/>
  <c r="I116" i="8"/>
  <c r="I112" i="8"/>
  <c r="G21" i="9"/>
  <c r="P21" i="9" s="1"/>
  <c r="I28" i="9"/>
  <c r="I24" i="9"/>
  <c r="H47" i="9"/>
  <c r="H43" i="9"/>
  <c r="I88" i="8"/>
  <c r="S109" i="8"/>
  <c r="G35" i="9"/>
  <c r="H78" i="8"/>
  <c r="H74" i="8"/>
  <c r="H101" i="8"/>
  <c r="H89" i="8"/>
  <c r="G102" i="8"/>
  <c r="S102" i="8" s="1"/>
  <c r="H112" i="8"/>
  <c r="G12" i="9"/>
  <c r="P12" i="9" s="1"/>
  <c r="H28" i="9"/>
  <c r="H24" i="9"/>
  <c r="I39" i="9"/>
  <c r="P39" i="9" s="1"/>
  <c r="I35" i="9"/>
  <c r="G110" i="8"/>
  <c r="S110" i="8" s="1"/>
  <c r="S100" i="8"/>
  <c r="S95" i="8"/>
  <c r="S73" i="8"/>
  <c r="S92" i="8"/>
  <c r="S15" i="8"/>
  <c r="S11" i="8"/>
  <c r="S10" i="8"/>
  <c r="S114" i="8"/>
  <c r="S83" i="8"/>
  <c r="S96" i="8"/>
  <c r="S115" i="8"/>
  <c r="P10" i="9" l="1"/>
  <c r="G20" i="10" s="1"/>
  <c r="S98" i="8"/>
  <c r="P37" i="9"/>
  <c r="P26" i="9"/>
  <c r="S16" i="8"/>
  <c r="P28" i="9"/>
  <c r="S86" i="8"/>
  <c r="S14" i="8"/>
  <c r="S94" i="8"/>
  <c r="S76" i="8"/>
  <c r="E12" i="10"/>
  <c r="E8" i="10" s="1"/>
  <c r="P29" i="9"/>
  <c r="P24" i="9"/>
  <c r="P36" i="9"/>
  <c r="P19" i="9"/>
  <c r="S105" i="8"/>
  <c r="P43" i="9"/>
  <c r="P48" i="9"/>
  <c r="P47" i="9" s="1"/>
  <c r="G28" i="10" s="1"/>
  <c r="S101" i="8"/>
  <c r="E28" i="10"/>
  <c r="S74" i="8"/>
  <c r="S78" i="8"/>
  <c r="S88" i="8"/>
  <c r="S66" i="8"/>
  <c r="P45" i="9"/>
  <c r="S90" i="8"/>
  <c r="S89" i="8" s="1"/>
  <c r="E20" i="10"/>
  <c r="P9" i="9"/>
  <c r="P41" i="9"/>
  <c r="P22" i="9"/>
  <c r="P42" i="9"/>
  <c r="S75" i="8"/>
  <c r="S113" i="8"/>
  <c r="S112" i="8"/>
  <c r="S79" i="8"/>
  <c r="S65" i="8"/>
  <c r="S12" i="8"/>
  <c r="S117" i="8"/>
  <c r="S80" i="8"/>
  <c r="S85" i="8"/>
  <c r="S118" i="8"/>
  <c r="S99" i="8"/>
  <c r="S84" i="8"/>
  <c r="S116" i="8"/>
  <c r="S111" i="8"/>
  <c r="S104" i="8"/>
  <c r="P35" i="9" l="1"/>
  <c r="P31" i="9" s="1"/>
  <c r="G25" i="10" s="1"/>
  <c r="G19" i="10" s="1"/>
  <c r="E19" i="10"/>
  <c r="S106" i="8"/>
  <c r="F17" i="10" s="1"/>
  <c r="S71" i="8"/>
  <c r="F12" i="10" s="1"/>
  <c r="F8" i="10" l="1"/>
  <c r="H29" i="10" s="1"/>
</calcChain>
</file>

<file path=xl/sharedStrings.xml><?xml version="1.0" encoding="utf-8"?>
<sst xmlns="http://schemas.openxmlformats.org/spreadsheetml/2006/main" count="853" uniqueCount="442">
  <si>
    <t>Ref_Entite.entité</t>
  </si>
  <si>
    <t>D_AC</t>
  </si>
  <si>
    <t>Ref_NSFR.Ligne_NSFR</t>
  </si>
  <si>
    <t>0-6M</t>
  </si>
  <si>
    <t>6-12M</t>
  </si>
  <si>
    <t>&gt;1Y</t>
  </si>
  <si>
    <t>C 80.00 - NSFR - REQUIRED STABLE FUNDING</t>
  </si>
  <si>
    <t>Currency</t>
  </si>
  <si>
    <t>Amount</t>
  </si>
  <si>
    <r>
      <t xml:space="preserve">Standard RSF </t>
    </r>
    <r>
      <rPr>
        <b/>
        <sz val="11"/>
        <rFont val="Verdana"/>
        <family val="2"/>
      </rPr>
      <t>factor</t>
    </r>
  </si>
  <si>
    <r>
      <t xml:space="preserve">Applicable RSF </t>
    </r>
    <r>
      <rPr>
        <b/>
        <sz val="11"/>
        <rFont val="Verdana"/>
        <family val="2"/>
      </rPr>
      <t>factor</t>
    </r>
  </si>
  <si>
    <t>Required stable funding</t>
  </si>
  <si>
    <t>Non-HQLA by maturity</t>
  </si>
  <si>
    <t>HQLA</t>
  </si>
  <si>
    <t>&lt; 6 months</t>
  </si>
  <si>
    <t>≥ 6 months to &lt; 1 year</t>
  </si>
  <si>
    <t>≥ 1 year</t>
  </si>
  <si>
    <t>Mapping</t>
  </si>
  <si>
    <t>A/D</t>
  </si>
  <si>
    <t>Row</t>
  </si>
  <si>
    <t>ID</t>
  </si>
  <si>
    <t>Item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</si>
  <si>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</si>
  <si>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</si>
  <si>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</si>
  <si>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</si>
  <si>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</si>
  <si>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</si>
  <si>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</si>
  <si>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</si>
  <si>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</si>
  <si>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</si>
  <si>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0110</t>
  </si>
  <si>
    <t>0120</t>
  </si>
  <si>
    <t>0130</t>
  </si>
  <si>
    <t>C80</t>
  </si>
  <si>
    <t>1</t>
  </si>
  <si>
    <t>REQUIRED STABLE FUNDING</t>
  </si>
  <si>
    <t>1.1</t>
  </si>
  <si>
    <t xml:space="preserve">RSF from central bank assets </t>
  </si>
  <si>
    <t>1.1.1</t>
  </si>
  <si>
    <t>cash, reserves and HQLA exposures to central banks</t>
  </si>
  <si>
    <t>1.1.1.1</t>
  </si>
  <si>
    <t>unencumbered or encumbered for a residual maturity of less than six months</t>
  </si>
  <si>
    <t>1.1.1.2</t>
  </si>
  <si>
    <t>encumbered for a residual maturity of at least six months but less than one year</t>
  </si>
  <si>
    <t>1.1.1.3</t>
  </si>
  <si>
    <t>encumbered for a residual maturity of one year or more</t>
  </si>
  <si>
    <t>1.1.2</t>
  </si>
  <si>
    <t>other non-HQLA central bank exposures</t>
  </si>
  <si>
    <t>1.2</t>
  </si>
  <si>
    <t>RSF from liquid assets</t>
  </si>
  <si>
    <t>1.2.1</t>
  </si>
  <si>
    <t xml:space="preserve">level 1 assets eligible for 0% LCR haircut </t>
  </si>
  <si>
    <t>1.2.1.1</t>
  </si>
  <si>
    <t>1.2.1.2</t>
  </si>
  <si>
    <t>1.2.1.3</t>
  </si>
  <si>
    <t>1.2.2</t>
  </si>
  <si>
    <t>level 1 assets eligible for 5% LCR haircut</t>
  </si>
  <si>
    <t>0140</t>
  </si>
  <si>
    <t>1.2.2.1</t>
  </si>
  <si>
    <t>0150</t>
  </si>
  <si>
    <t>1.2.2.2</t>
  </si>
  <si>
    <t>0160</t>
  </si>
  <si>
    <t>1.2.2.3</t>
  </si>
  <si>
    <t>0170</t>
  </si>
  <si>
    <t>1.2.3</t>
  </si>
  <si>
    <r>
      <t xml:space="preserve">level 1 </t>
    </r>
    <r>
      <rPr>
        <sz val="11"/>
        <rFont val="Verdana"/>
        <family val="2"/>
      </rPr>
      <t>eligible for 7% LCR haircut</t>
    </r>
  </si>
  <si>
    <t>0180</t>
  </si>
  <si>
    <t>1.2.3.1</t>
  </si>
  <si>
    <t>0190</t>
  </si>
  <si>
    <t>1.2.3.2</t>
  </si>
  <si>
    <t>0200</t>
  </si>
  <si>
    <t>1.2.3.3</t>
  </si>
  <si>
    <t>0210</t>
  </si>
  <si>
    <t>1.2.4</t>
  </si>
  <si>
    <t>level 1 assets eligible for 12% LCR haircut</t>
  </si>
  <si>
    <t>0220</t>
  </si>
  <si>
    <t>1.2.4.1</t>
  </si>
  <si>
    <t>0230</t>
  </si>
  <si>
    <t>1.2.4.2</t>
  </si>
  <si>
    <t>0240</t>
  </si>
  <si>
    <t>1.2.4.3</t>
  </si>
  <si>
    <t>0250</t>
  </si>
  <si>
    <t>1.2.5</t>
  </si>
  <si>
    <t>level 2A assets eligible for 15% LCR haircut</t>
  </si>
  <si>
    <t>0260</t>
  </si>
  <si>
    <t>1.2.5.1</t>
  </si>
  <si>
    <t>0270</t>
  </si>
  <si>
    <t>1.2.5.2</t>
  </si>
  <si>
    <t>0280</t>
  </si>
  <si>
    <t>1.2.5.3</t>
  </si>
  <si>
    <t>0290</t>
  </si>
  <si>
    <t>1.2.6</t>
  </si>
  <si>
    <t>level 2A assets eligible for 20% LCR haircut</t>
  </si>
  <si>
    <t>0300</t>
  </si>
  <si>
    <t>1.2.6.1</t>
  </si>
  <si>
    <t>0310</t>
  </si>
  <si>
    <t>1.2.6.2</t>
  </si>
  <si>
    <t>0320</t>
  </si>
  <si>
    <t>1.2.6.3</t>
  </si>
  <si>
    <t>0330</t>
  </si>
  <si>
    <t>1.2.7</t>
  </si>
  <si>
    <t>level 2B securitizations eligible for 25% LCR haircut</t>
  </si>
  <si>
    <t>0340</t>
  </si>
  <si>
    <t>1.2.7.1</t>
  </si>
  <si>
    <t>0350</t>
  </si>
  <si>
    <t>1.2.7.2</t>
  </si>
  <si>
    <t>0360</t>
  </si>
  <si>
    <t>1.2.7.3</t>
  </si>
  <si>
    <t>0370</t>
  </si>
  <si>
    <t>1.2.8</t>
  </si>
  <si>
    <t>level 2B assets eligible for 30% LCR haircut</t>
  </si>
  <si>
    <t>0380</t>
  </si>
  <si>
    <t>1.2.8.1</t>
  </si>
  <si>
    <t>0390</t>
  </si>
  <si>
    <t>1.2.8.2</t>
  </si>
  <si>
    <t>0400</t>
  </si>
  <si>
    <t>1.2.8.3</t>
  </si>
  <si>
    <t>0410</t>
  </si>
  <si>
    <t>1.2.9</t>
  </si>
  <si>
    <t>level 2B assets eligible for 35% LCR haircut</t>
  </si>
  <si>
    <t>0420</t>
  </si>
  <si>
    <t>1.2.9.1</t>
  </si>
  <si>
    <t>0430</t>
  </si>
  <si>
    <t>1.2.9.2</t>
  </si>
  <si>
    <t>0440</t>
  </si>
  <si>
    <t>1.2.9.3</t>
  </si>
  <si>
    <t>0450</t>
  </si>
  <si>
    <t>1.2.10</t>
  </si>
  <si>
    <t>level 2B assets eligible for 40% LCR haircut</t>
  </si>
  <si>
    <t>0460</t>
  </si>
  <si>
    <t>1.2.10.1</t>
  </si>
  <si>
    <t>0470</t>
  </si>
  <si>
    <t>1.2.10.2</t>
  </si>
  <si>
    <t>0480</t>
  </si>
  <si>
    <t>1.2.10.3</t>
  </si>
  <si>
    <t>0490</t>
  </si>
  <si>
    <t>1.2.11</t>
  </si>
  <si>
    <t>level 2B assets eligible for 50% LCR haircut</t>
  </si>
  <si>
    <t>0500</t>
  </si>
  <si>
    <t>1.2.11.1</t>
  </si>
  <si>
    <t>unencumbered or encumbered for a residual maturity of less than one year</t>
  </si>
  <si>
    <t>0510</t>
  </si>
  <si>
    <t>1.2.11.2</t>
  </si>
  <si>
    <t>0520</t>
  </si>
  <si>
    <t>1.2.12</t>
  </si>
  <si>
    <t>level 2B assets eligible for 55% LCR haircut</t>
  </si>
  <si>
    <t>0530</t>
  </si>
  <si>
    <t>1.2.12.1</t>
  </si>
  <si>
    <t>0540</t>
  </si>
  <si>
    <t>1.2.12.2</t>
  </si>
  <si>
    <t>0550</t>
  </si>
  <si>
    <t>1.2.13</t>
  </si>
  <si>
    <t xml:space="preserve">HQLAs encumbered for a residual maturity of one year or morein cover pool </t>
  </si>
  <si>
    <t>0560</t>
  </si>
  <si>
    <t>1.3</t>
  </si>
  <si>
    <t>RSF from securities other than liquid assets</t>
  </si>
  <si>
    <t>0570</t>
  </si>
  <si>
    <t>1.3.1</t>
  </si>
  <si>
    <t>non- HQLA securities and exchange traded equities</t>
  </si>
  <si>
    <t>0580</t>
  </si>
  <si>
    <t>1.3.1.1</t>
  </si>
  <si>
    <t>0590</t>
  </si>
  <si>
    <t>1.3.1.2</t>
  </si>
  <si>
    <t>0600</t>
  </si>
  <si>
    <t>1.3.2</t>
  </si>
  <si>
    <t>non-HQLA non-exchange traded equities</t>
  </si>
  <si>
    <t>0610</t>
  </si>
  <si>
    <t>1.3.3</t>
  </si>
  <si>
    <t>non-HQLA securities encumbered for a residual maturity of one year or more in a cover pool</t>
  </si>
  <si>
    <t>0620</t>
  </si>
  <si>
    <t>1.4</t>
  </si>
  <si>
    <t>RSF from loans</t>
  </si>
  <si>
    <t>0630</t>
  </si>
  <si>
    <t>1.4.1</t>
  </si>
  <si>
    <t xml:space="preserve">operational deposits </t>
  </si>
  <si>
    <t>0640</t>
  </si>
  <si>
    <t>1.4.2</t>
  </si>
  <si>
    <t>securities financing transactions with financial customers</t>
  </si>
  <si>
    <t>0650</t>
  </si>
  <si>
    <t>1.4.2.1</t>
  </si>
  <si>
    <t xml:space="preserve">collateralized by level 1 assets eligible for 0% LCR haircut </t>
  </si>
  <si>
    <t>0660</t>
  </si>
  <si>
    <t>1.4.2.1.1</t>
  </si>
  <si>
    <t>0670</t>
  </si>
  <si>
    <t>1.4.2.1.2</t>
  </si>
  <si>
    <t>0680</t>
  </si>
  <si>
    <t>1.4.2.1.3</t>
  </si>
  <si>
    <t>0690</t>
  </si>
  <si>
    <t>1.4.2.2</t>
  </si>
  <si>
    <t>collateralized by other assets</t>
  </si>
  <si>
    <t>0700</t>
  </si>
  <si>
    <t>1.4.2.2.1</t>
  </si>
  <si>
    <t>0710</t>
  </si>
  <si>
    <t>1.4.2.2.2</t>
  </si>
  <si>
    <t>0720</t>
  </si>
  <si>
    <t>1.4.2.2.3</t>
  </si>
  <si>
    <t>0730</t>
  </si>
  <si>
    <t>1.4.3</t>
  </si>
  <si>
    <t>other loans and advances to financial customers</t>
  </si>
  <si>
    <t>0740</t>
  </si>
  <si>
    <t>1.4.4</t>
  </si>
  <si>
    <t xml:space="preserve">assets encumbered for a residual maturity of one year or morein cover pool </t>
  </si>
  <si>
    <t>0750</t>
  </si>
  <si>
    <t>1.4.5</t>
  </si>
  <si>
    <t>loans to non-financial customers other than central banks where those loans are assigned a risk weight of 35% or less</t>
  </si>
  <si>
    <t>0760</t>
  </si>
  <si>
    <t>1.4.5.0.1</t>
  </si>
  <si>
    <t>of which, residential mortgages</t>
  </si>
  <si>
    <t>0770</t>
  </si>
  <si>
    <t>1.4.5.1</t>
  </si>
  <si>
    <t>0780</t>
  </si>
  <si>
    <t>1.4.5.2</t>
  </si>
  <si>
    <t>0790</t>
  </si>
  <si>
    <t>1.4.5.3</t>
  </si>
  <si>
    <t>0800</t>
  </si>
  <si>
    <t>1.4.6</t>
  </si>
  <si>
    <t xml:space="preserve">other loans to non-financial customers other than central banks </t>
  </si>
  <si>
    <t>0810</t>
  </si>
  <si>
    <t>1.4.6.0.1</t>
  </si>
  <si>
    <t>0820</t>
  </si>
  <si>
    <t>1.4.6.1</t>
  </si>
  <si>
    <t>0830</t>
  </si>
  <si>
    <t>1.4.6.2</t>
  </si>
  <si>
    <t>0840</t>
  </si>
  <si>
    <t>1.4.7</t>
  </si>
  <si>
    <t>trade finance on-balance sheet products</t>
  </si>
  <si>
    <t>0850</t>
  </si>
  <si>
    <t>1.5</t>
  </si>
  <si>
    <t xml:space="preserve">RSF from interdependent assets </t>
  </si>
  <si>
    <t>0860</t>
  </si>
  <si>
    <t>1.5.1</t>
  </si>
  <si>
    <t>centralised regulated savings</t>
  </si>
  <si>
    <t>0870</t>
  </si>
  <si>
    <t>1.5.2</t>
  </si>
  <si>
    <t>promotional loans and credit and liquidity facilities</t>
  </si>
  <si>
    <t>0880</t>
  </si>
  <si>
    <t>1.5.3</t>
  </si>
  <si>
    <t>eligible covered bonds</t>
  </si>
  <si>
    <t>0890</t>
  </si>
  <si>
    <t>1.5.4</t>
  </si>
  <si>
    <t>derivatives client clearing activities</t>
  </si>
  <si>
    <t>0900</t>
  </si>
  <si>
    <t>1.5.5</t>
  </si>
  <si>
    <t>others</t>
  </si>
  <si>
    <t>0910</t>
  </si>
  <si>
    <t>1.6</t>
  </si>
  <si>
    <t>RSF from assets within a group or an IPS if subject to preferential treatment</t>
  </si>
  <si>
    <t>0920</t>
  </si>
  <si>
    <t>1.7</t>
  </si>
  <si>
    <t>RSF from derivatives</t>
  </si>
  <si>
    <t>0930</t>
  </si>
  <si>
    <t>1.7.1</t>
  </si>
  <si>
    <t>required stable funding for derivative liabilities</t>
  </si>
  <si>
    <t>0940</t>
  </si>
  <si>
    <t>1.7.2</t>
  </si>
  <si>
    <t>NSFR derivative assets</t>
  </si>
  <si>
    <t>0950</t>
  </si>
  <si>
    <t>1.7.3</t>
  </si>
  <si>
    <t>initial margin posted</t>
  </si>
  <si>
    <t>0960</t>
  </si>
  <si>
    <t>1.8</t>
  </si>
  <si>
    <t>RSF from contributions to CCP default fund</t>
  </si>
  <si>
    <t>0970</t>
  </si>
  <si>
    <t>1.9</t>
  </si>
  <si>
    <t xml:space="preserve">RSF from other assets </t>
  </si>
  <si>
    <t>0980</t>
  </si>
  <si>
    <t>1.9.1</t>
  </si>
  <si>
    <t>physically traded commodities</t>
  </si>
  <si>
    <t>0990</t>
  </si>
  <si>
    <t>1.9.1.1</t>
  </si>
  <si>
    <t>1000</t>
  </si>
  <si>
    <t>1.9.1.2</t>
  </si>
  <si>
    <t>1010</t>
  </si>
  <si>
    <t>1.9.2</t>
  </si>
  <si>
    <t>trade date receivables</t>
  </si>
  <si>
    <t>1020</t>
  </si>
  <si>
    <t>1.9.3</t>
  </si>
  <si>
    <t>non-performing assets</t>
  </si>
  <si>
    <t>1030</t>
  </si>
  <si>
    <t>1.9.4</t>
  </si>
  <si>
    <t xml:space="preserve">other assets </t>
  </si>
  <si>
    <t>1040</t>
  </si>
  <si>
    <t>1.10</t>
  </si>
  <si>
    <t>RSF from OBS items</t>
  </si>
  <si>
    <t>1050</t>
  </si>
  <si>
    <t>1.10.1</t>
  </si>
  <si>
    <t>committed facilities within a group or an IPS if subject to preferential treatment</t>
  </si>
  <si>
    <t>1060</t>
  </si>
  <si>
    <t>1.10.2</t>
  </si>
  <si>
    <t>committed facilities</t>
  </si>
  <si>
    <t>1070</t>
  </si>
  <si>
    <t>1.10.3</t>
  </si>
  <si>
    <t>trade finance off-balance sheet items</t>
  </si>
  <si>
    <t>1080</t>
  </si>
  <si>
    <t>1.10.4</t>
  </si>
  <si>
    <t>non-performing off-balance sheet items</t>
  </si>
  <si>
    <t>1090</t>
  </si>
  <si>
    <t>1.10.5</t>
  </si>
  <si>
    <t>other off-balance sheet exposures for which the competent authority has determined RSF factors</t>
  </si>
  <si>
    <t>C 81.00 - NSFR - AVAILABLE STABLE FUNDING</t>
  </si>
  <si>
    <t>Standard ASF factor</t>
  </si>
  <si>
    <t xml:space="preserve"> Applicable ASF factor</t>
  </si>
  <si>
    <t>Available stable funding</t>
  </si>
  <si>
    <t>Total</t>
  </si>
  <si>
    <t>C81</t>
  </si>
  <si>
    <t>2</t>
  </si>
  <si>
    <t>AVAILABLE STABLE FUNDING</t>
  </si>
  <si>
    <t>ASF from capital items and instruments</t>
  </si>
  <si>
    <t>2.1.1</t>
  </si>
  <si>
    <t>Common Equity Tier 1</t>
  </si>
  <si>
    <t>2.1.2</t>
  </si>
  <si>
    <t>Additional Tier 1</t>
  </si>
  <si>
    <t>2.1.3</t>
  </si>
  <si>
    <t>Tier 2</t>
  </si>
  <si>
    <t>2.1.4</t>
  </si>
  <si>
    <t>Other capital instruments</t>
  </si>
  <si>
    <t>2.2</t>
  </si>
  <si>
    <t>ASF from retail deposits</t>
  </si>
  <si>
    <t>2.2.0.1</t>
  </si>
  <si>
    <t>of which, retail bonds</t>
  </si>
  <si>
    <t>2.2.1</t>
  </si>
  <si>
    <t>Stable retail deposits</t>
  </si>
  <si>
    <t>2.2.0.2</t>
  </si>
  <si>
    <t>of which with a material early withdrawable penalty</t>
  </si>
  <si>
    <t>2.2.2</t>
  </si>
  <si>
    <t>Other retail deposits</t>
  </si>
  <si>
    <t>2.2.0.3</t>
  </si>
  <si>
    <t>2.3</t>
  </si>
  <si>
    <t xml:space="preserve">ASF from other non-financial customers (except central banks) </t>
  </si>
  <si>
    <t>2.3.0.1</t>
  </si>
  <si>
    <t xml:space="preserve">of which, securities financing transactions  </t>
  </si>
  <si>
    <t>2.3.0.2</t>
  </si>
  <si>
    <t>of which, operational deposits</t>
  </si>
  <si>
    <t>2.3.1</t>
  </si>
  <si>
    <t>Liabilities provided by the central government of a Member State or a third country</t>
  </si>
  <si>
    <t>2.3.2</t>
  </si>
  <si>
    <t>Liabilities provided by regional governments or local authorities of a Member State or a third country</t>
  </si>
  <si>
    <t>2.3.3</t>
  </si>
  <si>
    <t>Liabilities provided by public sector entities of a Member State or a third country</t>
  </si>
  <si>
    <t>2.3.4</t>
  </si>
  <si>
    <t xml:space="preserve">Liabilities provided by multilateral development banks and international organisations </t>
  </si>
  <si>
    <t>2.3.5</t>
  </si>
  <si>
    <t>Liabilities provided by non-financial corporate customers</t>
  </si>
  <si>
    <t>2.3.6</t>
  </si>
  <si>
    <t>Liabilities provided by credit unions, personal investment companies and deposit brokers</t>
  </si>
  <si>
    <t>2.4</t>
  </si>
  <si>
    <t>ASF from liabilities and committed facilities within a group or an IPS if subject to preferential treatment</t>
  </si>
  <si>
    <t>2.5</t>
  </si>
  <si>
    <t xml:space="preserve">ASF from financial customers and central banks </t>
  </si>
  <si>
    <t>2.5.0.1</t>
  </si>
  <si>
    <t xml:space="preserve">of which, sight deposits provided by network member to central institution </t>
  </si>
  <si>
    <t>2.5.1</t>
  </si>
  <si>
    <t>Liabilities provided by the ECB or the central bank of a Member State</t>
  </si>
  <si>
    <t>2.5.2</t>
  </si>
  <si>
    <t>Liabilities provided by the central bank of a third country</t>
  </si>
  <si>
    <t>2.5.3</t>
  </si>
  <si>
    <t>Liabilities provided by financial customers</t>
  </si>
  <si>
    <t>2.5.3.1</t>
  </si>
  <si>
    <t>Operational deposits</t>
  </si>
  <si>
    <t>2.5.3.2</t>
  </si>
  <si>
    <t>Excess operational deposits</t>
  </si>
  <si>
    <t>2.5.3.3</t>
  </si>
  <si>
    <t>Other liabilities</t>
  </si>
  <si>
    <t>2.6</t>
  </si>
  <si>
    <t>ASF from liabilities provided where the counterparty cannot be determined</t>
  </si>
  <si>
    <t>2.7</t>
  </si>
  <si>
    <r>
      <t>ASF from net derivatives liabilities</t>
    </r>
    <r>
      <rPr>
        <b/>
        <sz val="11"/>
        <color rgb="FFFF0000"/>
        <rFont val="Verdana"/>
        <family val="2"/>
      </rPr>
      <t xml:space="preserve"> </t>
    </r>
  </si>
  <si>
    <t>2.8</t>
  </si>
  <si>
    <t xml:space="preserve">ASF from interdependent liabilities </t>
  </si>
  <si>
    <t>2.8.1</t>
  </si>
  <si>
    <t>Centralised regulated savings</t>
  </si>
  <si>
    <t>2.8.2</t>
  </si>
  <si>
    <t>Promotional loans and relevant credit and liquidity facilities</t>
  </si>
  <si>
    <t>2.8.3</t>
  </si>
  <si>
    <t>Eligible covered bonds</t>
  </si>
  <si>
    <t>2.8.4</t>
  </si>
  <si>
    <t>Derivatives client clearing activities</t>
  </si>
  <si>
    <t>2.8.5</t>
  </si>
  <si>
    <t>Others</t>
  </si>
  <si>
    <t>2.9</t>
  </si>
  <si>
    <t xml:space="preserve">ASF from other liabilities </t>
  </si>
  <si>
    <t>2.9.1</t>
  </si>
  <si>
    <t>Trade date payables</t>
  </si>
  <si>
    <t>2.9.2</t>
  </si>
  <si>
    <t>Deferred tax liabilities</t>
  </si>
  <si>
    <t>2.9.3</t>
  </si>
  <si>
    <t>Minority interests</t>
  </si>
  <si>
    <t>2.9.4</t>
  </si>
  <si>
    <t>C 84.00 - NSFR Summary</t>
  </si>
  <si>
    <t>Ratio</t>
  </si>
  <si>
    <t>RSF from other assets</t>
  </si>
  <si>
    <t>2.1</t>
  </si>
  <si>
    <t>ASF from other non-financial customers (except central banks)</t>
  </si>
  <si>
    <t>ASF from operational deposits</t>
  </si>
  <si>
    <t>ASF from other liabilities</t>
  </si>
  <si>
    <t>3</t>
  </si>
  <si>
    <t>NSFR</t>
  </si>
  <si>
    <t>Ref_ADF_NSFR.Indicator_ADF_0-6M</t>
  </si>
  <si>
    <t>Ref_ADF_NSFR.Indicator_ADF_6-12M</t>
  </si>
  <si>
    <t>Ref_ADF_NSFR.Indicator_ADF_&gt;1Y</t>
  </si>
  <si>
    <t>Adjusted_Amount_0-6M</t>
  </si>
  <si>
    <t>Adjusted_Amount_&gt;1Y</t>
  </si>
  <si>
    <t>Adjusted_Amount_6-12M</t>
  </si>
  <si>
    <t>SG EQUIPMENT FINANCE USA CORP.</t>
  </si>
  <si>
    <t>ITE05110</t>
  </si>
  <si>
    <t>C80-0730</t>
  </si>
  <si>
    <t>ITE05120</t>
  </si>
  <si>
    <t>ITE06240</t>
  </si>
  <si>
    <t>C80-0820</t>
  </si>
  <si>
    <t>ITE06270</t>
  </si>
  <si>
    <t>C80-1020</t>
  </si>
  <si>
    <t>ITE06280</t>
  </si>
  <si>
    <t>ITE06290</t>
  </si>
  <si>
    <t>C80-0070</t>
  </si>
  <si>
    <t>ITE06700</t>
  </si>
  <si>
    <t>ITE06922</t>
  </si>
  <si>
    <t>C80-0770</t>
  </si>
  <si>
    <t>C80-0840</t>
  </si>
  <si>
    <t>ITE06932</t>
  </si>
  <si>
    <t>ITE10110</t>
  </si>
  <si>
    <t>C80-1030</t>
  </si>
  <si>
    <t>ITE10120</t>
  </si>
  <si>
    <t>ITE10210</t>
  </si>
  <si>
    <t>ITE10310</t>
  </si>
  <si>
    <t>ITE10600</t>
  </si>
  <si>
    <t>ITE12110</t>
  </si>
  <si>
    <t>ITR05200</t>
  </si>
  <si>
    <t>C81-0300</t>
  </si>
  <si>
    <t>ITR06230</t>
  </si>
  <si>
    <t>ITR06922</t>
  </si>
  <si>
    <t>C81-0150</t>
  </si>
  <si>
    <t>C81-0200</t>
  </si>
  <si>
    <t>C81-0210</t>
  </si>
  <si>
    <t>ITR09100</t>
  </si>
  <si>
    <t>C81-0430</t>
  </si>
  <si>
    <t>ITR09200</t>
  </si>
  <si>
    <t>ITR12110</t>
  </si>
  <si>
    <t>C81-0030</t>
  </si>
  <si>
    <t>ITR12210</t>
  </si>
  <si>
    <t>ITR12500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</si>
</sst>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Verdana"/>
      <family val="2"/>
    </font>
    <font>
      <b/>
      <sz val="16"/>
      <name val="Verdana"/>
      <family val="2"/>
    </font>
    <font>
      <sz val="11"/>
      <color indexed="8"/>
      <name val="Calibri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  <charset val="238"/>
    </font>
    <font>
      <sz val="9"/>
      <name val="Verdana"/>
      <family val="2"/>
    </font>
    <font>
      <sz val="8"/>
      <name val="Verdana"/>
      <family val="2"/>
      <charset val="238"/>
    </font>
    <font>
      <sz val="10"/>
      <name val="Arial"/>
      <family val="2"/>
    </font>
    <font>
      <sz val="11"/>
      <name val="Verdana"/>
      <family val="2"/>
    </font>
    <font>
      <sz val="8"/>
      <name val="Verdana"/>
      <family val="2"/>
    </font>
    <font>
      <sz val="11"/>
      <color theme="1"/>
      <name val="Verdana"/>
      <family val="2"/>
    </font>
    <font>
      <b/>
      <sz val="11"/>
      <name val="Verdana"/>
      <family val="2"/>
      <charset val="238"/>
    </font>
    <font>
      <sz val="11"/>
      <color rgb="FFFF0000"/>
      <name val="Verdana"/>
      <family val="2"/>
    </font>
    <font>
      <b/>
      <sz val="22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Verdana"/>
      <family val="2"/>
    </font>
    <font>
      <b/>
      <sz val="11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12" fillId="0" borderId="0">
      <alignment vertical="center"/>
    </xf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77">
    <xf numFmtId="0" fontId="0" fillId="0" borderId="0" xfId="0"/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4" fontId="4" fillId="0" borderId="0" xfId="3" applyNumberFormat="1" applyFont="1" applyAlignment="1">
      <alignment vertical="center"/>
    </xf>
    <xf numFmtId="0" fontId="5" fillId="3" borderId="0" xfId="3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/>
    </xf>
    <xf numFmtId="4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0" fontId="7" fillId="3" borderId="4" xfId="4" applyFont="1" applyFill="1" applyBorder="1" applyAlignment="1">
      <alignment horizontal="center" vertical="center" wrapText="1"/>
    </xf>
    <xf numFmtId="4" fontId="7" fillId="3" borderId="4" xfId="4" applyNumberFormat="1" applyFont="1" applyFill="1" applyBorder="1" applyAlignment="1">
      <alignment horizontal="center" vertical="center" wrapText="1"/>
    </xf>
    <xf numFmtId="1" fontId="8" fillId="3" borderId="0" xfId="3" applyNumberFormat="1" applyFont="1" applyFill="1" applyAlignment="1">
      <alignment horizontal="left" vertical="center"/>
    </xf>
    <xf numFmtId="0" fontId="4" fillId="3" borderId="0" xfId="3" applyFont="1" applyFill="1" applyAlignment="1">
      <alignment vertical="center"/>
    </xf>
    <xf numFmtId="4" fontId="8" fillId="2" borderId="4" xfId="5" applyNumberFormat="1" applyFont="1" applyFill="1" applyBorder="1" applyAlignment="1">
      <alignment horizontal="center" vertical="center" wrapText="1"/>
    </xf>
    <xf numFmtId="0" fontId="8" fillId="2" borderId="4" xfId="5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4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3" quotePrefix="1" applyNumberFormat="1" applyFont="1" applyFill="1" applyBorder="1" applyAlignment="1">
      <alignment horizontal="left" vertical="center"/>
    </xf>
    <xf numFmtId="49" fontId="11" fillId="0" borderId="9" xfId="3" applyNumberFormat="1" applyFont="1" applyBorder="1" applyAlignment="1">
      <alignment horizontal="left" vertical="center"/>
    </xf>
    <xf numFmtId="0" fontId="8" fillId="0" borderId="4" xfId="6" applyFont="1" applyBorder="1" applyAlignment="1">
      <alignment horizontal="left" vertical="center" wrapText="1"/>
    </xf>
    <xf numFmtId="4" fontId="4" fillId="3" borderId="10" xfId="7" applyNumberFormat="1" applyFont="1" applyFill="1" applyBorder="1" applyAlignment="1">
      <alignment horizontal="right" vertical="center"/>
    </xf>
    <xf numFmtId="9" fontId="4" fillId="4" borderId="10" xfId="7" applyFont="1" applyFill="1" applyBorder="1" applyAlignment="1">
      <alignment horizontal="center" vertical="center"/>
    </xf>
    <xf numFmtId="9" fontId="4" fillId="4" borderId="11" xfId="7" applyFont="1" applyFill="1" applyBorder="1" applyAlignment="1">
      <alignment horizontal="center" vertical="center"/>
    </xf>
    <xf numFmtId="0" fontId="13" fillId="4" borderId="11" xfId="3" applyFont="1" applyFill="1" applyBorder="1" applyAlignment="1">
      <alignment vertical="center" wrapText="1"/>
    </xf>
    <xf numFmtId="0" fontId="13" fillId="4" borderId="10" xfId="3" applyFont="1" applyFill="1" applyBorder="1" applyAlignment="1">
      <alignment vertical="center" wrapText="1"/>
    </xf>
    <xf numFmtId="0" fontId="13" fillId="4" borderId="12" xfId="3" applyFont="1" applyFill="1" applyBorder="1" applyAlignment="1">
      <alignment vertical="center" wrapText="1"/>
    </xf>
    <xf numFmtId="4" fontId="13" fillId="3" borderId="13" xfId="3" applyNumberFormat="1" applyFont="1" applyFill="1" applyBorder="1" applyAlignment="1">
      <alignment vertical="center" wrapText="1"/>
    </xf>
    <xf numFmtId="4" fontId="13" fillId="0" borderId="14" xfId="3" applyNumberFormat="1" applyFont="1" applyBorder="1" applyAlignment="1">
      <alignment vertical="center" wrapText="1"/>
    </xf>
    <xf numFmtId="4" fontId="13" fillId="3" borderId="15" xfId="3" applyNumberFormat="1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1"/>
    </xf>
    <xf numFmtId="9" fontId="4" fillId="4" borderId="16" xfId="7" applyFont="1" applyFill="1" applyBorder="1" applyAlignment="1">
      <alignment horizontal="center" vertical="center"/>
    </xf>
    <xf numFmtId="9" fontId="4" fillId="4" borderId="14" xfId="7" applyFont="1" applyFill="1" applyBorder="1" applyAlignment="1">
      <alignment horizontal="center" vertical="center"/>
    </xf>
    <xf numFmtId="0" fontId="13" fillId="4" borderId="14" xfId="3" applyFont="1" applyFill="1" applyBorder="1" applyAlignment="1">
      <alignment vertical="center" wrapText="1"/>
    </xf>
    <xf numFmtId="0" fontId="13" fillId="4" borderId="16" xfId="3" applyFont="1" applyFill="1" applyBorder="1" applyAlignment="1">
      <alignment vertical="center" wrapText="1"/>
    </xf>
    <xf numFmtId="0" fontId="13" fillId="4" borderId="17" xfId="3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3"/>
    </xf>
    <xf numFmtId="4" fontId="13" fillId="0" borderId="16" xfId="3" applyNumberFormat="1" applyFont="1" applyBorder="1" applyAlignment="1">
      <alignment vertical="center" wrapText="1"/>
    </xf>
    <xf numFmtId="9" fontId="4" fillId="2" borderId="16" xfId="7" applyFont="1" applyFill="1" applyBorder="1" applyAlignment="1">
      <alignment horizontal="center" vertical="center"/>
    </xf>
    <xf numFmtId="4" fontId="4" fillId="4" borderId="16" xfId="7" applyNumberFormat="1" applyFont="1" applyFill="1" applyBorder="1" applyAlignment="1">
      <alignment horizontal="center" vertical="center"/>
    </xf>
    <xf numFmtId="4" fontId="4" fillId="0" borderId="16" xfId="7" applyNumberFormat="1" applyFont="1" applyBorder="1" applyAlignment="1">
      <alignment horizontal="right" vertical="center"/>
    </xf>
    <xf numFmtId="49" fontId="11" fillId="0" borderId="9" xfId="5" applyNumberFormat="1" applyFont="1" applyBorder="1" applyAlignment="1">
      <alignment horizontal="left" vertical="center"/>
    </xf>
    <xf numFmtId="4" fontId="13" fillId="4" borderId="14" xfId="3" applyNumberFormat="1" applyFont="1" applyFill="1" applyBorder="1" applyAlignment="1">
      <alignment vertical="center" wrapText="1"/>
    </xf>
    <xf numFmtId="4" fontId="13" fillId="4" borderId="16" xfId="3" applyNumberFormat="1" applyFont="1" applyFill="1" applyBorder="1" applyAlignment="1">
      <alignment vertical="center" wrapText="1"/>
    </xf>
    <xf numFmtId="49" fontId="14" fillId="0" borderId="9" xfId="5" applyNumberFormat="1" applyFont="1" applyBorder="1" applyAlignment="1">
      <alignment horizontal="left" vertical="center"/>
    </xf>
    <xf numFmtId="4" fontId="13" fillId="4" borderId="11" xfId="3" applyNumberFormat="1" applyFont="1" applyFill="1" applyBorder="1" applyAlignment="1">
      <alignment vertical="center" wrapText="1"/>
    </xf>
    <xf numFmtId="4" fontId="13" fillId="4" borderId="10" xfId="3" applyNumberFormat="1" applyFont="1" applyFill="1" applyBorder="1" applyAlignment="1">
      <alignment vertical="center" wrapText="1"/>
    </xf>
    <xf numFmtId="0" fontId="15" fillId="4" borderId="14" xfId="3" applyFont="1" applyFill="1" applyBorder="1" applyAlignment="1">
      <alignment vertical="center" wrapText="1"/>
    </xf>
    <xf numFmtId="0" fontId="15" fillId="4" borderId="16" xfId="3" applyFont="1" applyFill="1" applyBorder="1" applyAlignment="1">
      <alignment vertical="center" wrapText="1"/>
    </xf>
    <xf numFmtId="0" fontId="4" fillId="0" borderId="0" xfId="5" applyFont="1" applyAlignment="1">
      <alignment vertical="center"/>
    </xf>
    <xf numFmtId="4" fontId="4" fillId="3" borderId="16" xfId="7" applyNumberFormat="1" applyFont="1" applyFill="1" applyBorder="1" applyAlignment="1">
      <alignment horizontal="right" vertical="center"/>
    </xf>
    <xf numFmtId="4" fontId="13" fillId="3" borderId="14" xfId="3" applyNumberFormat="1" applyFont="1" applyFill="1" applyBorder="1" applyAlignment="1">
      <alignment vertical="center" wrapText="1"/>
    </xf>
    <xf numFmtId="0" fontId="13" fillId="4" borderId="14" xfId="4" applyFont="1" applyFill="1" applyBorder="1" applyAlignment="1">
      <alignment horizontal="left" vertical="center" wrapText="1" indent="3"/>
    </xf>
    <xf numFmtId="0" fontId="13" fillId="4" borderId="16" xfId="4" applyFont="1" applyFill="1" applyBorder="1" applyAlignment="1">
      <alignment horizontal="left" vertical="center" wrapText="1" indent="3"/>
    </xf>
    <xf numFmtId="49" fontId="14" fillId="0" borderId="9" xfId="3" applyNumberFormat="1" applyFont="1" applyBorder="1" applyAlignment="1">
      <alignment horizontal="left" vertical="center"/>
    </xf>
    <xf numFmtId="0" fontId="13" fillId="0" borderId="4" xfId="4" applyFont="1" applyBorder="1" applyAlignment="1">
      <alignment horizontal="left" vertical="center" wrapText="1" indent="1"/>
    </xf>
    <xf numFmtId="9" fontId="4" fillId="2" borderId="14" xfId="7" applyFont="1" applyFill="1" applyBorder="1" applyAlignment="1">
      <alignment horizontal="center" vertical="center"/>
    </xf>
    <xf numFmtId="0" fontId="8" fillId="0" borderId="4" xfId="6" applyFont="1" applyBorder="1" applyAlignment="1">
      <alignment vertical="center" wrapText="1"/>
    </xf>
    <xf numFmtId="9" fontId="13" fillId="2" borderId="16" xfId="7" applyFont="1" applyFill="1" applyBorder="1" applyAlignment="1">
      <alignment horizontal="center" vertical="center"/>
    </xf>
    <xf numFmtId="9" fontId="13" fillId="4" borderId="14" xfId="7" applyFont="1" applyFill="1" applyBorder="1" applyAlignment="1">
      <alignment horizontal="center" vertical="center"/>
    </xf>
    <xf numFmtId="9" fontId="8" fillId="0" borderId="4" xfId="8" applyFont="1" applyBorder="1" applyAlignment="1">
      <alignment horizontal="left" vertical="center"/>
    </xf>
    <xf numFmtId="0" fontId="13" fillId="0" borderId="4" xfId="5" applyFont="1" applyBorder="1" applyAlignment="1">
      <alignment horizontal="left" vertical="center" wrapText="1" indent="5"/>
    </xf>
    <xf numFmtId="0" fontId="13" fillId="0" borderId="4" xfId="4" applyFont="1" applyBorder="1" applyAlignment="1">
      <alignment horizontal="left" vertical="center" wrapText="1" indent="5"/>
    </xf>
    <xf numFmtId="0" fontId="8" fillId="0" borderId="4" xfId="5" applyFont="1" applyBorder="1" applyAlignment="1">
      <alignment horizontal="left" vertical="center" wrapText="1"/>
    </xf>
    <xf numFmtId="0" fontId="13" fillId="0" borderId="4" xfId="4" applyFont="1" applyBorder="1" applyAlignment="1">
      <alignment horizontal="left" vertical="center" wrapText="1" indent="3"/>
    </xf>
    <xf numFmtId="0" fontId="16" fillId="0" borderId="4" xfId="6" applyFont="1" applyBorder="1" applyAlignment="1">
      <alignment horizontal="left" vertical="center" wrapText="1"/>
    </xf>
    <xf numFmtId="0" fontId="13" fillId="3" borderId="14" xfId="3" applyFont="1" applyFill="1" applyBorder="1" applyAlignment="1">
      <alignment vertical="center" wrapText="1"/>
    </xf>
    <xf numFmtId="0" fontId="13" fillId="3" borderId="16" xfId="3" applyFont="1" applyFill="1" applyBorder="1" applyAlignment="1">
      <alignment vertical="center" wrapText="1"/>
    </xf>
    <xf numFmtId="0" fontId="8" fillId="3" borderId="4" xfId="4" applyFont="1" applyFill="1" applyBorder="1" applyAlignment="1">
      <alignment horizontal="left" vertical="center" wrapText="1"/>
    </xf>
    <xf numFmtId="0" fontId="16" fillId="3" borderId="4" xfId="4" applyFont="1" applyFill="1" applyBorder="1" applyAlignment="1">
      <alignment horizontal="left" vertical="center" wrapText="1"/>
    </xf>
    <xf numFmtId="0" fontId="8" fillId="3" borderId="4" xfId="5" applyFont="1" applyFill="1" applyBorder="1" applyAlignment="1">
      <alignment horizontal="left" vertical="center" wrapText="1"/>
    </xf>
    <xf numFmtId="0" fontId="13" fillId="3" borderId="4" xfId="5" applyFont="1" applyFill="1" applyBorder="1" applyAlignment="1">
      <alignment horizontal="left" vertical="center" wrapText="1" indent="1"/>
    </xf>
    <xf numFmtId="9" fontId="17" fillId="4" borderId="16" xfId="7" applyFont="1" applyFill="1" applyBorder="1" applyAlignment="1">
      <alignment horizontal="center" vertical="center"/>
    </xf>
    <xf numFmtId="9" fontId="17" fillId="4" borderId="14" xfId="7" applyFont="1" applyFill="1" applyBorder="1" applyAlignment="1">
      <alignment horizontal="center" vertical="center"/>
    </xf>
    <xf numFmtId="0" fontId="13" fillId="0" borderId="4" xfId="6" applyFont="1" applyBorder="1" applyAlignment="1">
      <alignment horizontal="left" vertical="center" wrapText="1" indent="1"/>
    </xf>
    <xf numFmtId="0" fontId="13" fillId="0" borderId="18" xfId="4" applyFont="1" applyBorder="1" applyAlignment="1">
      <alignment horizontal="left" vertical="center" wrapText="1" indent="1"/>
    </xf>
    <xf numFmtId="4" fontId="13" fillId="4" borderId="19" xfId="3" applyNumberFormat="1" applyFont="1" applyFill="1" applyBorder="1" applyAlignment="1">
      <alignment vertical="center" wrapText="1"/>
    </xf>
    <xf numFmtId="9" fontId="4" fillId="2" borderId="19" xfId="7" applyFont="1" applyFill="1" applyBorder="1" applyAlignment="1">
      <alignment horizontal="center" vertical="center"/>
    </xf>
    <xf numFmtId="164" fontId="4" fillId="2" borderId="19" xfId="7" applyNumberFormat="1" applyFont="1" applyFill="1" applyBorder="1" applyAlignment="1">
      <alignment horizontal="center" vertical="center"/>
    </xf>
    <xf numFmtId="9" fontId="4" fillId="4" borderId="20" xfId="7" applyFont="1" applyFill="1" applyBorder="1" applyAlignment="1">
      <alignment horizontal="center" vertical="center"/>
    </xf>
    <xf numFmtId="0" fontId="13" fillId="4" borderId="21" xfId="3" applyFont="1" applyFill="1" applyBorder="1" applyAlignment="1">
      <alignment vertical="center" wrapText="1"/>
    </xf>
    <xf numFmtId="4" fontId="13" fillId="3" borderId="22" xfId="3" applyNumberFormat="1" applyFont="1" applyFill="1" applyBorder="1" applyAlignment="1">
      <alignment vertical="center" wrapText="1"/>
    </xf>
    <xf numFmtId="4" fontId="13" fillId="4" borderId="23" xfId="3" applyNumberFormat="1" applyFont="1" applyFill="1" applyBorder="1" applyAlignment="1">
      <alignment vertical="center" wrapText="1"/>
    </xf>
    <xf numFmtId="0" fontId="13" fillId="4" borderId="23" xfId="3" applyFont="1" applyFill="1" applyBorder="1" applyAlignment="1">
      <alignment vertical="center" wrapText="1"/>
    </xf>
    <xf numFmtId="9" fontId="4" fillId="4" borderId="24" xfId="7" applyFont="1" applyFill="1" applyBorder="1" applyAlignment="1">
      <alignment horizontal="center" vertical="center"/>
    </xf>
    <xf numFmtId="0" fontId="13" fillId="3" borderId="24" xfId="3" applyFont="1" applyFill="1" applyBorder="1" applyAlignment="1">
      <alignment vertical="center" wrapText="1"/>
    </xf>
    <xf numFmtId="0" fontId="13" fillId="3" borderId="23" xfId="3" applyFont="1" applyFill="1" applyBorder="1" applyAlignment="1">
      <alignment vertical="center" wrapText="1"/>
    </xf>
    <xf numFmtId="0" fontId="13" fillId="4" borderId="25" xfId="3" applyFont="1" applyFill="1" applyBorder="1" applyAlignment="1">
      <alignment vertical="center" wrapText="1"/>
    </xf>
    <xf numFmtId="4" fontId="13" fillId="3" borderId="26" xfId="3" applyNumberFormat="1" applyFont="1" applyFill="1" applyBorder="1" applyAlignment="1">
      <alignment vertical="center" wrapText="1"/>
    </xf>
    <xf numFmtId="0" fontId="13" fillId="0" borderId="0" xfId="5" applyFont="1" applyAlignment="1">
      <alignment vertical="center"/>
    </xf>
    <xf numFmtId="49" fontId="13" fillId="0" borderId="0" xfId="5" applyNumberFormat="1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4" fontId="13" fillId="0" borderId="0" xfId="5" applyNumberFormat="1" applyFont="1" applyAlignment="1">
      <alignment vertical="center"/>
    </xf>
    <xf numFmtId="4" fontId="4" fillId="0" borderId="0" xfId="5" applyNumberFormat="1" applyFont="1" applyAlignment="1">
      <alignment vertical="center"/>
    </xf>
    <xf numFmtId="0" fontId="19" fillId="3" borderId="0" xfId="3" applyFont="1" applyFill="1" applyAlignment="1">
      <alignment horizontal="left" vertical="center" wrapText="1" indent="3"/>
    </xf>
    <xf numFmtId="4" fontId="19" fillId="3" borderId="0" xfId="3" applyNumberFormat="1" applyFont="1" applyFill="1" applyAlignment="1">
      <alignment horizontal="left" vertical="center" wrapText="1" indent="3"/>
    </xf>
    <xf numFmtId="4" fontId="7" fillId="3" borderId="0" xfId="4" applyNumberFormat="1" applyFont="1" applyFill="1" applyAlignment="1">
      <alignment horizontal="center" vertical="center" wrapText="1"/>
    </xf>
    <xf numFmtId="0" fontId="7" fillId="3" borderId="0" xfId="4" applyFont="1" applyFill="1" applyAlignment="1">
      <alignment horizontal="center" vertical="center" wrapText="1"/>
    </xf>
    <xf numFmtId="0" fontId="19" fillId="0" borderId="0" xfId="3" applyFont="1" applyAlignment="1">
      <alignment horizontal="left" vertical="center" wrapText="1" indent="3"/>
    </xf>
    <xf numFmtId="0" fontId="13" fillId="3" borderId="0" xfId="5" applyFont="1" applyFill="1" applyAlignment="1">
      <alignment vertical="center"/>
    </xf>
    <xf numFmtId="4" fontId="8" fillId="2" borderId="33" xfId="5" applyNumberFormat="1" applyFont="1" applyFill="1" applyBorder="1" applyAlignment="1">
      <alignment horizontal="center" vertical="center" wrapText="1"/>
    </xf>
    <xf numFmtId="0" fontId="4" fillId="3" borderId="0" xfId="5" applyFont="1" applyFill="1" applyAlignment="1">
      <alignment vertical="center"/>
    </xf>
    <xf numFmtId="4" fontId="20" fillId="2" borderId="4" xfId="5" quotePrefix="1" applyNumberFormat="1" applyFont="1" applyFill="1" applyBorder="1" applyAlignment="1">
      <alignment horizontal="center" vertical="center" wrapText="1"/>
    </xf>
    <xf numFmtId="0" fontId="20" fillId="2" borderId="4" xfId="5" quotePrefix="1" applyFont="1" applyFill="1" applyBorder="1" applyAlignment="1">
      <alignment horizontal="center" vertical="center" wrapText="1"/>
    </xf>
    <xf numFmtId="0" fontId="10" fillId="2" borderId="4" xfId="5" applyFont="1" applyFill="1" applyBorder="1" applyAlignment="1">
      <alignment horizontal="left" vertical="center" wrapText="1"/>
    </xf>
    <xf numFmtId="4" fontId="4" fillId="3" borderId="4" xfId="7" applyNumberFormat="1" applyFont="1" applyFill="1" applyBorder="1" applyAlignment="1">
      <alignment horizontal="right" vertical="center"/>
    </xf>
    <xf numFmtId="9" fontId="4" fillId="4" borderId="4" xfId="7" applyFont="1" applyFill="1" applyBorder="1" applyAlignment="1">
      <alignment horizontal="center" vertical="center"/>
    </xf>
    <xf numFmtId="4" fontId="4" fillId="3" borderId="7" xfId="5" applyNumberFormat="1" applyFont="1" applyFill="1" applyBorder="1" applyAlignment="1">
      <alignment vertical="center"/>
    </xf>
    <xf numFmtId="49" fontId="10" fillId="2" borderId="4" xfId="5" quotePrefix="1" applyNumberFormat="1" applyFont="1" applyFill="1" applyBorder="1" applyAlignment="1">
      <alignment horizontal="left" vertical="center" wrapText="1"/>
    </xf>
    <xf numFmtId="4" fontId="4" fillId="3" borderId="4" xfId="5" applyNumberFormat="1" applyFont="1" applyFill="1" applyBorder="1" applyAlignment="1">
      <alignment vertical="center"/>
    </xf>
    <xf numFmtId="49" fontId="10" fillId="2" borderId="4" xfId="5" applyNumberFormat="1" applyFont="1" applyFill="1" applyBorder="1" applyAlignment="1">
      <alignment horizontal="left" vertical="center" wrapText="1"/>
    </xf>
    <xf numFmtId="4" fontId="4" fillId="4" borderId="4" xfId="7" applyNumberFormat="1" applyFont="1" applyFill="1" applyBorder="1" applyAlignment="1">
      <alignment horizontal="center" vertical="center"/>
    </xf>
    <xf numFmtId="9" fontId="4" fillId="2" borderId="4" xfId="7" applyFont="1" applyFill="1" applyBorder="1" applyAlignment="1">
      <alignment horizontal="center" vertical="center"/>
    </xf>
    <xf numFmtId="4" fontId="4" fillId="0" borderId="4" xfId="5" applyNumberFormat="1" applyFont="1" applyBorder="1" applyAlignment="1">
      <alignment vertical="center"/>
    </xf>
    <xf numFmtId="0" fontId="13" fillId="0" borderId="4" xfId="5" applyFont="1" applyBorder="1" applyAlignment="1">
      <alignment horizontal="left" vertical="center" wrapText="1" indent="2"/>
    </xf>
    <xf numFmtId="2" fontId="13" fillId="0" borderId="4" xfId="5" applyNumberFormat="1" applyFont="1" applyBorder="1" applyAlignment="1">
      <alignment horizontal="left" vertical="center" wrapText="1" indent="1"/>
    </xf>
    <xf numFmtId="2" fontId="13" fillId="0" borderId="4" xfId="5" applyNumberFormat="1" applyFont="1" applyBorder="1" applyAlignment="1">
      <alignment horizontal="center" vertical="center" wrapText="1"/>
    </xf>
    <xf numFmtId="4" fontId="13" fillId="0" borderId="4" xfId="5" applyNumberFormat="1" applyFont="1" applyBorder="1" applyAlignment="1">
      <alignment horizontal="right" vertical="center" wrapText="1"/>
    </xf>
    <xf numFmtId="0" fontId="21" fillId="0" borderId="4" xfId="5" applyFont="1" applyBorder="1" applyAlignment="1">
      <alignment horizontal="left" vertical="center"/>
    </xf>
    <xf numFmtId="49" fontId="4" fillId="0" borderId="0" xfId="5" applyNumberFormat="1" applyFont="1" applyAlignment="1">
      <alignment horizontal="center" vertical="center"/>
    </xf>
    <xf numFmtId="0" fontId="4" fillId="0" borderId="0" xfId="5" applyFont="1" applyAlignment="1">
      <alignment horizontal="center" vertical="center"/>
    </xf>
    <xf numFmtId="4" fontId="8" fillId="2" borderId="36" xfId="5" applyNumberFormat="1" applyFont="1" applyFill="1" applyBorder="1" applyAlignment="1">
      <alignment horizontal="center" vertical="center" wrapText="1"/>
    </xf>
    <xf numFmtId="0" fontId="8" fillId="2" borderId="37" xfId="5" applyFont="1" applyFill="1" applyBorder="1" applyAlignment="1">
      <alignment horizontal="center" vertical="center" wrapText="1"/>
    </xf>
    <xf numFmtId="49" fontId="10" fillId="2" borderId="39" xfId="5" quotePrefix="1" applyNumberFormat="1" applyFont="1" applyFill="1" applyBorder="1" applyAlignment="1">
      <alignment horizontal="left" vertical="center" wrapText="1"/>
    </xf>
    <xf numFmtId="4" fontId="13" fillId="3" borderId="4" xfId="5" applyNumberFormat="1" applyFont="1" applyFill="1" applyBorder="1" applyAlignment="1">
      <alignment vertical="center" wrapText="1"/>
    </xf>
    <xf numFmtId="4" fontId="8" fillId="2" borderId="4" xfId="5" applyNumberFormat="1" applyFont="1" applyFill="1" applyBorder="1" applyAlignment="1">
      <alignment horizontal="right" vertical="center" wrapText="1"/>
    </xf>
    <xf numFmtId="0" fontId="4" fillId="2" borderId="40" xfId="5" applyFont="1" applyFill="1" applyBorder="1" applyAlignment="1">
      <alignment vertical="center"/>
    </xf>
    <xf numFmtId="0" fontId="8" fillId="0" borderId="4" xfId="5" applyFont="1" applyBorder="1" applyAlignment="1">
      <alignment horizontal="left" vertical="center" wrapText="1" indent="1"/>
    </xf>
    <xf numFmtId="4" fontId="13" fillId="2" borderId="4" xfId="5" applyNumberFormat="1" applyFont="1" applyFill="1" applyBorder="1" applyAlignment="1">
      <alignment horizontal="right" vertical="center" wrapText="1"/>
    </xf>
    <xf numFmtId="49" fontId="4" fillId="2" borderId="40" xfId="5" applyNumberFormat="1" applyFont="1" applyFill="1" applyBorder="1" applyAlignment="1">
      <alignment vertical="center"/>
    </xf>
    <xf numFmtId="4" fontId="13" fillId="2" borderId="4" xfId="5" applyNumberFormat="1" applyFont="1" applyFill="1" applyBorder="1" applyAlignment="1">
      <alignment vertical="center" wrapText="1"/>
    </xf>
    <xf numFmtId="49" fontId="10" fillId="2" borderId="41" xfId="5" applyNumberFormat="1" applyFont="1" applyFill="1" applyBorder="1" applyAlignment="1">
      <alignment horizontal="left" vertical="center" wrapText="1"/>
    </xf>
    <xf numFmtId="0" fontId="8" fillId="0" borderId="41" xfId="5" applyFont="1" applyBorder="1" applyAlignment="1">
      <alignment horizontal="left" vertical="center" wrapText="1"/>
    </xf>
    <xf numFmtId="4" fontId="13" fillId="2" borderId="41" xfId="5" applyNumberFormat="1" applyFont="1" applyFill="1" applyBorder="1" applyAlignment="1">
      <alignment horizontal="right" vertical="center" wrapText="1"/>
    </xf>
    <xf numFmtId="4" fontId="13" fillId="2" borderId="41" xfId="5" applyNumberFormat="1" applyFont="1" applyFill="1" applyBorder="1" applyAlignment="1">
      <alignment horizontal="center" vertical="center" wrapText="1"/>
    </xf>
    <xf numFmtId="164" fontId="4" fillId="0" borderId="42" xfId="5" applyNumberFormat="1" applyFont="1" applyBorder="1" applyAlignment="1">
      <alignment vertical="center"/>
    </xf>
    <xf numFmtId="0" fontId="8" fillId="2" borderId="4" xfId="3" applyFont="1" applyFill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9" fillId="2" borderId="4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left" vertical="center" wrapText="1"/>
    </xf>
    <xf numFmtId="0" fontId="3" fillId="2" borderId="4" xfId="3" applyFill="1" applyBorder="1" applyAlignment="1">
      <alignment horizontal="left" vertical="center" wrapText="1"/>
    </xf>
    <xf numFmtId="0" fontId="3" fillId="2" borderId="5" xfId="3" applyFill="1" applyBorder="1" applyAlignment="1">
      <alignment horizontal="left" vertical="center" wrapText="1"/>
    </xf>
    <xf numFmtId="0" fontId="3" fillId="0" borderId="4" xfId="3" applyBorder="1" applyAlignment="1">
      <alignment vertical="center"/>
    </xf>
    <xf numFmtId="0" fontId="3" fillId="0" borderId="5" xfId="3" applyBorder="1" applyAlignment="1">
      <alignment vertical="center"/>
    </xf>
    <xf numFmtId="4" fontId="8" fillId="2" borderId="4" xfId="3" applyNumberFormat="1" applyFont="1" applyFill="1" applyBorder="1" applyAlignment="1">
      <alignment horizontal="center" vertical="center" wrapText="1"/>
    </xf>
    <xf numFmtId="4" fontId="3" fillId="2" borderId="4" xfId="3" applyNumberFormat="1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4" fontId="3" fillId="0" borderId="4" xfId="3" applyNumberFormat="1" applyBorder="1" applyAlignment="1">
      <alignment vertical="center"/>
    </xf>
    <xf numFmtId="4" fontId="3" fillId="0" borderId="4" xfId="3" applyNumberFormat="1" applyBorder="1" applyAlignment="1">
      <alignment horizontal="center" vertical="center" wrapText="1"/>
    </xf>
    <xf numFmtId="4" fontId="9" fillId="2" borderId="4" xfId="3" applyNumberFormat="1" applyFont="1" applyFill="1" applyBorder="1" applyAlignment="1">
      <alignment horizontal="center" vertical="center" wrapText="1"/>
    </xf>
    <xf numFmtId="0" fontId="18" fillId="2" borderId="1" xfId="5" applyFont="1" applyFill="1" applyBorder="1" applyAlignment="1">
      <alignment horizontal="center" vertical="center" wrapText="1"/>
    </xf>
    <xf numFmtId="0" fontId="18" fillId="2" borderId="2" xfId="5" applyFont="1" applyFill="1" applyBorder="1" applyAlignment="1">
      <alignment horizontal="center" vertical="center" wrapText="1"/>
    </xf>
    <xf numFmtId="0" fontId="18" fillId="2" borderId="3" xfId="5" applyFont="1" applyFill="1" applyBorder="1" applyAlignment="1">
      <alignment horizontal="center" vertical="center" wrapText="1"/>
    </xf>
    <xf numFmtId="0" fontId="19" fillId="0" borderId="27" xfId="3" applyFont="1" applyBorder="1" applyAlignment="1">
      <alignment horizontal="center" vertical="center" wrapText="1"/>
    </xf>
    <xf numFmtId="49" fontId="8" fillId="2" borderId="28" xfId="5" applyNumberFormat="1" applyFont="1" applyFill="1" applyBorder="1" applyAlignment="1">
      <alignment horizontal="center" vertical="center" wrapText="1"/>
    </xf>
    <xf numFmtId="49" fontId="8" fillId="2" borderId="34" xfId="5" applyNumberFormat="1" applyFont="1" applyFill="1" applyBorder="1" applyAlignment="1">
      <alignment horizontal="center" vertical="center" wrapText="1"/>
    </xf>
    <xf numFmtId="0" fontId="3" fillId="0" borderId="34" xfId="3" applyBorder="1" applyAlignment="1">
      <alignment horizontal="center" vertical="center" wrapText="1"/>
    </xf>
    <xf numFmtId="0" fontId="8" fillId="2" borderId="29" xfId="5" applyFont="1" applyFill="1" applyBorder="1" applyAlignment="1">
      <alignment horizontal="left" vertical="center" wrapText="1"/>
    </xf>
    <xf numFmtId="0" fontId="8" fillId="2" borderId="6" xfId="5" applyFont="1" applyFill="1" applyBorder="1" applyAlignment="1">
      <alignment horizontal="left" vertical="center" wrapText="1"/>
    </xf>
    <xf numFmtId="0" fontId="3" fillId="0" borderId="6" xfId="3" applyBorder="1" applyAlignment="1">
      <alignment horizontal="left" vertical="center" wrapText="1"/>
    </xf>
    <xf numFmtId="0" fontId="8" fillId="2" borderId="29" xfId="5" applyFont="1" applyFill="1" applyBorder="1" applyAlignment="1">
      <alignment horizontal="center" vertical="center" wrapText="1"/>
    </xf>
    <xf numFmtId="0" fontId="8" fillId="2" borderId="35" xfId="5" applyFont="1" applyFill="1" applyBorder="1" applyAlignment="1">
      <alignment horizontal="center" vertical="center" wrapText="1"/>
    </xf>
    <xf numFmtId="0" fontId="3" fillId="0" borderId="35" xfId="3" applyBorder="1" applyAlignment="1">
      <alignment horizontal="center" vertical="center" wrapText="1"/>
    </xf>
    <xf numFmtId="4" fontId="8" fillId="2" borderId="30" xfId="5" applyNumberFormat="1" applyFont="1" applyFill="1" applyBorder="1" applyAlignment="1">
      <alignment horizontal="center" vertical="center" wrapText="1"/>
    </xf>
    <xf numFmtId="4" fontId="8" fillId="2" borderId="31" xfId="5" applyNumberFormat="1" applyFont="1" applyFill="1" applyBorder="1" applyAlignment="1">
      <alignment horizontal="center" vertical="center" wrapText="1"/>
    </xf>
    <xf numFmtId="4" fontId="8" fillId="2" borderId="32" xfId="5" applyNumberFormat="1" applyFont="1" applyFill="1" applyBorder="1" applyAlignment="1">
      <alignment horizontal="center" vertical="center" wrapText="1"/>
    </xf>
    <xf numFmtId="0" fontId="8" fillId="2" borderId="30" xfId="5" applyFont="1" applyFill="1" applyBorder="1" applyAlignment="1">
      <alignment horizontal="center" vertical="center" wrapText="1"/>
    </xf>
    <xf numFmtId="0" fontId="8" fillId="2" borderId="31" xfId="5" applyFont="1" applyFill="1" applyBorder="1" applyAlignment="1">
      <alignment horizontal="center" vertical="center" wrapText="1"/>
    </xf>
    <xf numFmtId="0" fontId="8" fillId="2" borderId="32" xfId="5" applyFont="1" applyFill="1" applyBorder="1" applyAlignment="1">
      <alignment horizontal="center" vertical="center" wrapText="1"/>
    </xf>
    <xf numFmtId="0" fontId="3" fillId="0" borderId="38" xfId="3" applyBorder="1" applyAlignment="1">
      <alignment horizontal="center" vertical="center" wrapText="1"/>
    </xf>
    <xf numFmtId="0" fontId="3" fillId="0" borderId="7" xfId="3" applyBorder="1" applyAlignment="1">
      <alignment horizontal="left" vertical="center" wrapText="1"/>
    </xf>
    <xf numFmtId="0" fontId="3" fillId="0" borderId="7" xfId="3" applyBorder="1" applyAlignment="1">
      <alignment horizontal="center" vertical="center" wrapText="1"/>
    </xf>
  </cellXfs>
  <cellStyles count="9">
    <cellStyle name="Normal" xfId="0" builtinId="0"/>
    <cellStyle name="Normal 131" xfId="3" xr:uid="{00000000-0005-0000-0000-000001000000}"/>
    <cellStyle name="Normal 15" xfId="6" xr:uid="{00000000-0005-0000-0000-000002000000}"/>
    <cellStyle name="Normal 3" xfId="1" xr:uid="{00000000-0005-0000-0000-000003000000}"/>
    <cellStyle name="Normal_Assets Final 2" xfId="5" xr:uid="{00000000-0005-0000-0000-000004000000}"/>
    <cellStyle name="Normal_Inflows 2" xfId="4" xr:uid="{00000000-0005-0000-0000-000005000000}"/>
    <cellStyle name="Percent 2" xfId="2" xr:uid="{00000000-0005-0000-0000-000006000000}"/>
    <cellStyle name="Pourcentage 14" xfId="7" xr:uid="{00000000-0005-0000-0000-000007000000}"/>
    <cellStyle name="Pourcentage 2" xfId="8" xr:uid="{00000000-0005-0000-0000-000008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30"/>
  <sheetViews>
    <sheetView tabSelected="1" workbookViewId="0">
      <selection activeCell="A2" sqref="A2:XFD30"/>
    </sheetView>
  </sheetViews>
  <sheetFormatPr baseColWidth="10" defaultColWidth="11.44140625" defaultRowHeight="14.4" x14ac:dyDescent="0.3"/>
  <cols>
    <col min="1" max="1" width="32.109375" bestFit="1" customWidth="1"/>
    <col min="2" max="2" width="8.6640625" bestFit="1" customWidth="1"/>
    <col min="3" max="3" width="19.109375" bestFit="1" customWidth="1"/>
    <col min="4" max="4" width="6" bestFit="1" customWidth="1"/>
    <col min="5" max="5" width="6.33203125" bestFit="1" customWidth="1"/>
    <col min="6" max="6" width="7" bestFit="1" customWidth="1"/>
    <col min="7" max="7" width="31" bestFit="1" customWidth="1"/>
    <col min="8" max="8" width="32.109375" bestFit="1" customWidth="1"/>
    <col min="9" max="9" width="29.6640625" bestFit="1" customWidth="1"/>
    <col min="10" max="10" width="20.88671875" bestFit="1" customWidth="1"/>
    <col min="11" max="11" width="22" bestFit="1" customWidth="1"/>
    <col min="12" max="12" width="19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399</v>
      </c>
      <c r="H1" t="s">
        <v>400</v>
      </c>
      <c r="I1" t="s">
        <v>401</v>
      </c>
      <c r="J1" t="s">
        <v>402</v>
      </c>
      <c r="K1" t="s">
        <v>404</v>
      </c>
      <c r="L1" t="s">
        <v>403</v>
      </c>
    </row>
    <row r="2" spans="1:12" x14ac:dyDescent="0.3">
      <c r="A2" t="s">
        <v>405</v>
      </c>
      <c r="B2" t="s">
        <v>406</v>
      </c>
      <c r="C2" t="s">
        <v>407</v>
      </c>
      <c r="D2">
        <v>13358</v>
      </c>
      <c r="G2">
        <v>0.2</v>
      </c>
      <c r="H2">
        <v>0.2</v>
      </c>
      <c r="I2">
        <v>0.6</v>
      </c>
      <c r="J2">
        <v>2671.6000000000004</v>
      </c>
    </row>
    <row r="3" spans="1:12" x14ac:dyDescent="0.3">
      <c r="A3" t="s">
        <v>405</v>
      </c>
      <c r="B3" t="s">
        <v>408</v>
      </c>
      <c r="C3" t="s">
        <v>407</v>
      </c>
      <c r="D3">
        <v>17604</v>
      </c>
      <c r="G3">
        <v>0.2</v>
      </c>
      <c r="H3">
        <v>0.2</v>
      </c>
      <c r="I3">
        <v>0.6</v>
      </c>
      <c r="J3">
        <v>3520.8</v>
      </c>
    </row>
    <row r="4" spans="1:12" x14ac:dyDescent="0.3">
      <c r="A4" t="s">
        <v>405</v>
      </c>
      <c r="B4" t="s">
        <v>409</v>
      </c>
      <c r="C4" t="s">
        <v>410</v>
      </c>
      <c r="D4">
        <v>265280</v>
      </c>
      <c r="E4">
        <v>174410</v>
      </c>
      <c r="F4">
        <v>616678</v>
      </c>
      <c r="G4">
        <v>0.2</v>
      </c>
      <c r="H4">
        <v>0.2</v>
      </c>
      <c r="I4">
        <v>0.6</v>
      </c>
      <c r="J4">
        <v>53056</v>
      </c>
      <c r="K4">
        <v>34882</v>
      </c>
      <c r="L4">
        <v>370006.8</v>
      </c>
    </row>
    <row r="5" spans="1:12" x14ac:dyDescent="0.3">
      <c r="A5" t="s">
        <v>405</v>
      </c>
      <c r="B5" t="s">
        <v>411</v>
      </c>
      <c r="C5" t="s">
        <v>412</v>
      </c>
      <c r="D5">
        <v>5980</v>
      </c>
      <c r="E5">
        <v>4072</v>
      </c>
      <c r="F5">
        <v>14344</v>
      </c>
      <c r="G5">
        <v>0.2</v>
      </c>
      <c r="H5">
        <v>0.2</v>
      </c>
      <c r="I5">
        <v>0.6</v>
      </c>
      <c r="J5">
        <v>1196</v>
      </c>
      <c r="K5">
        <v>814.40000000000009</v>
      </c>
      <c r="L5">
        <v>8606.4</v>
      </c>
    </row>
    <row r="6" spans="1:12" x14ac:dyDescent="0.3">
      <c r="A6" t="s">
        <v>405</v>
      </c>
      <c r="B6" t="s">
        <v>413</v>
      </c>
      <c r="C6" t="s">
        <v>410</v>
      </c>
      <c r="D6">
        <v>32</v>
      </c>
      <c r="E6">
        <v>16</v>
      </c>
      <c r="F6">
        <v>62</v>
      </c>
      <c r="G6">
        <v>0.2</v>
      </c>
      <c r="H6">
        <v>0.2</v>
      </c>
      <c r="I6">
        <v>0.6</v>
      </c>
      <c r="J6">
        <v>6.4</v>
      </c>
      <c r="K6">
        <v>3.2</v>
      </c>
      <c r="L6">
        <v>37.199999999999996</v>
      </c>
    </row>
    <row r="7" spans="1:12" x14ac:dyDescent="0.3">
      <c r="A7" t="s">
        <v>405</v>
      </c>
      <c r="B7" t="s">
        <v>414</v>
      </c>
      <c r="C7" t="s">
        <v>415</v>
      </c>
      <c r="D7">
        <v>-316</v>
      </c>
      <c r="E7">
        <v>-212</v>
      </c>
      <c r="F7">
        <v>-754</v>
      </c>
      <c r="G7">
        <v>0.2</v>
      </c>
      <c r="H7">
        <v>0.2</v>
      </c>
      <c r="I7">
        <v>0.6</v>
      </c>
      <c r="J7">
        <v>-63.2</v>
      </c>
      <c r="K7">
        <v>-42.400000000000006</v>
      </c>
      <c r="L7">
        <v>-452.4</v>
      </c>
    </row>
    <row r="8" spans="1:12" x14ac:dyDescent="0.3">
      <c r="A8" t="s">
        <v>405</v>
      </c>
      <c r="B8" t="s">
        <v>414</v>
      </c>
      <c r="C8" t="s">
        <v>407</v>
      </c>
      <c r="D8">
        <v>-316</v>
      </c>
      <c r="E8">
        <v>-212</v>
      </c>
      <c r="F8">
        <v>-754</v>
      </c>
      <c r="G8">
        <v>0.2</v>
      </c>
      <c r="H8">
        <v>0.2</v>
      </c>
      <c r="I8">
        <v>0.6</v>
      </c>
      <c r="J8">
        <v>-63.2</v>
      </c>
      <c r="K8">
        <v>-42.400000000000006</v>
      </c>
      <c r="L8">
        <v>-452.4</v>
      </c>
    </row>
    <row r="9" spans="1:12" x14ac:dyDescent="0.3">
      <c r="A9" t="s">
        <v>405</v>
      </c>
      <c r="B9" t="s">
        <v>414</v>
      </c>
      <c r="C9" t="s">
        <v>410</v>
      </c>
      <c r="D9">
        <v>-316</v>
      </c>
      <c r="E9">
        <v>-212</v>
      </c>
      <c r="F9">
        <v>-754</v>
      </c>
      <c r="G9">
        <v>0.2</v>
      </c>
      <c r="H9">
        <v>0.2</v>
      </c>
      <c r="I9">
        <v>0.6</v>
      </c>
      <c r="J9">
        <v>-63.2</v>
      </c>
      <c r="K9">
        <v>-42.400000000000006</v>
      </c>
      <c r="L9">
        <v>-452.4</v>
      </c>
    </row>
    <row r="10" spans="1:12" x14ac:dyDescent="0.3">
      <c r="A10" t="s">
        <v>405</v>
      </c>
      <c r="B10" t="s">
        <v>416</v>
      </c>
      <c r="C10" t="s">
        <v>412</v>
      </c>
      <c r="D10">
        <v>-518</v>
      </c>
      <c r="E10">
        <v>-348</v>
      </c>
      <c r="F10">
        <v>-1232</v>
      </c>
      <c r="G10">
        <v>0.2</v>
      </c>
      <c r="H10">
        <v>0.2</v>
      </c>
      <c r="I10">
        <v>0.6</v>
      </c>
      <c r="J10">
        <v>-103.60000000000001</v>
      </c>
      <c r="K10">
        <v>-69.600000000000009</v>
      </c>
      <c r="L10">
        <v>-739.19999999999993</v>
      </c>
    </row>
    <row r="11" spans="1:12" x14ac:dyDescent="0.3">
      <c r="A11" t="s">
        <v>405</v>
      </c>
      <c r="B11" t="s">
        <v>417</v>
      </c>
      <c r="C11" t="s">
        <v>418</v>
      </c>
      <c r="D11">
        <v>267436</v>
      </c>
      <c r="E11">
        <v>174214</v>
      </c>
      <c r="F11">
        <v>615986</v>
      </c>
      <c r="G11">
        <v>0.2</v>
      </c>
      <c r="H11">
        <v>0.2</v>
      </c>
      <c r="I11">
        <v>0.6</v>
      </c>
      <c r="J11">
        <v>53487.200000000004</v>
      </c>
      <c r="K11">
        <v>34842.800000000003</v>
      </c>
      <c r="L11">
        <v>369591.6</v>
      </c>
    </row>
    <row r="12" spans="1:12" x14ac:dyDescent="0.3">
      <c r="A12" t="s">
        <v>405</v>
      </c>
      <c r="B12" t="s">
        <v>417</v>
      </c>
      <c r="C12" t="s">
        <v>410</v>
      </c>
      <c r="D12">
        <v>267436</v>
      </c>
      <c r="E12">
        <v>174214</v>
      </c>
      <c r="F12">
        <v>615986</v>
      </c>
      <c r="G12">
        <v>0.2</v>
      </c>
      <c r="H12">
        <v>0.2</v>
      </c>
      <c r="I12">
        <v>0.6</v>
      </c>
      <c r="J12">
        <v>53487.200000000004</v>
      </c>
      <c r="K12">
        <v>34842.800000000003</v>
      </c>
      <c r="L12">
        <v>369591.6</v>
      </c>
    </row>
    <row r="13" spans="1:12" x14ac:dyDescent="0.3">
      <c r="A13" t="s">
        <v>405</v>
      </c>
      <c r="B13" t="s">
        <v>417</v>
      </c>
      <c r="C13" t="s">
        <v>419</v>
      </c>
      <c r="D13">
        <v>267436</v>
      </c>
      <c r="E13">
        <v>174214</v>
      </c>
      <c r="F13">
        <v>615986</v>
      </c>
      <c r="G13">
        <v>0.2</v>
      </c>
      <c r="H13">
        <v>0.2</v>
      </c>
      <c r="I13">
        <v>0.6</v>
      </c>
      <c r="J13">
        <v>53487.200000000004</v>
      </c>
      <c r="K13">
        <v>34842.800000000003</v>
      </c>
      <c r="L13">
        <v>369591.6</v>
      </c>
    </row>
    <row r="14" spans="1:12" x14ac:dyDescent="0.3">
      <c r="A14" t="s">
        <v>405</v>
      </c>
      <c r="B14" t="s">
        <v>420</v>
      </c>
      <c r="C14" t="s">
        <v>412</v>
      </c>
      <c r="D14">
        <v>5462</v>
      </c>
      <c r="E14">
        <v>3724</v>
      </c>
      <c r="F14">
        <v>13112</v>
      </c>
      <c r="G14">
        <v>0.2</v>
      </c>
      <c r="H14">
        <v>0.2</v>
      </c>
      <c r="I14">
        <v>0.6</v>
      </c>
      <c r="J14">
        <v>1092.4000000000001</v>
      </c>
      <c r="K14">
        <v>744.80000000000007</v>
      </c>
      <c r="L14">
        <v>7867.2</v>
      </c>
    </row>
    <row r="15" spans="1:12" x14ac:dyDescent="0.3">
      <c r="A15" t="s">
        <v>405</v>
      </c>
      <c r="B15" t="s">
        <v>421</v>
      </c>
      <c r="C15" t="s">
        <v>422</v>
      </c>
      <c r="D15">
        <v>5808</v>
      </c>
      <c r="E15">
        <v>5808</v>
      </c>
      <c r="G15">
        <v>0.2</v>
      </c>
      <c r="H15">
        <v>0.2</v>
      </c>
      <c r="I15">
        <v>0.6</v>
      </c>
      <c r="J15">
        <v>1161.6000000000001</v>
      </c>
      <c r="K15">
        <v>1161.6000000000001</v>
      </c>
    </row>
    <row r="16" spans="1:12" x14ac:dyDescent="0.3">
      <c r="A16" t="s">
        <v>405</v>
      </c>
      <c r="B16" t="s">
        <v>423</v>
      </c>
      <c r="C16" t="s">
        <v>412</v>
      </c>
      <c r="D16">
        <v>-2334</v>
      </c>
      <c r="E16">
        <v>-2328</v>
      </c>
      <c r="G16">
        <v>0.2</v>
      </c>
      <c r="H16">
        <v>0.2</v>
      </c>
      <c r="I16">
        <v>0.6</v>
      </c>
      <c r="J16">
        <v>-466.8</v>
      </c>
      <c r="K16">
        <v>-465.6</v>
      </c>
    </row>
    <row r="17" spans="1:12" x14ac:dyDescent="0.3">
      <c r="A17" t="s">
        <v>405</v>
      </c>
      <c r="B17" t="s">
        <v>424</v>
      </c>
      <c r="C17" t="s">
        <v>410</v>
      </c>
      <c r="D17">
        <v>2440</v>
      </c>
      <c r="E17">
        <v>0</v>
      </c>
      <c r="G17">
        <v>0.2</v>
      </c>
      <c r="H17">
        <v>0.2</v>
      </c>
      <c r="I17">
        <v>0.6</v>
      </c>
      <c r="J17">
        <v>488</v>
      </c>
      <c r="K17">
        <v>0</v>
      </c>
    </row>
    <row r="18" spans="1:12" x14ac:dyDescent="0.3">
      <c r="A18" t="s">
        <v>405</v>
      </c>
      <c r="B18" t="s">
        <v>425</v>
      </c>
      <c r="C18" t="s">
        <v>422</v>
      </c>
      <c r="D18">
        <v>28</v>
      </c>
      <c r="G18">
        <v>0.2</v>
      </c>
      <c r="H18">
        <v>0.2</v>
      </c>
      <c r="I18">
        <v>0.6</v>
      </c>
      <c r="J18">
        <v>5.6000000000000005</v>
      </c>
    </row>
    <row r="19" spans="1:12" x14ac:dyDescent="0.3">
      <c r="A19" t="s">
        <v>405</v>
      </c>
      <c r="B19" t="s">
        <v>426</v>
      </c>
      <c r="C19" t="s">
        <v>422</v>
      </c>
      <c r="D19">
        <v>326</v>
      </c>
      <c r="E19">
        <v>336</v>
      </c>
      <c r="G19">
        <v>0.2</v>
      </c>
      <c r="H19">
        <v>0.2</v>
      </c>
      <c r="I19">
        <v>0.6</v>
      </c>
      <c r="J19">
        <v>65.2</v>
      </c>
      <c r="K19">
        <v>67.2</v>
      </c>
    </row>
    <row r="20" spans="1:12" x14ac:dyDescent="0.3">
      <c r="A20" t="s">
        <v>405</v>
      </c>
      <c r="B20" t="s">
        <v>427</v>
      </c>
      <c r="C20" t="s">
        <v>422</v>
      </c>
      <c r="D20">
        <v>76</v>
      </c>
      <c r="G20">
        <v>0.2</v>
      </c>
      <c r="H20">
        <v>0.2</v>
      </c>
      <c r="I20">
        <v>0.6</v>
      </c>
      <c r="J20">
        <v>15.200000000000001</v>
      </c>
    </row>
    <row r="21" spans="1:12" x14ac:dyDescent="0.3">
      <c r="A21" t="s">
        <v>405</v>
      </c>
      <c r="B21" t="s">
        <v>428</v>
      </c>
      <c r="C21" t="s">
        <v>429</v>
      </c>
      <c r="D21">
        <v>584690</v>
      </c>
      <c r="E21">
        <v>241244</v>
      </c>
      <c r="F21">
        <v>1091456</v>
      </c>
      <c r="G21">
        <v>0.2</v>
      </c>
      <c r="H21">
        <v>0.2</v>
      </c>
      <c r="I21">
        <v>0.6</v>
      </c>
      <c r="J21">
        <v>116938</v>
      </c>
      <c r="K21">
        <v>48248.800000000003</v>
      </c>
      <c r="L21">
        <v>654873.59999999998</v>
      </c>
    </row>
    <row r="22" spans="1:12" x14ac:dyDescent="0.3">
      <c r="A22" t="s">
        <v>405</v>
      </c>
      <c r="B22" t="s">
        <v>430</v>
      </c>
      <c r="C22" t="s">
        <v>429</v>
      </c>
      <c r="D22">
        <v>3010</v>
      </c>
      <c r="G22">
        <v>0.2</v>
      </c>
      <c r="H22">
        <v>0.2</v>
      </c>
      <c r="I22">
        <v>0.6</v>
      </c>
      <c r="J22">
        <v>602</v>
      </c>
    </row>
    <row r="23" spans="1:12" x14ac:dyDescent="0.3">
      <c r="A23" t="s">
        <v>405</v>
      </c>
      <c r="B23" t="s">
        <v>431</v>
      </c>
      <c r="C23" t="s">
        <v>432</v>
      </c>
      <c r="D23">
        <v>3010</v>
      </c>
      <c r="G23">
        <v>0.2</v>
      </c>
      <c r="H23">
        <v>0.2</v>
      </c>
      <c r="I23">
        <v>0.6</v>
      </c>
      <c r="J23">
        <v>602</v>
      </c>
    </row>
    <row r="24" spans="1:12" x14ac:dyDescent="0.3">
      <c r="A24" t="s">
        <v>405</v>
      </c>
      <c r="B24" t="s">
        <v>431</v>
      </c>
      <c r="C24" t="s">
        <v>433</v>
      </c>
      <c r="D24">
        <v>3010</v>
      </c>
      <c r="G24">
        <v>0.2</v>
      </c>
      <c r="H24">
        <v>0.2</v>
      </c>
      <c r="I24">
        <v>0.6</v>
      </c>
      <c r="J24">
        <v>602</v>
      </c>
    </row>
    <row r="25" spans="1:12" x14ac:dyDescent="0.3">
      <c r="A25" t="s">
        <v>405</v>
      </c>
      <c r="B25" t="s">
        <v>431</v>
      </c>
      <c r="C25" t="s">
        <v>434</v>
      </c>
      <c r="D25">
        <v>3010</v>
      </c>
      <c r="G25">
        <v>0.2</v>
      </c>
      <c r="H25">
        <v>0.2</v>
      </c>
      <c r="I25">
        <v>0.6</v>
      </c>
      <c r="J25">
        <v>602</v>
      </c>
    </row>
    <row r="26" spans="1:12" x14ac:dyDescent="0.3">
      <c r="A26" t="s">
        <v>405</v>
      </c>
      <c r="B26" t="s">
        <v>435</v>
      </c>
      <c r="C26" t="s">
        <v>436</v>
      </c>
      <c r="D26">
        <v>13132</v>
      </c>
      <c r="G26">
        <v>0.2</v>
      </c>
      <c r="H26">
        <v>0.2</v>
      </c>
      <c r="I26">
        <v>0.6</v>
      </c>
      <c r="J26">
        <v>2626.4</v>
      </c>
    </row>
    <row r="27" spans="1:12" x14ac:dyDescent="0.3">
      <c r="A27" t="s">
        <v>405</v>
      </c>
      <c r="B27" t="s">
        <v>437</v>
      </c>
      <c r="C27" t="s">
        <v>436</v>
      </c>
      <c r="D27">
        <v>8872</v>
      </c>
      <c r="E27">
        <v>8880</v>
      </c>
      <c r="G27">
        <v>0.2</v>
      </c>
      <c r="H27">
        <v>0.2</v>
      </c>
      <c r="I27">
        <v>0.6</v>
      </c>
      <c r="J27">
        <v>1774.4</v>
      </c>
      <c r="K27">
        <v>1776</v>
      </c>
    </row>
    <row r="28" spans="1:12" x14ac:dyDescent="0.3">
      <c r="A28" t="s">
        <v>405</v>
      </c>
      <c r="B28" t="s">
        <v>438</v>
      </c>
      <c r="C28" t="s">
        <v>439</v>
      </c>
      <c r="F28">
        <v>2</v>
      </c>
      <c r="G28">
        <v>0.2</v>
      </c>
      <c r="H28">
        <v>0.2</v>
      </c>
      <c r="I28">
        <v>0.6</v>
      </c>
      <c r="L28">
        <v>1.2</v>
      </c>
    </row>
    <row r="29" spans="1:12" x14ac:dyDescent="0.3">
      <c r="A29" t="s">
        <v>405</v>
      </c>
      <c r="B29" t="s">
        <v>440</v>
      </c>
      <c r="C29" t="s">
        <v>439</v>
      </c>
      <c r="D29">
        <v>3246</v>
      </c>
      <c r="E29">
        <v>3240</v>
      </c>
      <c r="F29">
        <v>58390</v>
      </c>
      <c r="G29">
        <v>0.2</v>
      </c>
      <c r="H29">
        <v>0.2</v>
      </c>
      <c r="I29">
        <v>0.6</v>
      </c>
      <c r="J29">
        <v>649.20000000000005</v>
      </c>
      <c r="K29">
        <v>648</v>
      </c>
      <c r="L29">
        <v>35034</v>
      </c>
    </row>
    <row r="30" spans="1:12" x14ac:dyDescent="0.3">
      <c r="A30" t="s">
        <v>405</v>
      </c>
      <c r="B30" t="s">
        <v>441</v>
      </c>
      <c r="C30" t="s">
        <v>439</v>
      </c>
      <c r="D30">
        <v>-118</v>
      </c>
      <c r="E30">
        <v>-108</v>
      </c>
      <c r="F30">
        <v>-2036</v>
      </c>
      <c r="G30">
        <v>0.2</v>
      </c>
      <c r="H30">
        <v>0.2</v>
      </c>
      <c r="I30">
        <v>0.6</v>
      </c>
      <c r="J30">
        <v>-23.6</v>
      </c>
      <c r="K30">
        <v>-21.6</v>
      </c>
      <c r="L30">
        <v>-1221.5999999999999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topLeftCell="G104" zoomScale="70" zoomScaleNormal="70" workbookViewId="0">
      <selection activeCell="N112" sqref="N112"/>
    </sheetView>
  </sheetViews>
  <sheetFormatPr baseColWidth="10" defaultColWidth="11.44140625" defaultRowHeight="13.8" outlineLevelCol="1" x14ac:dyDescent="0.3"/>
  <cols>
    <col min="1" max="1" width="0" style="1" hidden="1" customWidth="1" outlineLevel="1"/>
    <col min="2" max="2" width="3.33203125" style="1" customWidth="1" collapsed="1"/>
    <col min="3" max="4" width="10.5546875" style="2" customWidth="1"/>
    <col min="5" max="5" width="9.33203125" style="2" customWidth="1"/>
    <col min="6" max="6" width="89.44140625" style="1" customWidth="1"/>
    <col min="7" max="10" width="20.6640625" style="3" customWidth="1"/>
    <col min="11" max="18" width="20.6640625" style="1" customWidth="1"/>
    <col min="19" max="19" width="19.33203125" style="3" customWidth="1"/>
    <col min="20" max="16384" width="11.44140625" style="1"/>
  </cols>
  <sheetData>
    <row r="1" spans="1:19" ht="15.75" customHeight="1" thickBot="1" x14ac:dyDescent="0.35"/>
    <row r="2" spans="1:19" ht="25.5" customHeight="1" thickBot="1" x14ac:dyDescent="0.35">
      <c r="C2" s="141" t="s">
        <v>6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</row>
    <row r="3" spans="1:19" ht="25.5" customHeight="1" x14ac:dyDescent="0.3">
      <c r="C3" s="4"/>
      <c r="D3" s="4"/>
      <c r="E3" s="4"/>
      <c r="F3" s="4"/>
      <c r="G3" s="5"/>
      <c r="H3" s="6"/>
      <c r="I3" s="7"/>
      <c r="J3" s="7"/>
      <c r="K3" s="8"/>
      <c r="L3" s="8"/>
      <c r="M3" s="8"/>
      <c r="N3" s="8"/>
      <c r="O3" s="8"/>
      <c r="P3" s="8"/>
      <c r="Q3" s="8"/>
      <c r="R3" s="8"/>
    </row>
    <row r="4" spans="1:19" ht="15.75" customHeight="1" x14ac:dyDescent="0.3">
      <c r="C4" s="4"/>
      <c r="D4" s="4"/>
      <c r="E4" s="4"/>
      <c r="F4" s="9" t="s">
        <v>7</v>
      </c>
      <c r="G4" s="10"/>
      <c r="H4" s="7"/>
      <c r="I4" s="7"/>
      <c r="J4" s="7"/>
      <c r="K4" s="8"/>
      <c r="L4" s="8"/>
      <c r="M4" s="8"/>
      <c r="N4" s="8"/>
      <c r="O4" s="8"/>
      <c r="P4" s="8"/>
      <c r="Q4" s="8"/>
      <c r="R4" s="8"/>
    </row>
    <row r="5" spans="1:19" ht="25.5" customHeight="1" x14ac:dyDescent="0.3">
      <c r="C5" s="4"/>
      <c r="D5" s="4"/>
      <c r="E5" s="4"/>
      <c r="F5" s="11"/>
      <c r="G5" s="5"/>
      <c r="H5" s="7"/>
      <c r="I5" s="7"/>
      <c r="J5" s="7"/>
      <c r="K5" s="8"/>
      <c r="L5" s="8"/>
      <c r="M5" s="8"/>
      <c r="N5" s="8"/>
      <c r="O5" s="8"/>
      <c r="P5" s="8"/>
      <c r="Q5" s="8"/>
      <c r="R5" s="8"/>
    </row>
    <row r="6" spans="1:19" ht="25.5" customHeight="1" x14ac:dyDescent="0.3">
      <c r="C6" s="144"/>
      <c r="D6" s="144"/>
      <c r="E6" s="145"/>
      <c r="F6" s="146"/>
      <c r="G6" s="149" t="s">
        <v>8</v>
      </c>
      <c r="H6" s="150"/>
      <c r="I6" s="150"/>
      <c r="J6" s="150"/>
      <c r="K6" s="138" t="s">
        <v>9</v>
      </c>
      <c r="L6" s="151"/>
      <c r="M6" s="151"/>
      <c r="N6" s="151"/>
      <c r="O6" s="138" t="s">
        <v>10</v>
      </c>
      <c r="P6" s="151"/>
      <c r="Q6" s="151"/>
      <c r="R6" s="151"/>
      <c r="S6" s="149" t="s">
        <v>11</v>
      </c>
    </row>
    <row r="7" spans="1:19" s="12" customFormat="1" ht="30" customHeight="1" x14ac:dyDescent="0.3">
      <c r="C7" s="147"/>
      <c r="D7" s="147"/>
      <c r="E7" s="147"/>
      <c r="F7" s="148"/>
      <c r="G7" s="149" t="s">
        <v>12</v>
      </c>
      <c r="H7" s="153"/>
      <c r="I7" s="153"/>
      <c r="J7" s="154" t="s">
        <v>13</v>
      </c>
      <c r="K7" s="138" t="s">
        <v>12</v>
      </c>
      <c r="L7" s="139"/>
      <c r="M7" s="139"/>
      <c r="N7" s="140" t="s">
        <v>13</v>
      </c>
      <c r="O7" s="138" t="s">
        <v>12</v>
      </c>
      <c r="P7" s="139"/>
      <c r="Q7" s="139"/>
      <c r="R7" s="140" t="s">
        <v>13</v>
      </c>
      <c r="S7" s="152"/>
    </row>
    <row r="8" spans="1:19" ht="61.5" customHeight="1" x14ac:dyDescent="0.3">
      <c r="C8" s="147"/>
      <c r="D8" s="147"/>
      <c r="E8" s="147"/>
      <c r="F8" s="148"/>
      <c r="G8" s="13" t="s">
        <v>14</v>
      </c>
      <c r="H8" s="13" t="s">
        <v>15</v>
      </c>
      <c r="I8" s="13" t="s">
        <v>16</v>
      </c>
      <c r="J8" s="153"/>
      <c r="K8" s="14" t="s">
        <v>14</v>
      </c>
      <c r="L8" s="14" t="s">
        <v>15</v>
      </c>
      <c r="M8" s="14" t="s">
        <v>16</v>
      </c>
      <c r="N8" s="139"/>
      <c r="O8" s="14" t="s">
        <v>14</v>
      </c>
      <c r="P8" s="14" t="s">
        <v>15</v>
      </c>
      <c r="Q8" s="14" t="s">
        <v>16</v>
      </c>
      <c r="R8" s="139"/>
      <c r="S8" s="152"/>
    </row>
    <row r="9" spans="1:19" ht="24.9" customHeight="1" x14ac:dyDescent="0.3">
      <c r="A9" s="1" t="s">
        <v>17</v>
      </c>
      <c r="C9" s="15" t="s">
        <v>18</v>
      </c>
      <c r="D9" s="15" t="s">
        <v>19</v>
      </c>
      <c r="E9" s="16" t="s">
        <v>20</v>
      </c>
      <c r="F9" s="17" t="s">
        <v>21</v>
      </c>
      <c r="G9" s="18" t="s">
        <v>22</v>
      </c>
      <c r="H9" s="18" t="s">
        <v>23</v>
      </c>
      <c r="I9" s="18" t="s">
        <v>24</v>
      </c>
      <c r="J9" s="18" t="s">
        <v>25</v>
      </c>
      <c r="K9" s="19" t="s">
        <v>26</v>
      </c>
      <c r="L9" s="19" t="s">
        <v>27</v>
      </c>
      <c r="M9" s="19" t="s">
        <v>28</v>
      </c>
      <c r="N9" s="19" t="s">
        <v>29</v>
      </c>
      <c r="O9" s="19" t="s">
        <v>30</v>
      </c>
      <c r="P9" s="19" t="s">
        <v>31</v>
      </c>
      <c r="Q9" s="19" t="s">
        <v>32</v>
      </c>
      <c r="R9" s="19" t="s">
        <v>33</v>
      </c>
      <c r="S9" s="18" t="s">
        <v>34</v>
      </c>
    </row>
    <row r="10" spans="1:19" ht="24.9" customHeight="1" x14ac:dyDescent="0.3">
      <c r="A10" s="1" t="str">
        <f t="shared" ref="A10:A73" si="0">C10&amp;"-"&amp;D10</f>
        <v>C80-0010</v>
      </c>
      <c r="C10" s="20" t="s">
        <v>35</v>
      </c>
      <c r="D10" s="20" t="s">
        <v>22</v>
      </c>
      <c r="E10" s="21" t="s">
        <v>36</v>
      </c>
      <c r="F10" s="22" t="s">
        <v>37</v>
      </c>
      <c r="G10" s="23">
        <f>SUMIFS(NSFR_Data!D:D,NSFR_Data!C:C,$A10)</f>
        <v>0</v>
      </c>
      <c r="H10" s="23">
        <f>SUMIFS(NSFR_Data!E:E,NSFR_Data!D:D,$A10)</f>
        <v>0</v>
      </c>
      <c r="I10" s="23">
        <f>SUMIFS(NSFR_Data!F:F,NSFR_Data!E:E,$A10)</f>
        <v>0</v>
      </c>
      <c r="J10" s="23">
        <v>0</v>
      </c>
      <c r="K10" s="24"/>
      <c r="L10" s="24"/>
      <c r="M10" s="24"/>
      <c r="N10" s="25"/>
      <c r="O10" s="26"/>
      <c r="P10" s="27"/>
      <c r="Q10" s="27"/>
      <c r="R10" s="28"/>
      <c r="S10" s="29">
        <f t="shared" ref="S10:S70" si="1">SUMPRODUCT(O10:Q10,G10:I10)</f>
        <v>0</v>
      </c>
    </row>
    <row r="11" spans="1:19" ht="24.9" customHeight="1" x14ac:dyDescent="0.3">
      <c r="A11" s="1" t="str">
        <f t="shared" si="0"/>
        <v>C80-0020</v>
      </c>
      <c r="C11" s="20" t="s">
        <v>35</v>
      </c>
      <c r="D11" s="20" t="s">
        <v>23</v>
      </c>
      <c r="E11" s="21" t="s">
        <v>38</v>
      </c>
      <c r="F11" s="22" t="s">
        <v>39</v>
      </c>
      <c r="G11" s="23">
        <f>SUMIFS(NSFR_Data!D:D,NSFR_Data!C:C,$A11)</f>
        <v>0</v>
      </c>
      <c r="H11" s="23">
        <f>SUMIFS(NSFR_Data!E:E,NSFR_Data!D:D,$A11)</f>
        <v>0</v>
      </c>
      <c r="I11" s="23">
        <f>SUMIFS(NSFR_Data!F:F,NSFR_Data!E:E,$A11)</f>
        <v>0</v>
      </c>
      <c r="J11" s="30">
        <v>0</v>
      </c>
      <c r="K11" s="24"/>
      <c r="L11" s="24"/>
      <c r="M11" s="24"/>
      <c r="N11" s="25"/>
      <c r="O11" s="26"/>
      <c r="P11" s="27"/>
      <c r="Q11" s="27"/>
      <c r="R11" s="28"/>
      <c r="S11" s="31">
        <f t="shared" si="1"/>
        <v>0</v>
      </c>
    </row>
    <row r="12" spans="1:19" ht="24.9" customHeight="1" x14ac:dyDescent="0.3">
      <c r="A12" s="1" t="str">
        <f t="shared" si="0"/>
        <v>C80-0030</v>
      </c>
      <c r="C12" s="20" t="s">
        <v>35</v>
      </c>
      <c r="D12" s="20" t="s">
        <v>24</v>
      </c>
      <c r="E12" s="21" t="s">
        <v>40</v>
      </c>
      <c r="F12" s="32" t="s">
        <v>41</v>
      </c>
      <c r="G12" s="23">
        <f>SUMIFS(NSFR_Data!D:D,NSFR_Data!C:C,$A12)</f>
        <v>0</v>
      </c>
      <c r="H12" s="23">
        <f>SUMIFS(NSFR_Data!E:E,NSFR_Data!D:D,$A12)</f>
        <v>0</v>
      </c>
      <c r="I12" s="23">
        <f>SUMIFS(NSFR_Data!F:F,NSFR_Data!E:E,$A12)</f>
        <v>0</v>
      </c>
      <c r="J12" s="30">
        <v>0</v>
      </c>
      <c r="K12" s="33"/>
      <c r="L12" s="33"/>
      <c r="M12" s="33"/>
      <c r="N12" s="34"/>
      <c r="O12" s="35"/>
      <c r="P12" s="36"/>
      <c r="Q12" s="36"/>
      <c r="R12" s="37"/>
      <c r="S12" s="31">
        <f t="shared" si="1"/>
        <v>0</v>
      </c>
    </row>
    <row r="13" spans="1:19" ht="24.9" customHeight="1" x14ac:dyDescent="0.3">
      <c r="A13" s="1" t="str">
        <f t="shared" si="0"/>
        <v>C80-0040</v>
      </c>
      <c r="C13" s="20" t="s">
        <v>35</v>
      </c>
      <c r="D13" s="20" t="s">
        <v>25</v>
      </c>
      <c r="E13" s="21" t="s">
        <v>42</v>
      </c>
      <c r="F13" s="38" t="s">
        <v>43</v>
      </c>
      <c r="G13" s="23">
        <f>SUMIFS(NSFR_Data!D:D,NSFR_Data!C:C,$A13)</f>
        <v>0</v>
      </c>
      <c r="H13" s="23">
        <f>SUMIFS(NSFR_Data!E:E,NSFR_Data!D:D,$A13)</f>
        <v>0</v>
      </c>
      <c r="I13" s="23">
        <f>SUMIFS(NSFR_Data!F:F,NSFR_Data!E:E,$A13)</f>
        <v>0</v>
      </c>
      <c r="J13" s="39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31">
        <f t="shared" si="1"/>
        <v>0</v>
      </c>
    </row>
    <row r="14" spans="1:19" ht="24.9" customHeight="1" x14ac:dyDescent="0.3">
      <c r="A14" s="1" t="str">
        <f t="shared" si="0"/>
        <v>C80-0050</v>
      </c>
      <c r="C14" s="20" t="s">
        <v>35</v>
      </c>
      <c r="D14" s="20" t="s">
        <v>26</v>
      </c>
      <c r="E14" s="21" t="s">
        <v>44</v>
      </c>
      <c r="F14" s="38" t="s">
        <v>45</v>
      </c>
      <c r="G14" s="23">
        <f>SUMIFS(NSFR_Data!D:D,NSFR_Data!C:C,$A14)</f>
        <v>0</v>
      </c>
      <c r="H14" s="23">
        <f>SUMIFS(NSFR_Data!E:E,NSFR_Data!D:D,$A14)</f>
        <v>0</v>
      </c>
      <c r="I14" s="23">
        <f>SUMIFS(NSFR_Data!F:F,NSFR_Data!E:E,$A14)</f>
        <v>0</v>
      </c>
      <c r="J14" s="39">
        <v>0</v>
      </c>
      <c r="K14" s="40">
        <v>0.5</v>
      </c>
      <c r="L14" s="40">
        <v>0.5</v>
      </c>
      <c r="M14" s="40">
        <v>0.5</v>
      </c>
      <c r="N14" s="40">
        <v>0.5</v>
      </c>
      <c r="O14" s="40">
        <v>0.5</v>
      </c>
      <c r="P14" s="40">
        <v>0.5</v>
      </c>
      <c r="Q14" s="40">
        <v>0.5</v>
      </c>
      <c r="R14" s="40">
        <v>0.5</v>
      </c>
      <c r="S14" s="31">
        <f t="shared" si="1"/>
        <v>0</v>
      </c>
    </row>
    <row r="15" spans="1:19" ht="24.9" customHeight="1" x14ac:dyDescent="0.3">
      <c r="A15" s="1" t="str">
        <f t="shared" si="0"/>
        <v>C80-0060</v>
      </c>
      <c r="C15" s="20" t="s">
        <v>35</v>
      </c>
      <c r="D15" s="20" t="s">
        <v>27</v>
      </c>
      <c r="E15" s="21" t="s">
        <v>46</v>
      </c>
      <c r="F15" s="38" t="s">
        <v>47</v>
      </c>
      <c r="G15" s="23">
        <f>SUMIFS(NSFR_Data!D:D,NSFR_Data!C:C,$A15)</f>
        <v>0</v>
      </c>
      <c r="H15" s="23">
        <f>SUMIFS(NSFR_Data!E:E,NSFR_Data!D:D,$A15)</f>
        <v>0</v>
      </c>
      <c r="I15" s="23">
        <f>SUMIFS(NSFR_Data!F:F,NSFR_Data!E:E,$A15)</f>
        <v>0</v>
      </c>
      <c r="J15" s="39">
        <v>0</v>
      </c>
      <c r="K15" s="40">
        <v>1</v>
      </c>
      <c r="L15" s="40">
        <v>1</v>
      </c>
      <c r="M15" s="40">
        <v>1</v>
      </c>
      <c r="N15" s="40">
        <v>1</v>
      </c>
      <c r="O15" s="40">
        <v>1</v>
      </c>
      <c r="P15" s="40">
        <v>1</v>
      </c>
      <c r="Q15" s="40">
        <v>1</v>
      </c>
      <c r="R15" s="40">
        <v>1</v>
      </c>
      <c r="S15" s="31">
        <f t="shared" si="1"/>
        <v>0</v>
      </c>
    </row>
    <row r="16" spans="1:19" ht="24.9" customHeight="1" x14ac:dyDescent="0.3">
      <c r="A16" s="1" t="str">
        <f t="shared" si="0"/>
        <v>C80-0070</v>
      </c>
      <c r="C16" s="20" t="s">
        <v>35</v>
      </c>
      <c r="D16" s="20" t="s">
        <v>28</v>
      </c>
      <c r="E16" s="21" t="s">
        <v>48</v>
      </c>
      <c r="F16" s="32" t="s">
        <v>49</v>
      </c>
      <c r="G16" s="23">
        <f>SUMIFS(NSFR_Data!D:D,NSFR_Data!C:C,$A16)</f>
        <v>-316</v>
      </c>
      <c r="H16" s="23">
        <f>SUMIFS(NSFR_Data!E:E,NSFR_Data!D:D,$A16)</f>
        <v>0</v>
      </c>
      <c r="I16" s="23">
        <f>SUMIFS(NSFR_Data!F:F,NSFR_Data!E:E,$A16)</f>
        <v>0</v>
      </c>
      <c r="J16" s="41"/>
      <c r="K16" s="40">
        <v>0</v>
      </c>
      <c r="L16" s="40">
        <v>0.5</v>
      </c>
      <c r="M16" s="40">
        <v>1</v>
      </c>
      <c r="N16" s="33"/>
      <c r="O16" s="40">
        <v>0</v>
      </c>
      <c r="P16" s="40">
        <v>0.5</v>
      </c>
      <c r="Q16" s="40">
        <v>1</v>
      </c>
      <c r="R16" s="33"/>
      <c r="S16" s="31">
        <f t="shared" si="1"/>
        <v>0</v>
      </c>
    </row>
    <row r="17" spans="1:19" ht="24.9" customHeight="1" x14ac:dyDescent="0.3">
      <c r="A17" s="1" t="str">
        <f t="shared" si="0"/>
        <v>C80-0080</v>
      </c>
      <c r="C17" s="20" t="s">
        <v>35</v>
      </c>
      <c r="D17" s="20" t="s">
        <v>29</v>
      </c>
      <c r="E17" s="21" t="s">
        <v>50</v>
      </c>
      <c r="F17" s="22" t="s">
        <v>51</v>
      </c>
      <c r="G17" s="41"/>
      <c r="H17" s="41"/>
      <c r="I17" s="41"/>
      <c r="J17" s="42">
        <v>0</v>
      </c>
      <c r="K17" s="33"/>
      <c r="L17" s="33"/>
      <c r="M17" s="33"/>
      <c r="N17" s="34"/>
      <c r="O17" s="35"/>
      <c r="P17" s="36"/>
      <c r="Q17" s="36"/>
      <c r="R17" s="37"/>
      <c r="S17" s="31">
        <f t="shared" si="1"/>
        <v>0</v>
      </c>
    </row>
    <row r="18" spans="1:19" ht="24.9" customHeight="1" x14ac:dyDescent="0.3">
      <c r="A18" s="1" t="str">
        <f t="shared" si="0"/>
        <v>C80-0090</v>
      </c>
      <c r="C18" s="20" t="s">
        <v>35</v>
      </c>
      <c r="D18" s="20" t="s">
        <v>30</v>
      </c>
      <c r="E18" s="43" t="s">
        <v>52</v>
      </c>
      <c r="F18" s="32" t="s">
        <v>53</v>
      </c>
      <c r="G18" s="44"/>
      <c r="H18" s="45"/>
      <c r="I18" s="44"/>
      <c r="J18" s="42">
        <v>0</v>
      </c>
      <c r="K18" s="33"/>
      <c r="L18" s="33"/>
      <c r="M18" s="33"/>
      <c r="N18" s="34"/>
      <c r="O18" s="35"/>
      <c r="P18" s="36"/>
      <c r="Q18" s="36"/>
      <c r="R18" s="37"/>
      <c r="S18" s="31">
        <f t="shared" si="1"/>
        <v>0</v>
      </c>
    </row>
    <row r="19" spans="1:19" ht="24.9" customHeight="1" x14ac:dyDescent="0.3">
      <c r="A19" s="1" t="str">
        <f t="shared" si="0"/>
        <v>C80-0100</v>
      </c>
      <c r="C19" s="20" t="s">
        <v>35</v>
      </c>
      <c r="D19" s="20" t="s">
        <v>31</v>
      </c>
      <c r="E19" s="43" t="s">
        <v>54</v>
      </c>
      <c r="F19" s="38" t="s">
        <v>43</v>
      </c>
      <c r="G19" s="44"/>
      <c r="H19" s="45"/>
      <c r="I19" s="44"/>
      <c r="J19" s="39">
        <v>0</v>
      </c>
      <c r="K19" s="33"/>
      <c r="L19" s="33"/>
      <c r="M19" s="33"/>
      <c r="N19" s="40">
        <v>0</v>
      </c>
      <c r="O19" s="35"/>
      <c r="P19" s="36"/>
      <c r="Q19" s="36"/>
      <c r="R19" s="40">
        <v>0</v>
      </c>
      <c r="S19" s="31">
        <f t="shared" si="1"/>
        <v>0</v>
      </c>
    </row>
    <row r="20" spans="1:19" ht="24.9" customHeight="1" x14ac:dyDescent="0.3">
      <c r="A20" s="1" t="str">
        <f t="shared" si="0"/>
        <v>C80-0110</v>
      </c>
      <c r="C20" s="20" t="s">
        <v>35</v>
      </c>
      <c r="D20" s="20" t="s">
        <v>32</v>
      </c>
      <c r="E20" s="46" t="s">
        <v>55</v>
      </c>
      <c r="F20" s="38" t="s">
        <v>45</v>
      </c>
      <c r="G20" s="44"/>
      <c r="H20" s="45"/>
      <c r="I20" s="44"/>
      <c r="J20" s="39">
        <v>0</v>
      </c>
      <c r="K20" s="33"/>
      <c r="L20" s="33"/>
      <c r="M20" s="33"/>
      <c r="N20" s="40">
        <v>0.5</v>
      </c>
      <c r="O20" s="35"/>
      <c r="P20" s="36"/>
      <c r="Q20" s="36"/>
      <c r="R20" s="40">
        <v>0.5</v>
      </c>
      <c r="S20" s="31">
        <f t="shared" si="1"/>
        <v>0</v>
      </c>
    </row>
    <row r="21" spans="1:19" ht="24.9" customHeight="1" x14ac:dyDescent="0.3">
      <c r="A21" s="1" t="str">
        <f t="shared" si="0"/>
        <v>C80-0120</v>
      </c>
      <c r="C21" s="20" t="s">
        <v>35</v>
      </c>
      <c r="D21" s="20" t="s">
        <v>33</v>
      </c>
      <c r="E21" s="46" t="s">
        <v>56</v>
      </c>
      <c r="F21" s="38" t="s">
        <v>47</v>
      </c>
      <c r="G21" s="47"/>
      <c r="H21" s="48"/>
      <c r="I21" s="47"/>
      <c r="J21" s="39">
        <v>0</v>
      </c>
      <c r="K21" s="33"/>
      <c r="L21" s="33"/>
      <c r="M21" s="33"/>
      <c r="N21" s="40">
        <v>1</v>
      </c>
      <c r="O21" s="35"/>
      <c r="P21" s="36"/>
      <c r="Q21" s="36"/>
      <c r="R21" s="40">
        <v>1</v>
      </c>
      <c r="S21" s="31">
        <f t="shared" si="1"/>
        <v>0</v>
      </c>
    </row>
    <row r="22" spans="1:19" ht="24.9" customHeight="1" x14ac:dyDescent="0.3">
      <c r="A22" s="1" t="str">
        <f t="shared" si="0"/>
        <v>C80-0130</v>
      </c>
      <c r="C22" s="20" t="s">
        <v>35</v>
      </c>
      <c r="D22" s="20" t="s">
        <v>34</v>
      </c>
      <c r="E22" s="46" t="s">
        <v>57</v>
      </c>
      <c r="F22" s="32" t="s">
        <v>58</v>
      </c>
      <c r="G22" s="41"/>
      <c r="H22" s="41"/>
      <c r="I22" s="41"/>
      <c r="J22" s="42">
        <v>0</v>
      </c>
      <c r="K22" s="33"/>
      <c r="L22" s="33"/>
      <c r="M22" s="33"/>
      <c r="N22" s="33"/>
      <c r="O22" s="35"/>
      <c r="P22" s="36"/>
      <c r="Q22" s="36"/>
      <c r="R22" s="33"/>
      <c r="S22" s="31">
        <f t="shared" si="1"/>
        <v>0</v>
      </c>
    </row>
    <row r="23" spans="1:19" ht="24.9" customHeight="1" x14ac:dyDescent="0.3">
      <c r="A23" s="1" t="str">
        <f t="shared" si="0"/>
        <v>C80-0140</v>
      </c>
      <c r="C23" s="20" t="s">
        <v>35</v>
      </c>
      <c r="D23" s="20" t="s">
        <v>59</v>
      </c>
      <c r="E23" s="46" t="s">
        <v>60</v>
      </c>
      <c r="F23" s="38" t="s">
        <v>43</v>
      </c>
      <c r="G23" s="47"/>
      <c r="H23" s="48"/>
      <c r="I23" s="47"/>
      <c r="J23" s="30">
        <v>0</v>
      </c>
      <c r="K23" s="33"/>
      <c r="L23" s="33"/>
      <c r="M23" s="33"/>
      <c r="N23" s="40">
        <v>0.05</v>
      </c>
      <c r="O23" s="49"/>
      <c r="P23" s="50"/>
      <c r="Q23" s="50"/>
      <c r="R23" s="40">
        <v>0.05</v>
      </c>
      <c r="S23" s="31">
        <f t="shared" si="1"/>
        <v>0</v>
      </c>
    </row>
    <row r="24" spans="1:19" ht="24.9" customHeight="1" x14ac:dyDescent="0.3">
      <c r="A24" s="1" t="str">
        <f t="shared" si="0"/>
        <v>C80-0150</v>
      </c>
      <c r="C24" s="20" t="s">
        <v>35</v>
      </c>
      <c r="D24" s="20" t="s">
        <v>61</v>
      </c>
      <c r="E24" s="46" t="s">
        <v>62</v>
      </c>
      <c r="F24" s="38" t="s">
        <v>45</v>
      </c>
      <c r="G24" s="44"/>
      <c r="H24" s="45"/>
      <c r="I24" s="44"/>
      <c r="J24" s="30">
        <v>0</v>
      </c>
      <c r="K24" s="33"/>
      <c r="L24" s="33"/>
      <c r="M24" s="33"/>
      <c r="N24" s="40">
        <v>0.5</v>
      </c>
      <c r="O24" s="35"/>
      <c r="P24" s="36"/>
      <c r="Q24" s="36"/>
      <c r="R24" s="40">
        <v>0.5</v>
      </c>
      <c r="S24" s="31">
        <f t="shared" si="1"/>
        <v>0</v>
      </c>
    </row>
    <row r="25" spans="1:19" ht="24.9" customHeight="1" x14ac:dyDescent="0.3">
      <c r="A25" s="1" t="str">
        <f t="shared" si="0"/>
        <v>C80-0160</v>
      </c>
      <c r="C25" s="20" t="s">
        <v>35</v>
      </c>
      <c r="D25" s="20" t="s">
        <v>63</v>
      </c>
      <c r="E25" s="46" t="s">
        <v>64</v>
      </c>
      <c r="F25" s="38" t="s">
        <v>47</v>
      </c>
      <c r="G25" s="44"/>
      <c r="H25" s="45"/>
      <c r="I25" s="44"/>
      <c r="J25" s="30">
        <v>0</v>
      </c>
      <c r="K25" s="33"/>
      <c r="L25" s="33"/>
      <c r="M25" s="33"/>
      <c r="N25" s="40">
        <v>1</v>
      </c>
      <c r="O25" s="35"/>
      <c r="P25" s="36"/>
      <c r="Q25" s="36"/>
      <c r="R25" s="40">
        <v>1</v>
      </c>
      <c r="S25" s="31">
        <f t="shared" si="1"/>
        <v>0</v>
      </c>
    </row>
    <row r="26" spans="1:19" ht="24.9" customHeight="1" x14ac:dyDescent="0.3">
      <c r="A26" s="1" t="str">
        <f t="shared" si="0"/>
        <v>C80-0170</v>
      </c>
      <c r="C26" s="20" t="s">
        <v>35</v>
      </c>
      <c r="D26" s="20" t="s">
        <v>65</v>
      </c>
      <c r="E26" s="46" t="s">
        <v>66</v>
      </c>
      <c r="F26" s="32" t="s">
        <v>67</v>
      </c>
      <c r="G26" s="41"/>
      <c r="H26" s="41"/>
      <c r="I26" s="41"/>
      <c r="J26" s="42">
        <v>0</v>
      </c>
      <c r="K26" s="33"/>
      <c r="L26" s="33"/>
      <c r="M26" s="33"/>
      <c r="N26" s="33"/>
      <c r="O26" s="35"/>
      <c r="P26" s="36"/>
      <c r="Q26" s="36"/>
      <c r="R26" s="33"/>
      <c r="S26" s="31">
        <f t="shared" si="1"/>
        <v>0</v>
      </c>
    </row>
    <row r="27" spans="1:19" ht="24.9" customHeight="1" x14ac:dyDescent="0.3">
      <c r="A27" s="1" t="str">
        <f t="shared" si="0"/>
        <v>C80-0180</v>
      </c>
      <c r="C27" s="20" t="s">
        <v>35</v>
      </c>
      <c r="D27" s="20" t="s">
        <v>68</v>
      </c>
      <c r="E27" s="46" t="s">
        <v>69</v>
      </c>
      <c r="F27" s="38" t="s">
        <v>43</v>
      </c>
      <c r="G27" s="47"/>
      <c r="H27" s="48"/>
      <c r="I27" s="47"/>
      <c r="J27" s="30">
        <v>0</v>
      </c>
      <c r="K27" s="33"/>
      <c r="L27" s="33"/>
      <c r="M27" s="33"/>
      <c r="N27" s="40">
        <v>7.0000000000000007E-2</v>
      </c>
      <c r="O27" s="35"/>
      <c r="P27" s="36"/>
      <c r="Q27" s="36"/>
      <c r="R27" s="40">
        <v>7.0000000000000007E-2</v>
      </c>
      <c r="S27" s="31">
        <f t="shared" si="1"/>
        <v>0</v>
      </c>
    </row>
    <row r="28" spans="1:19" s="51" customFormat="1" ht="24.9" customHeight="1" x14ac:dyDescent="0.3">
      <c r="A28" s="1" t="str">
        <f t="shared" si="0"/>
        <v>C80-0190</v>
      </c>
      <c r="C28" s="20" t="s">
        <v>35</v>
      </c>
      <c r="D28" s="20" t="s">
        <v>70</v>
      </c>
      <c r="E28" s="46" t="s">
        <v>71</v>
      </c>
      <c r="F28" s="38" t="s">
        <v>45</v>
      </c>
      <c r="G28" s="47"/>
      <c r="H28" s="48"/>
      <c r="I28" s="47"/>
      <c r="J28" s="30">
        <v>0</v>
      </c>
      <c r="K28" s="33"/>
      <c r="L28" s="33"/>
      <c r="M28" s="33"/>
      <c r="N28" s="40">
        <v>0.5</v>
      </c>
      <c r="O28" s="35"/>
      <c r="P28" s="36"/>
      <c r="Q28" s="36"/>
      <c r="R28" s="40">
        <v>0.5</v>
      </c>
      <c r="S28" s="31">
        <f t="shared" si="1"/>
        <v>0</v>
      </c>
    </row>
    <row r="29" spans="1:19" ht="24.9" customHeight="1" x14ac:dyDescent="0.3">
      <c r="A29" s="1" t="str">
        <f t="shared" si="0"/>
        <v>C80-0200</v>
      </c>
      <c r="C29" s="20" t="s">
        <v>35</v>
      </c>
      <c r="D29" s="20" t="s">
        <v>72</v>
      </c>
      <c r="E29" s="46" t="s">
        <v>73</v>
      </c>
      <c r="F29" s="38" t="s">
        <v>47</v>
      </c>
      <c r="G29" s="44"/>
      <c r="H29" s="45"/>
      <c r="I29" s="44"/>
      <c r="J29" s="30">
        <v>0</v>
      </c>
      <c r="K29" s="33"/>
      <c r="L29" s="33"/>
      <c r="M29" s="33"/>
      <c r="N29" s="40">
        <v>1</v>
      </c>
      <c r="O29" s="35"/>
      <c r="P29" s="36"/>
      <c r="Q29" s="36"/>
      <c r="R29" s="40">
        <v>1</v>
      </c>
      <c r="S29" s="31">
        <f t="shared" si="1"/>
        <v>0</v>
      </c>
    </row>
    <row r="30" spans="1:19" ht="24.9" customHeight="1" x14ac:dyDescent="0.3">
      <c r="A30" s="1" t="str">
        <f t="shared" si="0"/>
        <v>C80-0210</v>
      </c>
      <c r="C30" s="20" t="s">
        <v>35</v>
      </c>
      <c r="D30" s="20" t="s">
        <v>74</v>
      </c>
      <c r="E30" s="46" t="s">
        <v>75</v>
      </c>
      <c r="F30" s="32" t="s">
        <v>76</v>
      </c>
      <c r="G30" s="41"/>
      <c r="H30" s="41"/>
      <c r="I30" s="41"/>
      <c r="J30" s="42">
        <v>0</v>
      </c>
      <c r="K30" s="33"/>
      <c r="L30" s="33"/>
      <c r="M30" s="33"/>
      <c r="N30" s="33"/>
      <c r="O30" s="35"/>
      <c r="P30" s="36"/>
      <c r="Q30" s="36"/>
      <c r="R30" s="33"/>
      <c r="S30" s="31">
        <f t="shared" si="1"/>
        <v>0</v>
      </c>
    </row>
    <row r="31" spans="1:19" ht="24.9" customHeight="1" x14ac:dyDescent="0.3">
      <c r="A31" s="1" t="str">
        <f t="shared" si="0"/>
        <v>C80-0220</v>
      </c>
      <c r="C31" s="20" t="s">
        <v>35</v>
      </c>
      <c r="D31" s="20" t="s">
        <v>77</v>
      </c>
      <c r="E31" s="46" t="s">
        <v>78</v>
      </c>
      <c r="F31" s="38" t="s">
        <v>43</v>
      </c>
      <c r="G31" s="44"/>
      <c r="H31" s="45"/>
      <c r="I31" s="44"/>
      <c r="J31" s="30">
        <v>0</v>
      </c>
      <c r="K31" s="33"/>
      <c r="L31" s="33"/>
      <c r="M31" s="33"/>
      <c r="N31" s="40">
        <v>0.12</v>
      </c>
      <c r="O31" s="35"/>
      <c r="P31" s="36"/>
      <c r="Q31" s="36"/>
      <c r="R31" s="40">
        <v>0.12</v>
      </c>
      <c r="S31" s="31">
        <f t="shared" si="1"/>
        <v>0</v>
      </c>
    </row>
    <row r="32" spans="1:19" ht="24.9" customHeight="1" x14ac:dyDescent="0.3">
      <c r="A32" s="1" t="str">
        <f t="shared" si="0"/>
        <v>C80-0230</v>
      </c>
      <c r="C32" s="20" t="s">
        <v>35</v>
      </c>
      <c r="D32" s="20" t="s">
        <v>79</v>
      </c>
      <c r="E32" s="46" t="s">
        <v>80</v>
      </c>
      <c r="F32" s="38" t="s">
        <v>45</v>
      </c>
      <c r="G32" s="47"/>
      <c r="H32" s="48"/>
      <c r="I32" s="47"/>
      <c r="J32" s="30">
        <v>0</v>
      </c>
      <c r="K32" s="33"/>
      <c r="L32" s="33"/>
      <c r="M32" s="33"/>
      <c r="N32" s="40">
        <v>0.5</v>
      </c>
      <c r="O32" s="35"/>
      <c r="P32" s="36"/>
      <c r="Q32" s="36"/>
      <c r="R32" s="40">
        <v>0.5</v>
      </c>
      <c r="S32" s="31">
        <f t="shared" si="1"/>
        <v>0</v>
      </c>
    </row>
    <row r="33" spans="1:19" ht="24.9" customHeight="1" x14ac:dyDescent="0.3">
      <c r="A33" s="1" t="str">
        <f t="shared" si="0"/>
        <v>C80-0240</v>
      </c>
      <c r="C33" s="20" t="s">
        <v>35</v>
      </c>
      <c r="D33" s="20" t="s">
        <v>81</v>
      </c>
      <c r="E33" s="46" t="s">
        <v>82</v>
      </c>
      <c r="F33" s="38" t="s">
        <v>47</v>
      </c>
      <c r="G33" s="47"/>
      <c r="H33" s="48"/>
      <c r="I33" s="47"/>
      <c r="J33" s="30">
        <v>0</v>
      </c>
      <c r="K33" s="33"/>
      <c r="L33" s="33"/>
      <c r="M33" s="33"/>
      <c r="N33" s="40">
        <v>1</v>
      </c>
      <c r="O33" s="35"/>
      <c r="P33" s="36"/>
      <c r="Q33" s="36"/>
      <c r="R33" s="40">
        <v>1</v>
      </c>
      <c r="S33" s="31">
        <f t="shared" si="1"/>
        <v>0</v>
      </c>
    </row>
    <row r="34" spans="1:19" ht="24.9" customHeight="1" x14ac:dyDescent="0.3">
      <c r="A34" s="1" t="str">
        <f t="shared" si="0"/>
        <v>C80-0250</v>
      </c>
      <c r="C34" s="20" t="s">
        <v>35</v>
      </c>
      <c r="D34" s="20" t="s">
        <v>83</v>
      </c>
      <c r="E34" s="46" t="s">
        <v>84</v>
      </c>
      <c r="F34" s="32" t="s">
        <v>85</v>
      </c>
      <c r="G34" s="41"/>
      <c r="H34" s="41"/>
      <c r="I34" s="41"/>
      <c r="J34" s="42">
        <v>0</v>
      </c>
      <c r="K34" s="33"/>
      <c r="L34" s="33"/>
      <c r="M34" s="33"/>
      <c r="N34" s="33"/>
      <c r="O34" s="35"/>
      <c r="P34" s="36"/>
      <c r="Q34" s="36"/>
      <c r="R34" s="33"/>
      <c r="S34" s="31">
        <f t="shared" si="1"/>
        <v>0</v>
      </c>
    </row>
    <row r="35" spans="1:19" ht="24.9" customHeight="1" x14ac:dyDescent="0.3">
      <c r="A35" s="1" t="str">
        <f t="shared" si="0"/>
        <v>C80-0260</v>
      </c>
      <c r="C35" s="20" t="s">
        <v>35</v>
      </c>
      <c r="D35" s="20" t="s">
        <v>86</v>
      </c>
      <c r="E35" s="46" t="s">
        <v>87</v>
      </c>
      <c r="F35" s="38" t="s">
        <v>43</v>
      </c>
      <c r="G35" s="44"/>
      <c r="H35" s="45"/>
      <c r="I35" s="44"/>
      <c r="J35" s="39">
        <v>0</v>
      </c>
      <c r="K35" s="33"/>
      <c r="L35" s="33"/>
      <c r="M35" s="33"/>
      <c r="N35" s="40">
        <v>0.15</v>
      </c>
      <c r="O35" s="35"/>
      <c r="P35" s="36"/>
      <c r="Q35" s="36"/>
      <c r="R35" s="40">
        <v>0.15</v>
      </c>
      <c r="S35" s="31">
        <f t="shared" si="1"/>
        <v>0</v>
      </c>
    </row>
    <row r="36" spans="1:19" ht="24.9" customHeight="1" x14ac:dyDescent="0.3">
      <c r="A36" s="1" t="str">
        <f t="shared" si="0"/>
        <v>C80-0270</v>
      </c>
      <c r="C36" s="20" t="s">
        <v>35</v>
      </c>
      <c r="D36" s="20" t="s">
        <v>88</v>
      </c>
      <c r="E36" s="46" t="s">
        <v>89</v>
      </c>
      <c r="F36" s="38" t="s">
        <v>45</v>
      </c>
      <c r="G36" s="44"/>
      <c r="H36" s="45"/>
      <c r="I36" s="44"/>
      <c r="J36" s="39">
        <v>0</v>
      </c>
      <c r="K36" s="33"/>
      <c r="L36" s="33"/>
      <c r="M36" s="33"/>
      <c r="N36" s="40">
        <v>0.5</v>
      </c>
      <c r="O36" s="35"/>
      <c r="P36" s="36"/>
      <c r="Q36" s="36"/>
      <c r="R36" s="40">
        <v>0.5</v>
      </c>
      <c r="S36" s="31">
        <f t="shared" si="1"/>
        <v>0</v>
      </c>
    </row>
    <row r="37" spans="1:19" ht="24.9" customHeight="1" x14ac:dyDescent="0.3">
      <c r="A37" s="1" t="str">
        <f t="shared" si="0"/>
        <v>C80-0280</v>
      </c>
      <c r="C37" s="20" t="s">
        <v>35</v>
      </c>
      <c r="D37" s="20" t="s">
        <v>90</v>
      </c>
      <c r="E37" s="46" t="s">
        <v>91</v>
      </c>
      <c r="F37" s="38" t="s">
        <v>47</v>
      </c>
      <c r="G37" s="47"/>
      <c r="H37" s="48"/>
      <c r="I37" s="47"/>
      <c r="J37" s="39">
        <v>0</v>
      </c>
      <c r="K37" s="33"/>
      <c r="L37" s="33"/>
      <c r="M37" s="33"/>
      <c r="N37" s="40">
        <v>1</v>
      </c>
      <c r="O37" s="35"/>
      <c r="P37" s="36"/>
      <c r="Q37" s="36"/>
      <c r="R37" s="40">
        <v>1</v>
      </c>
      <c r="S37" s="31">
        <f t="shared" si="1"/>
        <v>0</v>
      </c>
    </row>
    <row r="38" spans="1:19" ht="24.9" customHeight="1" x14ac:dyDescent="0.3">
      <c r="A38" s="1" t="str">
        <f t="shared" si="0"/>
        <v>C80-0290</v>
      </c>
      <c r="C38" s="20" t="s">
        <v>35</v>
      </c>
      <c r="D38" s="20" t="s">
        <v>92</v>
      </c>
      <c r="E38" s="46" t="s">
        <v>93</v>
      </c>
      <c r="F38" s="32" t="s">
        <v>94</v>
      </c>
      <c r="G38" s="41"/>
      <c r="H38" s="41"/>
      <c r="I38" s="41"/>
      <c r="J38" s="42">
        <v>0</v>
      </c>
      <c r="K38" s="33"/>
      <c r="L38" s="33"/>
      <c r="M38" s="33"/>
      <c r="N38" s="33"/>
      <c r="O38" s="35"/>
      <c r="P38" s="36"/>
      <c r="Q38" s="36"/>
      <c r="R38" s="33"/>
      <c r="S38" s="31">
        <f t="shared" si="1"/>
        <v>0</v>
      </c>
    </row>
    <row r="39" spans="1:19" ht="24.9" customHeight="1" x14ac:dyDescent="0.3">
      <c r="A39" s="1" t="str">
        <f t="shared" si="0"/>
        <v>C80-0300</v>
      </c>
      <c r="C39" s="20" t="s">
        <v>35</v>
      </c>
      <c r="D39" s="20" t="s">
        <v>95</v>
      </c>
      <c r="E39" s="46" t="s">
        <v>96</v>
      </c>
      <c r="F39" s="38" t="s">
        <v>43</v>
      </c>
      <c r="G39" s="44"/>
      <c r="H39" s="45"/>
      <c r="I39" s="44"/>
      <c r="J39" s="30">
        <v>0</v>
      </c>
      <c r="K39" s="33"/>
      <c r="L39" s="33"/>
      <c r="M39" s="33"/>
      <c r="N39" s="40">
        <v>0.2</v>
      </c>
      <c r="O39" s="35"/>
      <c r="P39" s="36"/>
      <c r="Q39" s="36"/>
      <c r="R39" s="40">
        <v>0.2</v>
      </c>
      <c r="S39" s="31">
        <f t="shared" si="1"/>
        <v>0</v>
      </c>
    </row>
    <row r="40" spans="1:19" ht="24.9" customHeight="1" x14ac:dyDescent="0.3">
      <c r="A40" s="1" t="str">
        <f t="shared" si="0"/>
        <v>C80-0310</v>
      </c>
      <c r="C40" s="20" t="s">
        <v>35</v>
      </c>
      <c r="D40" s="20" t="s">
        <v>97</v>
      </c>
      <c r="E40" s="46" t="s">
        <v>98</v>
      </c>
      <c r="F40" s="38" t="s">
        <v>45</v>
      </c>
      <c r="G40" s="44"/>
      <c r="H40" s="45"/>
      <c r="I40" s="44"/>
      <c r="J40" s="30">
        <v>0</v>
      </c>
      <c r="K40" s="33"/>
      <c r="L40" s="33"/>
      <c r="M40" s="33"/>
      <c r="N40" s="40">
        <v>0.5</v>
      </c>
      <c r="O40" s="35"/>
      <c r="P40" s="36"/>
      <c r="Q40" s="36"/>
      <c r="R40" s="40">
        <v>0.5</v>
      </c>
      <c r="S40" s="31">
        <f t="shared" si="1"/>
        <v>0</v>
      </c>
    </row>
    <row r="41" spans="1:19" ht="24.9" customHeight="1" x14ac:dyDescent="0.3">
      <c r="A41" s="1" t="str">
        <f t="shared" si="0"/>
        <v>C80-0320</v>
      </c>
      <c r="C41" s="20" t="s">
        <v>35</v>
      </c>
      <c r="D41" s="20" t="s">
        <v>99</v>
      </c>
      <c r="E41" s="46" t="s">
        <v>100</v>
      </c>
      <c r="F41" s="38" t="s">
        <v>47</v>
      </c>
      <c r="G41" s="44"/>
      <c r="H41" s="45"/>
      <c r="I41" s="44"/>
      <c r="J41" s="30">
        <v>0</v>
      </c>
      <c r="K41" s="33"/>
      <c r="L41" s="33"/>
      <c r="M41" s="33"/>
      <c r="N41" s="40">
        <v>1</v>
      </c>
      <c r="O41" s="35"/>
      <c r="P41" s="36"/>
      <c r="Q41" s="36"/>
      <c r="R41" s="40">
        <v>1</v>
      </c>
      <c r="S41" s="31">
        <f t="shared" si="1"/>
        <v>0</v>
      </c>
    </row>
    <row r="42" spans="1:19" ht="24.9" customHeight="1" x14ac:dyDescent="0.3">
      <c r="A42" s="1" t="str">
        <f t="shared" si="0"/>
        <v>C80-0330</v>
      </c>
      <c r="C42" s="20" t="s">
        <v>35</v>
      </c>
      <c r="D42" s="20" t="s">
        <v>101</v>
      </c>
      <c r="E42" s="46" t="s">
        <v>102</v>
      </c>
      <c r="F42" s="32" t="s">
        <v>103</v>
      </c>
      <c r="G42" s="41"/>
      <c r="H42" s="41"/>
      <c r="I42" s="41"/>
      <c r="J42" s="52">
        <v>0</v>
      </c>
      <c r="K42" s="33"/>
      <c r="L42" s="33"/>
      <c r="M42" s="33"/>
      <c r="N42" s="33"/>
      <c r="O42" s="35"/>
      <c r="P42" s="36"/>
      <c r="Q42" s="36"/>
      <c r="R42" s="33"/>
      <c r="S42" s="31">
        <f t="shared" si="1"/>
        <v>0</v>
      </c>
    </row>
    <row r="43" spans="1:19" ht="24.9" customHeight="1" x14ac:dyDescent="0.3">
      <c r="A43" s="1" t="str">
        <f t="shared" si="0"/>
        <v>C80-0340</v>
      </c>
      <c r="C43" s="20" t="s">
        <v>35</v>
      </c>
      <c r="D43" s="20" t="s">
        <v>104</v>
      </c>
      <c r="E43" s="46" t="s">
        <v>105</v>
      </c>
      <c r="F43" s="38" t="s">
        <v>43</v>
      </c>
      <c r="G43" s="47"/>
      <c r="H43" s="48"/>
      <c r="I43" s="47"/>
      <c r="J43" s="53">
        <v>0</v>
      </c>
      <c r="K43" s="33"/>
      <c r="L43" s="33"/>
      <c r="M43" s="33"/>
      <c r="N43" s="40">
        <v>0.25</v>
      </c>
      <c r="O43" s="35"/>
      <c r="P43" s="36"/>
      <c r="Q43" s="36"/>
      <c r="R43" s="40">
        <v>0.25</v>
      </c>
      <c r="S43" s="31">
        <f t="shared" si="1"/>
        <v>0</v>
      </c>
    </row>
    <row r="44" spans="1:19" ht="24.9" customHeight="1" x14ac:dyDescent="0.3">
      <c r="A44" s="1" t="str">
        <f t="shared" si="0"/>
        <v>C80-0350</v>
      </c>
      <c r="C44" s="20" t="s">
        <v>35</v>
      </c>
      <c r="D44" s="20" t="s">
        <v>106</v>
      </c>
      <c r="E44" s="46" t="s">
        <v>107</v>
      </c>
      <c r="F44" s="38" t="s">
        <v>45</v>
      </c>
      <c r="G44" s="44"/>
      <c r="H44" s="45"/>
      <c r="I44" s="44"/>
      <c r="J44" s="53">
        <v>0</v>
      </c>
      <c r="K44" s="33"/>
      <c r="L44" s="33"/>
      <c r="M44" s="33"/>
      <c r="N44" s="40">
        <v>0.5</v>
      </c>
      <c r="O44" s="54"/>
      <c r="P44" s="55"/>
      <c r="Q44" s="55"/>
      <c r="R44" s="40">
        <v>0.5</v>
      </c>
      <c r="S44" s="31">
        <f t="shared" si="1"/>
        <v>0</v>
      </c>
    </row>
    <row r="45" spans="1:19" ht="24.9" customHeight="1" x14ac:dyDescent="0.3">
      <c r="A45" s="1" t="str">
        <f t="shared" si="0"/>
        <v>C80-0360</v>
      </c>
      <c r="C45" s="20" t="s">
        <v>35</v>
      </c>
      <c r="D45" s="20" t="s">
        <v>108</v>
      </c>
      <c r="E45" s="46" t="s">
        <v>109</v>
      </c>
      <c r="F45" s="38" t="s">
        <v>47</v>
      </c>
      <c r="G45" s="44"/>
      <c r="H45" s="45"/>
      <c r="I45" s="44"/>
      <c r="J45" s="53">
        <v>0</v>
      </c>
      <c r="K45" s="33"/>
      <c r="L45" s="33"/>
      <c r="M45" s="33"/>
      <c r="N45" s="40">
        <v>1</v>
      </c>
      <c r="O45" s="54"/>
      <c r="P45" s="55"/>
      <c r="Q45" s="55"/>
      <c r="R45" s="40">
        <v>1</v>
      </c>
      <c r="S45" s="31">
        <f t="shared" si="1"/>
        <v>0</v>
      </c>
    </row>
    <row r="46" spans="1:19" ht="24.9" customHeight="1" x14ac:dyDescent="0.3">
      <c r="A46" s="1" t="str">
        <f t="shared" si="0"/>
        <v>C80-0370</v>
      </c>
      <c r="C46" s="20" t="s">
        <v>35</v>
      </c>
      <c r="D46" s="20" t="s">
        <v>110</v>
      </c>
      <c r="E46" s="46" t="s">
        <v>111</v>
      </c>
      <c r="F46" s="32" t="s">
        <v>112</v>
      </c>
      <c r="G46" s="41"/>
      <c r="H46" s="41"/>
      <c r="I46" s="41"/>
      <c r="J46" s="52">
        <v>0</v>
      </c>
      <c r="K46" s="33"/>
      <c r="L46" s="33"/>
      <c r="M46" s="33"/>
      <c r="N46" s="33"/>
      <c r="O46" s="54"/>
      <c r="P46" s="55"/>
      <c r="Q46" s="55"/>
      <c r="R46" s="33"/>
      <c r="S46" s="31">
        <f t="shared" si="1"/>
        <v>0</v>
      </c>
    </row>
    <row r="47" spans="1:19" ht="24.9" customHeight="1" x14ac:dyDescent="0.3">
      <c r="A47" s="1" t="str">
        <f t="shared" si="0"/>
        <v>C80-0380</v>
      </c>
      <c r="C47" s="20" t="s">
        <v>35</v>
      </c>
      <c r="D47" s="20" t="s">
        <v>113</v>
      </c>
      <c r="E47" s="46" t="s">
        <v>114</v>
      </c>
      <c r="F47" s="38" t="s">
        <v>43</v>
      </c>
      <c r="G47" s="47"/>
      <c r="H47" s="48"/>
      <c r="I47" s="47"/>
      <c r="J47" s="53">
        <v>0</v>
      </c>
      <c r="K47" s="33"/>
      <c r="L47" s="33"/>
      <c r="M47" s="33"/>
      <c r="N47" s="40">
        <v>0.3</v>
      </c>
      <c r="O47" s="54"/>
      <c r="P47" s="55"/>
      <c r="Q47" s="55"/>
      <c r="R47" s="40">
        <v>0.3</v>
      </c>
      <c r="S47" s="31">
        <f t="shared" si="1"/>
        <v>0</v>
      </c>
    </row>
    <row r="48" spans="1:19" ht="24.9" customHeight="1" x14ac:dyDescent="0.3">
      <c r="A48" s="1" t="str">
        <f t="shared" si="0"/>
        <v>C80-0390</v>
      </c>
      <c r="C48" s="20" t="s">
        <v>35</v>
      </c>
      <c r="D48" s="20" t="s">
        <v>115</v>
      </c>
      <c r="E48" s="46" t="s">
        <v>116</v>
      </c>
      <c r="F48" s="38" t="s">
        <v>45</v>
      </c>
      <c r="G48" s="47"/>
      <c r="H48" s="48"/>
      <c r="I48" s="47"/>
      <c r="J48" s="53">
        <v>0</v>
      </c>
      <c r="K48" s="33"/>
      <c r="L48" s="33"/>
      <c r="M48" s="33"/>
      <c r="N48" s="40">
        <v>0.5</v>
      </c>
      <c r="O48" s="54"/>
      <c r="P48" s="55"/>
      <c r="Q48" s="55"/>
      <c r="R48" s="40">
        <v>0.5</v>
      </c>
      <c r="S48" s="31">
        <f t="shared" si="1"/>
        <v>0</v>
      </c>
    </row>
    <row r="49" spans="1:19" ht="24.9" customHeight="1" x14ac:dyDescent="0.3">
      <c r="A49" s="1" t="str">
        <f t="shared" si="0"/>
        <v>C80-0400</v>
      </c>
      <c r="C49" s="20" t="s">
        <v>35</v>
      </c>
      <c r="D49" s="20" t="s">
        <v>117</v>
      </c>
      <c r="E49" s="46" t="s">
        <v>118</v>
      </c>
      <c r="F49" s="38" t="s">
        <v>47</v>
      </c>
      <c r="G49" s="44"/>
      <c r="H49" s="45"/>
      <c r="I49" s="44"/>
      <c r="J49" s="53">
        <v>0</v>
      </c>
      <c r="K49" s="33"/>
      <c r="L49" s="33"/>
      <c r="M49" s="33"/>
      <c r="N49" s="40">
        <v>1</v>
      </c>
      <c r="O49" s="54"/>
      <c r="P49" s="55"/>
      <c r="Q49" s="55"/>
      <c r="R49" s="40">
        <v>1</v>
      </c>
      <c r="S49" s="31">
        <f t="shared" si="1"/>
        <v>0</v>
      </c>
    </row>
    <row r="50" spans="1:19" ht="24.9" customHeight="1" x14ac:dyDescent="0.3">
      <c r="A50" s="1" t="str">
        <f t="shared" si="0"/>
        <v>C80-0410</v>
      </c>
      <c r="C50" s="20" t="s">
        <v>35</v>
      </c>
      <c r="D50" s="20" t="s">
        <v>119</v>
      </c>
      <c r="E50" s="46" t="s">
        <v>120</v>
      </c>
      <c r="F50" s="32" t="s">
        <v>121</v>
      </c>
      <c r="G50" s="41"/>
      <c r="H50" s="41"/>
      <c r="I50" s="41"/>
      <c r="J50" s="52">
        <v>0</v>
      </c>
      <c r="K50" s="33"/>
      <c r="L50" s="33"/>
      <c r="M50" s="33"/>
      <c r="N50" s="33"/>
      <c r="O50" s="54"/>
      <c r="P50" s="55"/>
      <c r="Q50" s="55"/>
      <c r="R50" s="33"/>
      <c r="S50" s="31">
        <f t="shared" si="1"/>
        <v>0</v>
      </c>
    </row>
    <row r="51" spans="1:19" ht="24.9" customHeight="1" x14ac:dyDescent="0.3">
      <c r="A51" s="1" t="str">
        <f t="shared" si="0"/>
        <v>C80-0420</v>
      </c>
      <c r="C51" s="20" t="s">
        <v>35</v>
      </c>
      <c r="D51" s="20" t="s">
        <v>122</v>
      </c>
      <c r="E51" s="46" t="s">
        <v>123</v>
      </c>
      <c r="F51" s="38" t="s">
        <v>43</v>
      </c>
      <c r="G51" s="44"/>
      <c r="H51" s="45"/>
      <c r="I51" s="44"/>
      <c r="J51" s="53">
        <v>0</v>
      </c>
      <c r="K51" s="33"/>
      <c r="L51" s="33"/>
      <c r="M51" s="33"/>
      <c r="N51" s="40">
        <v>0.35</v>
      </c>
      <c r="O51" s="54"/>
      <c r="P51" s="55"/>
      <c r="Q51" s="55"/>
      <c r="R51" s="40">
        <v>0.35</v>
      </c>
      <c r="S51" s="31">
        <f t="shared" si="1"/>
        <v>0</v>
      </c>
    </row>
    <row r="52" spans="1:19" ht="24.9" customHeight="1" x14ac:dyDescent="0.3">
      <c r="A52" s="1" t="str">
        <f t="shared" si="0"/>
        <v>C80-0430</v>
      </c>
      <c r="C52" s="20" t="s">
        <v>35</v>
      </c>
      <c r="D52" s="20" t="s">
        <v>124</v>
      </c>
      <c r="E52" s="46" t="s">
        <v>125</v>
      </c>
      <c r="F52" s="38" t="s">
        <v>45</v>
      </c>
      <c r="G52" s="47"/>
      <c r="H52" s="48"/>
      <c r="I52" s="47"/>
      <c r="J52" s="53">
        <v>0</v>
      </c>
      <c r="K52" s="33"/>
      <c r="L52" s="33"/>
      <c r="M52" s="33"/>
      <c r="N52" s="40">
        <v>0.5</v>
      </c>
      <c r="O52" s="54"/>
      <c r="P52" s="55"/>
      <c r="Q52" s="55"/>
      <c r="R52" s="40">
        <v>0.5</v>
      </c>
      <c r="S52" s="31">
        <f t="shared" si="1"/>
        <v>0</v>
      </c>
    </row>
    <row r="53" spans="1:19" ht="24.9" customHeight="1" x14ac:dyDescent="0.3">
      <c r="A53" s="1" t="str">
        <f t="shared" si="0"/>
        <v>C80-0440</v>
      </c>
      <c r="C53" s="20" t="s">
        <v>35</v>
      </c>
      <c r="D53" s="20" t="s">
        <v>126</v>
      </c>
      <c r="E53" s="46" t="s">
        <v>127</v>
      </c>
      <c r="F53" s="38" t="s">
        <v>47</v>
      </c>
      <c r="G53" s="47"/>
      <c r="H53" s="48"/>
      <c r="I53" s="47"/>
      <c r="J53" s="53">
        <v>0</v>
      </c>
      <c r="K53" s="33"/>
      <c r="L53" s="33"/>
      <c r="M53" s="33"/>
      <c r="N53" s="40">
        <v>1</v>
      </c>
      <c r="O53" s="54"/>
      <c r="P53" s="55"/>
      <c r="Q53" s="55"/>
      <c r="R53" s="40">
        <v>1</v>
      </c>
      <c r="S53" s="31">
        <f t="shared" si="1"/>
        <v>0</v>
      </c>
    </row>
    <row r="54" spans="1:19" ht="24.9" customHeight="1" x14ac:dyDescent="0.3">
      <c r="A54" s="1" t="str">
        <f t="shared" si="0"/>
        <v>C80-0450</v>
      </c>
      <c r="C54" s="20" t="s">
        <v>35</v>
      </c>
      <c r="D54" s="20" t="s">
        <v>128</v>
      </c>
      <c r="E54" s="46" t="s">
        <v>129</v>
      </c>
      <c r="F54" s="32" t="s">
        <v>130</v>
      </c>
      <c r="G54" s="41"/>
      <c r="H54" s="41"/>
      <c r="I54" s="41"/>
      <c r="J54" s="52">
        <v>0</v>
      </c>
      <c r="K54" s="33"/>
      <c r="L54" s="33"/>
      <c r="M54" s="33"/>
      <c r="N54" s="33"/>
      <c r="O54" s="35"/>
      <c r="P54" s="36"/>
      <c r="Q54" s="36"/>
      <c r="R54" s="33"/>
      <c r="S54" s="31">
        <f t="shared" si="1"/>
        <v>0</v>
      </c>
    </row>
    <row r="55" spans="1:19" ht="24.9" customHeight="1" x14ac:dyDescent="0.3">
      <c r="A55" s="1" t="str">
        <f t="shared" si="0"/>
        <v>C80-0460</v>
      </c>
      <c r="C55" s="20" t="s">
        <v>35</v>
      </c>
      <c r="D55" s="20" t="s">
        <v>131</v>
      </c>
      <c r="E55" s="46" t="s">
        <v>132</v>
      </c>
      <c r="F55" s="38" t="s">
        <v>43</v>
      </c>
      <c r="G55" s="44"/>
      <c r="H55" s="45"/>
      <c r="I55" s="44"/>
      <c r="J55" s="53">
        <v>0</v>
      </c>
      <c r="K55" s="33"/>
      <c r="L55" s="33"/>
      <c r="M55" s="33"/>
      <c r="N55" s="40">
        <v>0.4</v>
      </c>
      <c r="O55" s="35"/>
      <c r="P55" s="36"/>
      <c r="Q55" s="36"/>
      <c r="R55" s="40">
        <v>0.4</v>
      </c>
      <c r="S55" s="31">
        <f t="shared" si="1"/>
        <v>0</v>
      </c>
    </row>
    <row r="56" spans="1:19" ht="24.9" customHeight="1" x14ac:dyDescent="0.3">
      <c r="A56" s="1" t="str">
        <f t="shared" si="0"/>
        <v>C80-0470</v>
      </c>
      <c r="C56" s="20" t="s">
        <v>35</v>
      </c>
      <c r="D56" s="20" t="s">
        <v>133</v>
      </c>
      <c r="E56" s="46" t="s">
        <v>134</v>
      </c>
      <c r="F56" s="38" t="s">
        <v>45</v>
      </c>
      <c r="G56" s="44"/>
      <c r="H56" s="45"/>
      <c r="I56" s="44"/>
      <c r="J56" s="30">
        <v>0</v>
      </c>
      <c r="K56" s="33"/>
      <c r="L56" s="33"/>
      <c r="M56" s="33"/>
      <c r="N56" s="40">
        <v>0.5</v>
      </c>
      <c r="O56" s="35"/>
      <c r="P56" s="36"/>
      <c r="Q56" s="36"/>
      <c r="R56" s="40">
        <v>0.5</v>
      </c>
      <c r="S56" s="31">
        <f t="shared" si="1"/>
        <v>0</v>
      </c>
    </row>
    <row r="57" spans="1:19" ht="24.9" customHeight="1" x14ac:dyDescent="0.3">
      <c r="A57" s="1" t="str">
        <f t="shared" si="0"/>
        <v>C80-0480</v>
      </c>
      <c r="C57" s="20" t="s">
        <v>35</v>
      </c>
      <c r="D57" s="20" t="s">
        <v>135</v>
      </c>
      <c r="E57" s="46" t="s">
        <v>136</v>
      </c>
      <c r="F57" s="38" t="s">
        <v>47</v>
      </c>
      <c r="G57" s="47"/>
      <c r="H57" s="48"/>
      <c r="I57" s="47"/>
      <c r="J57" s="30">
        <v>0</v>
      </c>
      <c r="K57" s="33"/>
      <c r="L57" s="33"/>
      <c r="M57" s="33"/>
      <c r="N57" s="40">
        <v>1</v>
      </c>
      <c r="O57" s="35"/>
      <c r="P57" s="36"/>
      <c r="Q57" s="36"/>
      <c r="R57" s="40">
        <v>1</v>
      </c>
      <c r="S57" s="31">
        <f t="shared" si="1"/>
        <v>0</v>
      </c>
    </row>
    <row r="58" spans="1:19" ht="24.9" customHeight="1" x14ac:dyDescent="0.3">
      <c r="A58" s="1" t="str">
        <f t="shared" si="0"/>
        <v>C80-0490</v>
      </c>
      <c r="C58" s="20" t="s">
        <v>35</v>
      </c>
      <c r="D58" s="20" t="s">
        <v>137</v>
      </c>
      <c r="E58" s="46" t="s">
        <v>138</v>
      </c>
      <c r="F58" s="32" t="s">
        <v>139</v>
      </c>
      <c r="G58" s="41"/>
      <c r="H58" s="41"/>
      <c r="I58" s="41"/>
      <c r="J58" s="42">
        <v>0</v>
      </c>
      <c r="K58" s="33"/>
      <c r="L58" s="33"/>
      <c r="M58" s="33"/>
      <c r="N58" s="33"/>
      <c r="O58" s="35"/>
      <c r="P58" s="36"/>
      <c r="Q58" s="36"/>
      <c r="R58" s="33"/>
      <c r="S58" s="31">
        <f t="shared" si="1"/>
        <v>0</v>
      </c>
    </row>
    <row r="59" spans="1:19" ht="24.9" customHeight="1" x14ac:dyDescent="0.3">
      <c r="A59" s="1" t="str">
        <f t="shared" si="0"/>
        <v>C80-0500</v>
      </c>
      <c r="C59" s="20" t="s">
        <v>35</v>
      </c>
      <c r="D59" s="20" t="s">
        <v>140</v>
      </c>
      <c r="E59" s="46" t="s">
        <v>141</v>
      </c>
      <c r="F59" s="38" t="s">
        <v>142</v>
      </c>
      <c r="G59" s="44"/>
      <c r="H59" s="45"/>
      <c r="I59" s="44"/>
      <c r="J59" s="39">
        <v>0</v>
      </c>
      <c r="K59" s="33"/>
      <c r="L59" s="33"/>
      <c r="M59" s="33"/>
      <c r="N59" s="40">
        <v>0.5</v>
      </c>
      <c r="O59" s="35"/>
      <c r="P59" s="36"/>
      <c r="Q59" s="36"/>
      <c r="R59" s="40">
        <v>0.5</v>
      </c>
      <c r="S59" s="31">
        <f t="shared" si="1"/>
        <v>0</v>
      </c>
    </row>
    <row r="60" spans="1:19" ht="24.9" customHeight="1" x14ac:dyDescent="0.3">
      <c r="A60" s="1" t="str">
        <f t="shared" si="0"/>
        <v>C80-0510</v>
      </c>
      <c r="C60" s="20" t="s">
        <v>35</v>
      </c>
      <c r="D60" s="20" t="s">
        <v>143</v>
      </c>
      <c r="E60" s="56" t="s">
        <v>144</v>
      </c>
      <c r="F60" s="38" t="s">
        <v>47</v>
      </c>
      <c r="G60" s="44"/>
      <c r="H60" s="45"/>
      <c r="I60" s="44"/>
      <c r="J60" s="39">
        <v>0</v>
      </c>
      <c r="K60" s="33"/>
      <c r="L60" s="33"/>
      <c r="M60" s="33"/>
      <c r="N60" s="40">
        <v>1</v>
      </c>
      <c r="O60" s="35"/>
      <c r="P60" s="36"/>
      <c r="Q60" s="36"/>
      <c r="R60" s="40">
        <v>1</v>
      </c>
      <c r="S60" s="31">
        <f t="shared" si="1"/>
        <v>0</v>
      </c>
    </row>
    <row r="61" spans="1:19" ht="24.9" customHeight="1" x14ac:dyDescent="0.3">
      <c r="A61" s="1" t="str">
        <f t="shared" si="0"/>
        <v>C80-0520</v>
      </c>
      <c r="C61" s="20" t="s">
        <v>35</v>
      </c>
      <c r="D61" s="20" t="s">
        <v>145</v>
      </c>
      <c r="E61" s="56" t="s">
        <v>146</v>
      </c>
      <c r="F61" s="32" t="s">
        <v>147</v>
      </c>
      <c r="G61" s="41"/>
      <c r="H61" s="41"/>
      <c r="I61" s="41"/>
      <c r="J61" s="42">
        <v>0</v>
      </c>
      <c r="K61" s="33"/>
      <c r="L61" s="33"/>
      <c r="M61" s="33"/>
      <c r="N61" s="33"/>
      <c r="O61" s="35"/>
      <c r="P61" s="36"/>
      <c r="Q61" s="36"/>
      <c r="R61" s="33"/>
      <c r="S61" s="31">
        <f t="shared" si="1"/>
        <v>0</v>
      </c>
    </row>
    <row r="62" spans="1:19" ht="24.9" customHeight="1" x14ac:dyDescent="0.3">
      <c r="A62" s="1" t="str">
        <f t="shared" si="0"/>
        <v>C80-0530</v>
      </c>
      <c r="C62" s="20" t="s">
        <v>35</v>
      </c>
      <c r="D62" s="20" t="s">
        <v>148</v>
      </c>
      <c r="E62" s="56" t="s">
        <v>149</v>
      </c>
      <c r="F62" s="38" t="s">
        <v>142</v>
      </c>
      <c r="G62" s="47"/>
      <c r="H62" s="48"/>
      <c r="I62" s="47"/>
      <c r="J62" s="30">
        <v>0</v>
      </c>
      <c r="K62" s="33"/>
      <c r="L62" s="33"/>
      <c r="M62" s="33"/>
      <c r="N62" s="40">
        <v>0.55000000000000004</v>
      </c>
      <c r="O62" s="35"/>
      <c r="P62" s="36"/>
      <c r="Q62" s="36"/>
      <c r="R62" s="40">
        <v>0.55000000000000004</v>
      </c>
      <c r="S62" s="31">
        <f t="shared" si="1"/>
        <v>0</v>
      </c>
    </row>
    <row r="63" spans="1:19" ht="24.9" customHeight="1" x14ac:dyDescent="0.3">
      <c r="A63" s="1" t="str">
        <f t="shared" si="0"/>
        <v>C80-0540</v>
      </c>
      <c r="C63" s="20" t="s">
        <v>35</v>
      </c>
      <c r="D63" s="20" t="s">
        <v>150</v>
      </c>
      <c r="E63" s="56" t="s">
        <v>151</v>
      </c>
      <c r="F63" s="38" t="s">
        <v>47</v>
      </c>
      <c r="G63" s="47"/>
      <c r="H63" s="48"/>
      <c r="I63" s="47"/>
      <c r="J63" s="53">
        <v>0</v>
      </c>
      <c r="K63" s="33"/>
      <c r="L63" s="33"/>
      <c r="M63" s="33"/>
      <c r="N63" s="40">
        <v>1</v>
      </c>
      <c r="O63" s="35"/>
      <c r="P63" s="36"/>
      <c r="Q63" s="36"/>
      <c r="R63" s="40">
        <v>1</v>
      </c>
      <c r="S63" s="31">
        <f t="shared" si="1"/>
        <v>0</v>
      </c>
    </row>
    <row r="64" spans="1:19" ht="24.9" customHeight="1" x14ac:dyDescent="0.3">
      <c r="A64" s="1" t="str">
        <f t="shared" si="0"/>
        <v>C80-0550</v>
      </c>
      <c r="C64" s="20" t="s">
        <v>35</v>
      </c>
      <c r="D64" s="20" t="s">
        <v>152</v>
      </c>
      <c r="E64" s="56" t="s">
        <v>153</v>
      </c>
      <c r="F64" s="57" t="s">
        <v>154</v>
      </c>
      <c r="G64" s="44"/>
      <c r="H64" s="45"/>
      <c r="I64" s="45"/>
      <c r="J64" s="53">
        <v>0</v>
      </c>
      <c r="K64" s="33"/>
      <c r="L64" s="33"/>
      <c r="M64" s="33"/>
      <c r="N64" s="58">
        <v>0.85</v>
      </c>
      <c r="O64" s="35"/>
      <c r="P64" s="36"/>
      <c r="Q64" s="36"/>
      <c r="R64" s="58">
        <v>0.85</v>
      </c>
      <c r="S64" s="31">
        <f t="shared" si="1"/>
        <v>0</v>
      </c>
    </row>
    <row r="65" spans="1:19" ht="24.9" customHeight="1" x14ac:dyDescent="0.3">
      <c r="A65" s="1" t="str">
        <f t="shared" si="0"/>
        <v>C80-0560</v>
      </c>
      <c r="C65" s="20" t="s">
        <v>35</v>
      </c>
      <c r="D65" s="20" t="s">
        <v>155</v>
      </c>
      <c r="E65" s="56" t="s">
        <v>156</v>
      </c>
      <c r="F65" s="59" t="s">
        <v>157</v>
      </c>
      <c r="G65" s="23">
        <f>SUMIFS(NSFR_Data!D:D,NSFR_Data!C:C,$A65)</f>
        <v>0</v>
      </c>
      <c r="H65" s="23">
        <f>SUMIFS(NSFR_Data!E:E,NSFR_Data!D:D,$A65)</f>
        <v>0</v>
      </c>
      <c r="I65" s="23">
        <f>SUMIFS(NSFR_Data!F:F,NSFR_Data!E:E,$A65)</f>
        <v>0</v>
      </c>
      <c r="J65" s="41"/>
      <c r="K65" s="33"/>
      <c r="L65" s="33"/>
      <c r="M65" s="33"/>
      <c r="N65" s="34"/>
      <c r="O65" s="35"/>
      <c r="P65" s="36"/>
      <c r="Q65" s="36"/>
      <c r="R65" s="37"/>
      <c r="S65" s="31">
        <f t="shared" si="1"/>
        <v>0</v>
      </c>
    </row>
    <row r="66" spans="1:19" ht="24.9" customHeight="1" x14ac:dyDescent="0.3">
      <c r="A66" s="1" t="str">
        <f t="shared" si="0"/>
        <v>C80-0570</v>
      </c>
      <c r="C66" s="20" t="s">
        <v>35</v>
      </c>
      <c r="D66" s="20" t="s">
        <v>158</v>
      </c>
      <c r="E66" s="56" t="s">
        <v>159</v>
      </c>
      <c r="F66" s="57" t="s">
        <v>160</v>
      </c>
      <c r="G66" s="23">
        <f>SUMIFS(NSFR_Data!D:D,NSFR_Data!C:C,$A66)</f>
        <v>0</v>
      </c>
      <c r="H66" s="23">
        <f>SUMIFS(NSFR_Data!E:E,NSFR_Data!D:D,$A66)</f>
        <v>0</v>
      </c>
      <c r="I66" s="23">
        <f>SUMIFS(NSFR_Data!F:F,NSFR_Data!E:E,$A66)</f>
        <v>0</v>
      </c>
      <c r="J66" s="45"/>
      <c r="K66" s="33"/>
      <c r="L66" s="33"/>
      <c r="M66" s="33"/>
      <c r="N66" s="34"/>
      <c r="O66" s="35"/>
      <c r="P66" s="36"/>
      <c r="Q66" s="36"/>
      <c r="R66" s="37"/>
      <c r="S66" s="31">
        <f t="shared" si="1"/>
        <v>0</v>
      </c>
    </row>
    <row r="67" spans="1:19" ht="24.9" customHeight="1" x14ac:dyDescent="0.3">
      <c r="A67" s="1" t="str">
        <f t="shared" si="0"/>
        <v>C80-0580</v>
      </c>
      <c r="C67" s="20" t="s">
        <v>35</v>
      </c>
      <c r="D67" s="20" t="s">
        <v>161</v>
      </c>
      <c r="E67" s="56" t="s">
        <v>162</v>
      </c>
      <c r="F67" s="38" t="s">
        <v>142</v>
      </c>
      <c r="G67" s="23">
        <f>SUMIFS(NSFR_Data!D:D,NSFR_Data!C:C,$A67)</f>
        <v>0</v>
      </c>
      <c r="H67" s="23">
        <f>SUMIFS(NSFR_Data!E:E,NSFR_Data!D:D,$A67)</f>
        <v>0</v>
      </c>
      <c r="I67" s="23">
        <f>SUMIFS(NSFR_Data!F:F,NSFR_Data!E:E,$A67)</f>
        <v>0</v>
      </c>
      <c r="J67" s="45"/>
      <c r="K67" s="60">
        <v>0.5</v>
      </c>
      <c r="L67" s="60">
        <v>0.5</v>
      </c>
      <c r="M67" s="40">
        <v>0.85</v>
      </c>
      <c r="N67" s="34"/>
      <c r="O67" s="60">
        <v>0.5</v>
      </c>
      <c r="P67" s="60">
        <v>0.5</v>
      </c>
      <c r="Q67" s="40">
        <v>0.85</v>
      </c>
      <c r="R67" s="37"/>
      <c r="S67" s="31">
        <f t="shared" si="1"/>
        <v>0</v>
      </c>
    </row>
    <row r="68" spans="1:19" ht="24.9" customHeight="1" x14ac:dyDescent="0.3">
      <c r="A68" s="1" t="str">
        <f t="shared" si="0"/>
        <v>C80-0590</v>
      </c>
      <c r="C68" s="20" t="s">
        <v>35</v>
      </c>
      <c r="D68" s="20" t="s">
        <v>163</v>
      </c>
      <c r="E68" s="56" t="s">
        <v>164</v>
      </c>
      <c r="F68" s="38" t="s">
        <v>47</v>
      </c>
      <c r="G68" s="23">
        <f>SUMIFS(NSFR_Data!D:D,NSFR_Data!C:C,$A68)</f>
        <v>0</v>
      </c>
      <c r="H68" s="23">
        <f>SUMIFS(NSFR_Data!E:E,NSFR_Data!D:D,$A68)</f>
        <v>0</v>
      </c>
      <c r="I68" s="23">
        <f>SUMIFS(NSFR_Data!F:F,NSFR_Data!E:E,$A68)</f>
        <v>0</v>
      </c>
      <c r="J68" s="45"/>
      <c r="K68" s="60">
        <v>1</v>
      </c>
      <c r="L68" s="60">
        <v>1</v>
      </c>
      <c r="M68" s="60">
        <v>1</v>
      </c>
      <c r="N68" s="61"/>
      <c r="O68" s="60">
        <v>1</v>
      </c>
      <c r="P68" s="60">
        <v>1</v>
      </c>
      <c r="Q68" s="60">
        <v>1</v>
      </c>
      <c r="R68" s="37"/>
      <c r="S68" s="31">
        <f t="shared" si="1"/>
        <v>0</v>
      </c>
    </row>
    <row r="69" spans="1:19" ht="24.9" customHeight="1" x14ac:dyDescent="0.3">
      <c r="A69" s="1" t="str">
        <f t="shared" si="0"/>
        <v>C80-0600</v>
      </c>
      <c r="C69" s="20" t="s">
        <v>35</v>
      </c>
      <c r="D69" s="20" t="s">
        <v>165</v>
      </c>
      <c r="E69" s="56" t="s">
        <v>166</v>
      </c>
      <c r="F69" s="32" t="s">
        <v>167</v>
      </c>
      <c r="G69" s="44"/>
      <c r="H69" s="45"/>
      <c r="I69" s="23">
        <f>SUMIFS(NSFR_Data!F:F,NSFR_Data!E:E,$A69)</f>
        <v>0</v>
      </c>
      <c r="J69" s="45"/>
      <c r="K69" s="33"/>
      <c r="L69" s="33"/>
      <c r="M69" s="60">
        <v>1</v>
      </c>
      <c r="N69" s="34"/>
      <c r="O69" s="35"/>
      <c r="P69" s="36"/>
      <c r="Q69" s="60">
        <v>1</v>
      </c>
      <c r="R69" s="37"/>
      <c r="S69" s="31">
        <f t="shared" si="1"/>
        <v>0</v>
      </c>
    </row>
    <row r="70" spans="1:19" ht="24.9" customHeight="1" x14ac:dyDescent="0.3">
      <c r="A70" s="1" t="str">
        <f t="shared" si="0"/>
        <v>C80-0610</v>
      </c>
      <c r="C70" s="20" t="s">
        <v>35</v>
      </c>
      <c r="D70" s="20" t="s">
        <v>168</v>
      </c>
      <c r="E70" s="56" t="s">
        <v>169</v>
      </c>
      <c r="F70" s="32" t="s">
        <v>170</v>
      </c>
      <c r="G70" s="23">
        <f>SUMIFS(NSFR_Data!D:D,NSFR_Data!C:C,$A70)</f>
        <v>0</v>
      </c>
      <c r="H70" s="23">
        <f>SUMIFS(NSFR_Data!E:E,NSFR_Data!D:D,$A70)</f>
        <v>0</v>
      </c>
      <c r="I70" s="23">
        <f>SUMIFS(NSFR_Data!F:F,NSFR_Data!E:E,$A70)</f>
        <v>0</v>
      </c>
      <c r="J70" s="41"/>
      <c r="K70" s="60">
        <v>0.85</v>
      </c>
      <c r="L70" s="60">
        <v>0.85</v>
      </c>
      <c r="M70" s="40">
        <v>0.85</v>
      </c>
      <c r="N70" s="34"/>
      <c r="O70" s="60">
        <v>0.85</v>
      </c>
      <c r="P70" s="60">
        <v>0.85</v>
      </c>
      <c r="Q70" s="40">
        <v>0.85</v>
      </c>
      <c r="R70" s="37"/>
      <c r="S70" s="31">
        <f t="shared" si="1"/>
        <v>0</v>
      </c>
    </row>
    <row r="71" spans="1:19" ht="24.9" customHeight="1" x14ac:dyDescent="0.3">
      <c r="A71" s="1" t="str">
        <f t="shared" si="0"/>
        <v>C80-0620</v>
      </c>
      <c r="C71" s="20" t="s">
        <v>35</v>
      </c>
      <c r="D71" s="20" t="s">
        <v>171</v>
      </c>
      <c r="E71" s="56" t="s">
        <v>172</v>
      </c>
      <c r="F71" s="62" t="s">
        <v>173</v>
      </c>
      <c r="G71" s="23">
        <f>SUMIFS(NSFR_Data!D:D,NSFR_Data!C:C,$A71)</f>
        <v>0</v>
      </c>
      <c r="H71" s="23">
        <f>SUMIFS(NSFR_Data!E:E,NSFR_Data!D:D,$A71)</f>
        <v>0</v>
      </c>
      <c r="I71" s="23">
        <f>SUMIFS(NSFR_Data!F:F,NSFR_Data!E:E,$A71)</f>
        <v>0</v>
      </c>
      <c r="J71" s="45"/>
      <c r="K71" s="33"/>
      <c r="L71" s="33"/>
      <c r="M71" s="33"/>
      <c r="N71" s="34"/>
      <c r="O71" s="35"/>
      <c r="P71" s="36"/>
      <c r="Q71" s="36"/>
      <c r="R71" s="37"/>
      <c r="S71" s="31">
        <f>SUM(S72,S73,S82,S83,S84,S89,S93)</f>
        <v>297244.19999999995</v>
      </c>
    </row>
    <row r="72" spans="1:19" ht="24.9" customHeight="1" x14ac:dyDescent="0.3">
      <c r="A72" s="1" t="str">
        <f t="shared" si="0"/>
        <v>C80-0630</v>
      </c>
      <c r="C72" s="20" t="s">
        <v>35</v>
      </c>
      <c r="D72" s="20" t="s">
        <v>174</v>
      </c>
      <c r="E72" s="56" t="s">
        <v>175</v>
      </c>
      <c r="F72" s="32" t="s">
        <v>176</v>
      </c>
      <c r="G72" s="23">
        <f>SUMIFS(NSFR_Data!D:D,NSFR_Data!C:C,$A72)</f>
        <v>0</v>
      </c>
      <c r="H72" s="23">
        <f>SUMIFS(NSFR_Data!E:E,NSFR_Data!D:D,$A72)</f>
        <v>0</v>
      </c>
      <c r="I72" s="23">
        <f>SUMIFS(NSFR_Data!F:F,NSFR_Data!E:E,$A72)</f>
        <v>0</v>
      </c>
      <c r="J72" s="45"/>
      <c r="K72" s="40">
        <v>0.5</v>
      </c>
      <c r="L72" s="40">
        <v>0.5</v>
      </c>
      <c r="M72" s="40">
        <v>1</v>
      </c>
      <c r="N72" s="34"/>
      <c r="O72" s="40">
        <v>0.5</v>
      </c>
      <c r="P72" s="40">
        <v>0.5</v>
      </c>
      <c r="Q72" s="40">
        <v>1</v>
      </c>
      <c r="R72" s="37"/>
      <c r="S72" s="31">
        <f t="shared" ref="S72:S88" si="2">SUMPRODUCT(O72:Q72,G72:I72)</f>
        <v>0</v>
      </c>
    </row>
    <row r="73" spans="1:19" ht="24.9" customHeight="1" x14ac:dyDescent="0.3">
      <c r="A73" s="1" t="str">
        <f t="shared" si="0"/>
        <v>C80-0640</v>
      </c>
      <c r="C73" s="20" t="s">
        <v>35</v>
      </c>
      <c r="D73" s="20" t="s">
        <v>177</v>
      </c>
      <c r="E73" s="56" t="s">
        <v>178</v>
      </c>
      <c r="F73" s="57" t="s">
        <v>179</v>
      </c>
      <c r="G73" s="23">
        <f>SUMIFS(NSFR_Data!D:D,NSFR_Data!C:C,$A73)</f>
        <v>0</v>
      </c>
      <c r="H73" s="23">
        <f>SUMIFS(NSFR_Data!E:E,NSFR_Data!D:D,$A73)</f>
        <v>0</v>
      </c>
      <c r="I73" s="23">
        <f>SUMIFS(NSFR_Data!F:F,NSFR_Data!E:E,$A73)</f>
        <v>0</v>
      </c>
      <c r="J73" s="45"/>
      <c r="K73" s="33"/>
      <c r="L73" s="33"/>
      <c r="M73" s="33"/>
      <c r="N73" s="34"/>
      <c r="O73" s="33"/>
      <c r="P73" s="33"/>
      <c r="Q73" s="33"/>
      <c r="R73" s="37"/>
      <c r="S73" s="31">
        <f t="shared" si="2"/>
        <v>0</v>
      </c>
    </row>
    <row r="74" spans="1:19" ht="24.9" customHeight="1" x14ac:dyDescent="0.3">
      <c r="A74" s="1" t="str">
        <f t="shared" ref="A74:A118" si="3">C74&amp;"-"&amp;D74</f>
        <v>C80-0650</v>
      </c>
      <c r="C74" s="20" t="s">
        <v>35</v>
      </c>
      <c r="D74" s="20" t="s">
        <v>180</v>
      </c>
      <c r="E74" s="56" t="s">
        <v>181</v>
      </c>
      <c r="F74" s="38" t="s">
        <v>182</v>
      </c>
      <c r="G74" s="23">
        <f>SUMIFS(NSFR_Data!D:D,NSFR_Data!C:C,$A74)</f>
        <v>0</v>
      </c>
      <c r="H74" s="23">
        <f>SUMIFS(NSFR_Data!E:E,NSFR_Data!D:D,$A74)</f>
        <v>0</v>
      </c>
      <c r="I74" s="23">
        <f>SUMIFS(NSFR_Data!F:F,NSFR_Data!E:E,$A74)</f>
        <v>0</v>
      </c>
      <c r="J74" s="45"/>
      <c r="K74" s="33"/>
      <c r="L74" s="33"/>
      <c r="M74" s="33"/>
      <c r="N74" s="34"/>
      <c r="O74" s="33"/>
      <c r="P74" s="33"/>
      <c r="Q74" s="33"/>
      <c r="R74" s="37"/>
      <c r="S74" s="31">
        <f t="shared" si="2"/>
        <v>0</v>
      </c>
    </row>
    <row r="75" spans="1:19" ht="24.9" customHeight="1" x14ac:dyDescent="0.3">
      <c r="A75" s="1" t="str">
        <f t="shared" si="3"/>
        <v>C80-0660</v>
      </c>
      <c r="C75" s="20" t="s">
        <v>35</v>
      </c>
      <c r="D75" s="20" t="s">
        <v>183</v>
      </c>
      <c r="E75" s="56" t="s">
        <v>184</v>
      </c>
      <c r="F75" s="63" t="s">
        <v>43</v>
      </c>
      <c r="G75" s="23">
        <f>SUMIFS(NSFR_Data!D:D,NSFR_Data!C:C,$A75)</f>
        <v>0</v>
      </c>
      <c r="H75" s="23">
        <f>SUMIFS(NSFR_Data!E:E,NSFR_Data!D:D,$A75)</f>
        <v>0</v>
      </c>
      <c r="I75" s="23">
        <f>SUMIFS(NSFR_Data!F:F,NSFR_Data!E:E,$A75)</f>
        <v>0</v>
      </c>
      <c r="J75" s="45"/>
      <c r="K75" s="40">
        <v>0</v>
      </c>
      <c r="L75" s="40">
        <v>0.5</v>
      </c>
      <c r="M75" s="40">
        <v>1</v>
      </c>
      <c r="N75" s="34"/>
      <c r="O75" s="40">
        <v>0</v>
      </c>
      <c r="P75" s="40">
        <v>0.5</v>
      </c>
      <c r="Q75" s="40">
        <v>1</v>
      </c>
      <c r="R75" s="37"/>
      <c r="S75" s="31">
        <f t="shared" si="2"/>
        <v>0</v>
      </c>
    </row>
    <row r="76" spans="1:19" ht="24.9" customHeight="1" x14ac:dyDescent="0.3">
      <c r="A76" s="1" t="str">
        <f t="shared" si="3"/>
        <v>C80-0670</v>
      </c>
      <c r="C76" s="20" t="s">
        <v>35</v>
      </c>
      <c r="D76" s="20" t="s">
        <v>185</v>
      </c>
      <c r="E76" s="56" t="s">
        <v>186</v>
      </c>
      <c r="F76" s="63" t="s">
        <v>45</v>
      </c>
      <c r="G76" s="23">
        <f>SUMIFS(NSFR_Data!D:D,NSFR_Data!C:C,$A76)</f>
        <v>0</v>
      </c>
      <c r="H76" s="23">
        <f>SUMIFS(NSFR_Data!E:E,NSFR_Data!D:D,$A76)</f>
        <v>0</v>
      </c>
      <c r="I76" s="23">
        <f>SUMIFS(NSFR_Data!F:F,NSFR_Data!E:E,$A76)</f>
        <v>0</v>
      </c>
      <c r="J76" s="45"/>
      <c r="K76" s="40">
        <v>0.5</v>
      </c>
      <c r="L76" s="40">
        <v>0.5</v>
      </c>
      <c r="M76" s="40">
        <v>1</v>
      </c>
      <c r="N76" s="34"/>
      <c r="O76" s="40">
        <v>0.5</v>
      </c>
      <c r="P76" s="40">
        <v>0.5</v>
      </c>
      <c r="Q76" s="40">
        <v>1</v>
      </c>
      <c r="R76" s="37"/>
      <c r="S76" s="31">
        <f t="shared" si="2"/>
        <v>0</v>
      </c>
    </row>
    <row r="77" spans="1:19" ht="24.9" customHeight="1" x14ac:dyDescent="0.3">
      <c r="A77" s="1" t="str">
        <f t="shared" si="3"/>
        <v>C80-0680</v>
      </c>
      <c r="C77" s="20" t="s">
        <v>35</v>
      </c>
      <c r="D77" s="20" t="s">
        <v>187</v>
      </c>
      <c r="E77" s="56" t="s">
        <v>188</v>
      </c>
      <c r="F77" s="63" t="s">
        <v>47</v>
      </c>
      <c r="G77" s="23">
        <f>SUMIFS(NSFR_Data!D:D,NSFR_Data!C:C,$A77)</f>
        <v>0</v>
      </c>
      <c r="H77" s="23">
        <f>SUMIFS(NSFR_Data!E:E,NSFR_Data!D:D,$A77)</f>
        <v>0</v>
      </c>
      <c r="I77" s="23">
        <f>SUMIFS(NSFR_Data!F:F,NSFR_Data!E:E,$A77)</f>
        <v>0</v>
      </c>
      <c r="J77" s="45"/>
      <c r="K77" s="40">
        <v>1</v>
      </c>
      <c r="L77" s="40">
        <v>1</v>
      </c>
      <c r="M77" s="40">
        <v>1</v>
      </c>
      <c r="N77" s="34"/>
      <c r="O77" s="40">
        <v>1</v>
      </c>
      <c r="P77" s="40">
        <v>1</v>
      </c>
      <c r="Q77" s="40">
        <v>1</v>
      </c>
      <c r="R77" s="37"/>
      <c r="S77" s="31">
        <f t="shared" si="2"/>
        <v>0</v>
      </c>
    </row>
    <row r="78" spans="1:19" ht="24.9" customHeight="1" x14ac:dyDescent="0.3">
      <c r="A78" s="1" t="str">
        <f t="shared" si="3"/>
        <v>C80-0690</v>
      </c>
      <c r="C78" s="20" t="s">
        <v>35</v>
      </c>
      <c r="D78" s="20" t="s">
        <v>189</v>
      </c>
      <c r="E78" s="56" t="s">
        <v>190</v>
      </c>
      <c r="F78" s="38" t="s">
        <v>191</v>
      </c>
      <c r="G78" s="23">
        <f>SUMIFS(NSFR_Data!D:D,NSFR_Data!C:C,$A78)</f>
        <v>0</v>
      </c>
      <c r="H78" s="23">
        <f>SUMIFS(NSFR_Data!E:E,NSFR_Data!D:D,$A78)</f>
        <v>0</v>
      </c>
      <c r="I78" s="23">
        <f>SUMIFS(NSFR_Data!F:F,NSFR_Data!E:E,$A78)</f>
        <v>0</v>
      </c>
      <c r="J78" s="45"/>
      <c r="K78" s="33"/>
      <c r="L78" s="33"/>
      <c r="M78" s="33"/>
      <c r="N78" s="34"/>
      <c r="O78" s="33"/>
      <c r="P78" s="33"/>
      <c r="Q78" s="33"/>
      <c r="R78" s="37"/>
      <c r="S78" s="31">
        <f t="shared" si="2"/>
        <v>0</v>
      </c>
    </row>
    <row r="79" spans="1:19" ht="24.9" customHeight="1" x14ac:dyDescent="0.3">
      <c r="A79" s="1" t="str">
        <f t="shared" si="3"/>
        <v>C80-0700</v>
      </c>
      <c r="C79" s="20" t="s">
        <v>35</v>
      </c>
      <c r="D79" s="20" t="s">
        <v>192</v>
      </c>
      <c r="E79" s="56" t="s">
        <v>193</v>
      </c>
      <c r="F79" s="63" t="s">
        <v>43</v>
      </c>
      <c r="G79" s="23">
        <f>SUMIFS(NSFR_Data!D:D,NSFR_Data!C:C,$A79)</f>
        <v>0</v>
      </c>
      <c r="H79" s="23">
        <f>SUMIFS(NSFR_Data!E:E,NSFR_Data!D:D,$A79)</f>
        <v>0</v>
      </c>
      <c r="I79" s="23">
        <f>SUMIFS(NSFR_Data!F:F,NSFR_Data!E:E,$A79)</f>
        <v>0</v>
      </c>
      <c r="J79" s="45"/>
      <c r="K79" s="40">
        <v>0.05</v>
      </c>
      <c r="L79" s="40">
        <v>0.5</v>
      </c>
      <c r="M79" s="40">
        <v>1</v>
      </c>
      <c r="N79" s="34"/>
      <c r="O79" s="40">
        <v>0.05</v>
      </c>
      <c r="P79" s="40">
        <v>0.5</v>
      </c>
      <c r="Q79" s="40">
        <v>1</v>
      </c>
      <c r="R79" s="37"/>
      <c r="S79" s="31">
        <f t="shared" si="2"/>
        <v>0</v>
      </c>
    </row>
    <row r="80" spans="1:19" ht="24.9" customHeight="1" x14ac:dyDescent="0.3">
      <c r="A80" s="1" t="str">
        <f t="shared" si="3"/>
        <v>C80-0710</v>
      </c>
      <c r="C80" s="20" t="s">
        <v>35</v>
      </c>
      <c r="D80" s="20" t="s">
        <v>194</v>
      </c>
      <c r="E80" s="56" t="s">
        <v>195</v>
      </c>
      <c r="F80" s="63" t="s">
        <v>45</v>
      </c>
      <c r="G80" s="23">
        <f>SUMIFS(NSFR_Data!D:D,NSFR_Data!C:C,$A80)</f>
        <v>0</v>
      </c>
      <c r="H80" s="23">
        <f>SUMIFS(NSFR_Data!E:E,NSFR_Data!D:D,$A80)</f>
        <v>0</v>
      </c>
      <c r="I80" s="23">
        <f>SUMIFS(NSFR_Data!F:F,NSFR_Data!E:E,$A80)</f>
        <v>0</v>
      </c>
      <c r="J80" s="45"/>
      <c r="K80" s="40">
        <v>0.5</v>
      </c>
      <c r="L80" s="40">
        <v>0.5</v>
      </c>
      <c r="M80" s="40">
        <v>1</v>
      </c>
      <c r="N80" s="34"/>
      <c r="O80" s="40">
        <v>0.5</v>
      </c>
      <c r="P80" s="40">
        <v>0.5</v>
      </c>
      <c r="Q80" s="40">
        <v>1</v>
      </c>
      <c r="R80" s="37"/>
      <c r="S80" s="31">
        <f t="shared" si="2"/>
        <v>0</v>
      </c>
    </row>
    <row r="81" spans="1:19" ht="24.9" customHeight="1" x14ac:dyDescent="0.3">
      <c r="A81" s="1" t="str">
        <f t="shared" si="3"/>
        <v>C80-0720</v>
      </c>
      <c r="C81" s="20" t="s">
        <v>35</v>
      </c>
      <c r="D81" s="20" t="s">
        <v>196</v>
      </c>
      <c r="E81" s="56" t="s">
        <v>197</v>
      </c>
      <c r="F81" s="63" t="s">
        <v>47</v>
      </c>
      <c r="G81" s="23">
        <f>SUMIFS(NSFR_Data!D:D,NSFR_Data!C:C,$A81)</f>
        <v>0</v>
      </c>
      <c r="H81" s="23">
        <f>SUMIFS(NSFR_Data!E:E,NSFR_Data!D:D,$A81)</f>
        <v>0</v>
      </c>
      <c r="I81" s="23">
        <f>SUMIFS(NSFR_Data!F:F,NSFR_Data!E:E,$A81)</f>
        <v>0</v>
      </c>
      <c r="J81" s="45"/>
      <c r="K81" s="40">
        <v>1</v>
      </c>
      <c r="L81" s="40">
        <v>1</v>
      </c>
      <c r="M81" s="40">
        <v>1</v>
      </c>
      <c r="N81" s="34"/>
      <c r="O81" s="40">
        <v>1</v>
      </c>
      <c r="P81" s="40">
        <v>1</v>
      </c>
      <c r="Q81" s="40">
        <v>1</v>
      </c>
      <c r="R81" s="37"/>
      <c r="S81" s="31">
        <f t="shared" si="2"/>
        <v>0</v>
      </c>
    </row>
    <row r="82" spans="1:19" ht="24.9" customHeight="1" x14ac:dyDescent="0.3">
      <c r="A82" s="1" t="str">
        <f t="shared" si="3"/>
        <v>C80-0730</v>
      </c>
      <c r="C82" s="20" t="s">
        <v>35</v>
      </c>
      <c r="D82" s="20" t="s">
        <v>198</v>
      </c>
      <c r="E82" s="56" t="s">
        <v>199</v>
      </c>
      <c r="F82" s="57" t="s">
        <v>200</v>
      </c>
      <c r="G82" s="23">
        <f>SUMIFS(NSFR_Data!D:D,NSFR_Data!C:C,$A82)</f>
        <v>30646</v>
      </c>
      <c r="H82" s="23">
        <f>SUMIFS(NSFR_Data!E:E,NSFR_Data!D:D,$A82)</f>
        <v>0</v>
      </c>
      <c r="I82" s="23">
        <f>SUMIFS(NSFR_Data!F:F,NSFR_Data!E:E,$A82)</f>
        <v>0</v>
      </c>
      <c r="J82" s="45"/>
      <c r="K82" s="40">
        <v>0.1</v>
      </c>
      <c r="L82" s="40">
        <v>0.5</v>
      </c>
      <c r="M82" s="40">
        <v>1</v>
      </c>
      <c r="N82" s="34"/>
      <c r="O82" s="40">
        <v>0.1</v>
      </c>
      <c r="P82" s="40">
        <v>0.5</v>
      </c>
      <c r="Q82" s="40">
        <v>1</v>
      </c>
      <c r="R82" s="37"/>
      <c r="S82" s="31">
        <f t="shared" si="2"/>
        <v>3064.6000000000004</v>
      </c>
    </row>
    <row r="83" spans="1:19" ht="24.9" customHeight="1" x14ac:dyDescent="0.3">
      <c r="A83" s="1" t="str">
        <f t="shared" si="3"/>
        <v>C80-0740</v>
      </c>
      <c r="C83" s="20" t="s">
        <v>35</v>
      </c>
      <c r="D83" s="20" t="s">
        <v>201</v>
      </c>
      <c r="E83" s="56" t="s">
        <v>202</v>
      </c>
      <c r="F83" s="57" t="s">
        <v>203</v>
      </c>
      <c r="G83" s="23">
        <f>SUMIFS(NSFR_Data!D:D,NSFR_Data!C:C,$A83)</f>
        <v>0</v>
      </c>
      <c r="H83" s="23">
        <f>SUMIFS(NSFR_Data!E:E,NSFR_Data!D:D,$A83)</f>
        <v>0</v>
      </c>
      <c r="I83" s="23">
        <f>SUMIFS(NSFR_Data!F:F,NSFR_Data!E:E,$A83)</f>
        <v>0</v>
      </c>
      <c r="J83" s="45"/>
      <c r="K83" s="40">
        <v>0.85</v>
      </c>
      <c r="L83" s="40">
        <v>0.85</v>
      </c>
      <c r="M83" s="40">
        <v>0.85</v>
      </c>
      <c r="N83" s="34"/>
      <c r="O83" s="40">
        <v>0.85</v>
      </c>
      <c r="P83" s="40">
        <v>0.85</v>
      </c>
      <c r="Q83" s="40">
        <v>0.85</v>
      </c>
      <c r="R83" s="37"/>
      <c r="S83" s="31">
        <f t="shared" si="2"/>
        <v>0</v>
      </c>
    </row>
    <row r="84" spans="1:19" ht="31.5" customHeight="1" x14ac:dyDescent="0.3">
      <c r="A84" s="1" t="str">
        <f t="shared" si="3"/>
        <v>C80-0750</v>
      </c>
      <c r="C84" s="20" t="s">
        <v>35</v>
      </c>
      <c r="D84" s="20" t="s">
        <v>204</v>
      </c>
      <c r="E84" s="56" t="s">
        <v>205</v>
      </c>
      <c r="F84" s="57" t="s">
        <v>206</v>
      </c>
      <c r="G84" s="23">
        <f>SUMIFS(NSFR_Data!D:D,NSFR_Data!C:C,$A84)</f>
        <v>0</v>
      </c>
      <c r="H84" s="23">
        <f>SUMIFS(NSFR_Data!E:E,NSFR_Data!D:D,$A84)</f>
        <v>0</v>
      </c>
      <c r="I84" s="23">
        <f>SUMIFS(NSFR_Data!F:F,NSFR_Data!E:E,$A84)</f>
        <v>0</v>
      </c>
      <c r="J84" s="41"/>
      <c r="K84" s="33"/>
      <c r="L84" s="33"/>
      <c r="M84" s="33"/>
      <c r="N84" s="34"/>
      <c r="O84" s="33"/>
      <c r="P84" s="33"/>
      <c r="Q84" s="33"/>
      <c r="R84" s="37"/>
      <c r="S84" s="31">
        <f t="shared" si="2"/>
        <v>0</v>
      </c>
    </row>
    <row r="85" spans="1:19" ht="27.75" customHeight="1" x14ac:dyDescent="0.3">
      <c r="A85" s="1" t="str">
        <f t="shared" si="3"/>
        <v>C80-0760</v>
      </c>
      <c r="C85" s="20" t="s">
        <v>35</v>
      </c>
      <c r="D85" s="20" t="s">
        <v>207</v>
      </c>
      <c r="E85" s="56" t="s">
        <v>208</v>
      </c>
      <c r="F85" s="64" t="s">
        <v>209</v>
      </c>
      <c r="G85" s="23">
        <f>SUMIFS(NSFR_Data!D:D,NSFR_Data!C:C,$A85)</f>
        <v>0</v>
      </c>
      <c r="H85" s="23">
        <f>SUMIFS(NSFR_Data!E:E,NSFR_Data!D:D,$A85)</f>
        <v>0</v>
      </c>
      <c r="I85" s="23">
        <f>SUMIFS(NSFR_Data!F:F,NSFR_Data!E:E,$A85)</f>
        <v>0</v>
      </c>
      <c r="J85" s="41"/>
      <c r="K85" s="33"/>
      <c r="L85" s="33"/>
      <c r="M85" s="33"/>
      <c r="N85" s="34"/>
      <c r="O85" s="33"/>
      <c r="P85" s="33"/>
      <c r="Q85" s="33"/>
      <c r="R85" s="37"/>
      <c r="S85" s="31">
        <f t="shared" si="2"/>
        <v>0</v>
      </c>
    </row>
    <row r="86" spans="1:19" ht="24.9" customHeight="1" x14ac:dyDescent="0.3">
      <c r="A86" s="1" t="str">
        <f t="shared" si="3"/>
        <v>C80-0770</v>
      </c>
      <c r="C86" s="20" t="s">
        <v>35</v>
      </c>
      <c r="D86" s="20" t="s">
        <v>210</v>
      </c>
      <c r="E86" s="56" t="s">
        <v>211</v>
      </c>
      <c r="F86" s="38" t="s">
        <v>43</v>
      </c>
      <c r="G86" s="23">
        <f>SUMIFS(NSFR_Data!D:D,NSFR_Data!C:C,$A86)</f>
        <v>267436</v>
      </c>
      <c r="H86" s="23">
        <f>SUMIFS(NSFR_Data!E:E,NSFR_Data!D:D,$A86)</f>
        <v>0</v>
      </c>
      <c r="I86" s="23">
        <f>SUMIFS(NSFR_Data!F:F,NSFR_Data!E:E,$A86)</f>
        <v>0</v>
      </c>
      <c r="J86" s="45"/>
      <c r="K86" s="40">
        <v>0.5</v>
      </c>
      <c r="L86" s="40">
        <v>0.5</v>
      </c>
      <c r="M86" s="40">
        <v>0.65</v>
      </c>
      <c r="N86" s="34"/>
      <c r="O86" s="40">
        <v>0.5</v>
      </c>
      <c r="P86" s="40">
        <v>0.5</v>
      </c>
      <c r="Q86" s="40">
        <v>0.65</v>
      </c>
      <c r="R86" s="37"/>
      <c r="S86" s="31">
        <f t="shared" si="2"/>
        <v>133718</v>
      </c>
    </row>
    <row r="87" spans="1:19" ht="24.9" customHeight="1" x14ac:dyDescent="0.3">
      <c r="A87" s="1" t="str">
        <f t="shared" si="3"/>
        <v>C80-0780</v>
      </c>
      <c r="C87" s="20" t="s">
        <v>35</v>
      </c>
      <c r="D87" s="20" t="s">
        <v>212</v>
      </c>
      <c r="E87" s="56" t="s">
        <v>213</v>
      </c>
      <c r="F87" s="38" t="s">
        <v>45</v>
      </c>
      <c r="G87" s="23">
        <f>SUMIFS(NSFR_Data!D:D,NSFR_Data!C:C,$A87)</f>
        <v>0</v>
      </c>
      <c r="H87" s="23">
        <f>SUMIFS(NSFR_Data!E:E,NSFR_Data!D:D,$A87)</f>
        <v>0</v>
      </c>
      <c r="I87" s="23">
        <f>SUMIFS(NSFR_Data!F:F,NSFR_Data!E:E,$A87)</f>
        <v>0</v>
      </c>
      <c r="J87" s="45"/>
      <c r="K87" s="40">
        <v>0.5</v>
      </c>
      <c r="L87" s="40">
        <v>0.5</v>
      </c>
      <c r="M87" s="40">
        <v>0.65</v>
      </c>
      <c r="N87" s="34"/>
      <c r="O87" s="40">
        <v>0.5</v>
      </c>
      <c r="P87" s="40">
        <v>0.5</v>
      </c>
      <c r="Q87" s="40">
        <v>0.65</v>
      </c>
      <c r="R87" s="37"/>
      <c r="S87" s="31">
        <f t="shared" si="2"/>
        <v>0</v>
      </c>
    </row>
    <row r="88" spans="1:19" ht="24.9" customHeight="1" x14ac:dyDescent="0.3">
      <c r="A88" s="1" t="str">
        <f t="shared" si="3"/>
        <v>C80-0790</v>
      </c>
      <c r="C88" s="20" t="s">
        <v>35</v>
      </c>
      <c r="D88" s="20" t="s">
        <v>214</v>
      </c>
      <c r="E88" s="56" t="s">
        <v>215</v>
      </c>
      <c r="F88" s="38" t="s">
        <v>47</v>
      </c>
      <c r="G88" s="23">
        <f>SUMIFS(NSFR_Data!D:D,NSFR_Data!C:C,$A88)</f>
        <v>0</v>
      </c>
      <c r="H88" s="23">
        <f>SUMIFS(NSFR_Data!E:E,NSFR_Data!D:D,$A88)</f>
        <v>0</v>
      </c>
      <c r="I88" s="23">
        <f>SUMIFS(NSFR_Data!F:F,NSFR_Data!E:E,$A88)</f>
        <v>0</v>
      </c>
      <c r="J88" s="45"/>
      <c r="K88" s="40">
        <v>1</v>
      </c>
      <c r="L88" s="40">
        <v>1</v>
      </c>
      <c r="M88" s="40">
        <v>1</v>
      </c>
      <c r="N88" s="34"/>
      <c r="O88" s="40">
        <v>1</v>
      </c>
      <c r="P88" s="40">
        <v>1</v>
      </c>
      <c r="Q88" s="40">
        <v>1</v>
      </c>
      <c r="R88" s="37"/>
      <c r="S88" s="31">
        <f t="shared" si="2"/>
        <v>0</v>
      </c>
    </row>
    <row r="89" spans="1:19" ht="37.5" customHeight="1" x14ac:dyDescent="0.3">
      <c r="A89" s="1" t="str">
        <f t="shared" si="3"/>
        <v>C80-0800</v>
      </c>
      <c r="C89" s="20" t="s">
        <v>35</v>
      </c>
      <c r="D89" s="20" t="s">
        <v>216</v>
      </c>
      <c r="E89" s="56" t="s">
        <v>217</v>
      </c>
      <c r="F89" s="57" t="s">
        <v>218</v>
      </c>
      <c r="G89" s="23">
        <f>SUMIFS(NSFR_Data!D:D,NSFR_Data!C:C,$A89)</f>
        <v>0</v>
      </c>
      <c r="H89" s="23">
        <f>SUMIFS(NSFR_Data!E:E,NSFR_Data!D:D,$A89)</f>
        <v>0</v>
      </c>
      <c r="I89" s="23">
        <f>SUMIFS(NSFR_Data!F:F,NSFR_Data!E:E,$A89)</f>
        <v>0</v>
      </c>
      <c r="J89" s="41"/>
      <c r="K89" s="33"/>
      <c r="L89" s="33"/>
      <c r="M89" s="33"/>
      <c r="N89" s="34"/>
      <c r="O89" s="33"/>
      <c r="P89" s="33"/>
      <c r="Q89" s="33"/>
      <c r="R89" s="37"/>
      <c r="S89" s="31">
        <f>SUM(S90:S92)</f>
        <v>267436</v>
      </c>
    </row>
    <row r="90" spans="1:19" ht="24.9" customHeight="1" x14ac:dyDescent="0.3">
      <c r="A90" s="1" t="str">
        <f t="shared" si="3"/>
        <v>C80-0810</v>
      </c>
      <c r="C90" s="20" t="s">
        <v>35</v>
      </c>
      <c r="D90" s="20" t="s">
        <v>219</v>
      </c>
      <c r="E90" s="56" t="s">
        <v>220</v>
      </c>
      <c r="F90" s="64" t="s">
        <v>209</v>
      </c>
      <c r="G90" s="23">
        <f>SUMIFS(NSFR_Data!D:D,NSFR_Data!C:C,$A90)</f>
        <v>0</v>
      </c>
      <c r="H90" s="23">
        <f>SUMIFS(NSFR_Data!E:E,NSFR_Data!D:D,$A90)</f>
        <v>0</v>
      </c>
      <c r="I90" s="23">
        <f>SUMIFS(NSFR_Data!F:F,NSFR_Data!E:E,$A90)</f>
        <v>0</v>
      </c>
      <c r="J90" s="41"/>
      <c r="K90" s="33"/>
      <c r="L90" s="33"/>
      <c r="M90" s="33"/>
      <c r="N90" s="34"/>
      <c r="O90" s="33"/>
      <c r="P90" s="33"/>
      <c r="Q90" s="33"/>
      <c r="R90" s="37"/>
      <c r="S90" s="31">
        <f t="shared" ref="S90:S105" si="4">SUMPRODUCT(O90:Q90,G90:I90)</f>
        <v>0</v>
      </c>
    </row>
    <row r="91" spans="1:19" ht="24.9" customHeight="1" x14ac:dyDescent="0.3">
      <c r="A91" s="1" t="str">
        <f t="shared" si="3"/>
        <v>C80-0820</v>
      </c>
      <c r="C91" s="20" t="s">
        <v>35</v>
      </c>
      <c r="D91" s="20" t="s">
        <v>221</v>
      </c>
      <c r="E91" s="56" t="s">
        <v>222</v>
      </c>
      <c r="F91" s="38" t="s">
        <v>142</v>
      </c>
      <c r="G91" s="23">
        <f>SUMIFS(NSFR_Data!D:D,NSFR_Data!C:C,$A91)</f>
        <v>534872</v>
      </c>
      <c r="H91" s="23">
        <f>SUMIFS(NSFR_Data!E:E,NSFR_Data!D:D,$A91)</f>
        <v>0</v>
      </c>
      <c r="I91" s="23">
        <f>SUMIFS(NSFR_Data!F:F,NSFR_Data!E:E,$A91)</f>
        <v>0</v>
      </c>
      <c r="J91" s="45"/>
      <c r="K91" s="40">
        <v>0.5</v>
      </c>
      <c r="L91" s="40">
        <v>0.5</v>
      </c>
      <c r="M91" s="40">
        <v>0.85</v>
      </c>
      <c r="N91" s="34"/>
      <c r="O91" s="40">
        <v>0.5</v>
      </c>
      <c r="P91" s="40">
        <v>0.5</v>
      </c>
      <c r="Q91" s="40">
        <v>0.85</v>
      </c>
      <c r="R91" s="37"/>
      <c r="S91" s="31">
        <f t="shared" si="4"/>
        <v>267436</v>
      </c>
    </row>
    <row r="92" spans="1:19" ht="24.9" customHeight="1" x14ac:dyDescent="0.3">
      <c r="A92" s="1" t="str">
        <f t="shared" si="3"/>
        <v>C80-0830</v>
      </c>
      <c r="C92" s="20" t="s">
        <v>35</v>
      </c>
      <c r="D92" s="20" t="s">
        <v>223</v>
      </c>
      <c r="E92" s="56" t="s">
        <v>224</v>
      </c>
      <c r="F92" s="38" t="s">
        <v>47</v>
      </c>
      <c r="G92" s="23">
        <f>SUMIFS(NSFR_Data!D:D,NSFR_Data!C:C,$A92)</f>
        <v>0</v>
      </c>
      <c r="H92" s="23">
        <f>SUMIFS(NSFR_Data!E:E,NSFR_Data!D:D,$A92)</f>
        <v>0</v>
      </c>
      <c r="I92" s="23">
        <f>SUMIFS(NSFR_Data!F:F,NSFR_Data!E:E,$A92)</f>
        <v>0</v>
      </c>
      <c r="J92" s="45"/>
      <c r="K92" s="40">
        <v>1</v>
      </c>
      <c r="L92" s="40">
        <v>1</v>
      </c>
      <c r="M92" s="40">
        <v>1</v>
      </c>
      <c r="N92" s="34"/>
      <c r="O92" s="40">
        <v>1</v>
      </c>
      <c r="P92" s="40">
        <v>1</v>
      </c>
      <c r="Q92" s="40">
        <v>1</v>
      </c>
      <c r="R92" s="37"/>
      <c r="S92" s="31">
        <f t="shared" si="4"/>
        <v>0</v>
      </c>
    </row>
    <row r="93" spans="1:19" ht="24.9" customHeight="1" x14ac:dyDescent="0.3">
      <c r="A93" s="1" t="str">
        <f t="shared" si="3"/>
        <v>C80-0840</v>
      </c>
      <c r="C93" s="20" t="s">
        <v>35</v>
      </c>
      <c r="D93" s="20" t="s">
        <v>225</v>
      </c>
      <c r="E93" s="56" t="s">
        <v>226</v>
      </c>
      <c r="F93" s="32" t="s">
        <v>227</v>
      </c>
      <c r="G93" s="23">
        <f>SUMIFS(NSFR_Data!D:D,NSFR_Data!C:C,$A93)</f>
        <v>267436</v>
      </c>
      <c r="H93" s="23">
        <f>SUMIFS(NSFR_Data!E:E,NSFR_Data!D:D,$A93)</f>
        <v>0</v>
      </c>
      <c r="I93" s="23">
        <f>SUMIFS(NSFR_Data!F:F,NSFR_Data!E:E,$A93)</f>
        <v>0</v>
      </c>
      <c r="J93" s="45"/>
      <c r="K93" s="60">
        <v>0.1</v>
      </c>
      <c r="L93" s="60">
        <v>0.5</v>
      </c>
      <c r="M93" s="60">
        <v>0.85</v>
      </c>
      <c r="N93" s="61"/>
      <c r="O93" s="60">
        <v>0.1</v>
      </c>
      <c r="P93" s="60">
        <v>0.5</v>
      </c>
      <c r="Q93" s="60">
        <v>0.85</v>
      </c>
      <c r="R93" s="37"/>
      <c r="S93" s="31">
        <f t="shared" si="4"/>
        <v>26743.600000000002</v>
      </c>
    </row>
    <row r="94" spans="1:19" ht="24.9" customHeight="1" x14ac:dyDescent="0.3">
      <c r="A94" s="1" t="str">
        <f t="shared" si="3"/>
        <v>C80-0850</v>
      </c>
      <c r="C94" s="20" t="s">
        <v>35</v>
      </c>
      <c r="D94" s="20" t="s">
        <v>228</v>
      </c>
      <c r="E94" s="56" t="s">
        <v>229</v>
      </c>
      <c r="F94" s="65" t="s">
        <v>230</v>
      </c>
      <c r="G94" s="23">
        <f>SUMIFS(NSFR_Data!D:D,NSFR_Data!C:C,$A94)</f>
        <v>0</v>
      </c>
      <c r="H94" s="23">
        <f>SUMIFS(NSFR_Data!E:E,NSFR_Data!D:D,$A94)</f>
        <v>0</v>
      </c>
      <c r="I94" s="23">
        <f>SUMIFS(NSFR_Data!F:F,NSFR_Data!E:E,$A94)</f>
        <v>0</v>
      </c>
      <c r="J94" s="41"/>
      <c r="K94" s="33"/>
      <c r="L94" s="33"/>
      <c r="M94" s="33"/>
      <c r="N94" s="34"/>
      <c r="O94" s="33"/>
      <c r="P94" s="33"/>
      <c r="Q94" s="33"/>
      <c r="R94" s="37"/>
      <c r="S94" s="31">
        <f t="shared" si="4"/>
        <v>0</v>
      </c>
    </row>
    <row r="95" spans="1:19" ht="24.9" customHeight="1" x14ac:dyDescent="0.3">
      <c r="A95" s="1" t="str">
        <f t="shared" si="3"/>
        <v>C80-0860</v>
      </c>
      <c r="C95" s="20" t="s">
        <v>35</v>
      </c>
      <c r="D95" s="20" t="s">
        <v>231</v>
      </c>
      <c r="E95" s="56" t="s">
        <v>232</v>
      </c>
      <c r="F95" s="66" t="s">
        <v>233</v>
      </c>
      <c r="G95" s="23">
        <f>SUMIFS(NSFR_Data!D:D,NSFR_Data!C:C,$A95)</f>
        <v>0</v>
      </c>
      <c r="H95" s="23">
        <f>SUMIFS(NSFR_Data!E:E,NSFR_Data!D:D,$A95)</f>
        <v>0</v>
      </c>
      <c r="I95" s="23">
        <f>SUMIFS(NSFR_Data!F:F,NSFR_Data!E:E,$A95)</f>
        <v>0</v>
      </c>
      <c r="J95" s="45"/>
      <c r="K95" s="40">
        <v>0</v>
      </c>
      <c r="L95" s="40">
        <v>0</v>
      </c>
      <c r="M95" s="40">
        <v>0</v>
      </c>
      <c r="N95" s="34"/>
      <c r="O95" s="40">
        <v>0</v>
      </c>
      <c r="P95" s="40">
        <v>0</v>
      </c>
      <c r="Q95" s="40">
        <v>0</v>
      </c>
      <c r="R95" s="37"/>
      <c r="S95" s="31">
        <f t="shared" si="4"/>
        <v>0</v>
      </c>
    </row>
    <row r="96" spans="1:19" ht="24.9" customHeight="1" x14ac:dyDescent="0.3">
      <c r="A96" s="1" t="str">
        <f t="shared" si="3"/>
        <v>C80-0870</v>
      </c>
      <c r="C96" s="20" t="s">
        <v>35</v>
      </c>
      <c r="D96" s="20" t="s">
        <v>234</v>
      </c>
      <c r="E96" s="56" t="s">
        <v>235</v>
      </c>
      <c r="F96" s="66" t="s">
        <v>236</v>
      </c>
      <c r="G96" s="23">
        <f>SUMIFS(NSFR_Data!D:D,NSFR_Data!C:C,$A96)</f>
        <v>0</v>
      </c>
      <c r="H96" s="23">
        <f>SUMIFS(NSFR_Data!E:E,NSFR_Data!D:D,$A96)</f>
        <v>0</v>
      </c>
      <c r="I96" s="23">
        <f>SUMIFS(NSFR_Data!F:F,NSFR_Data!E:E,$A96)</f>
        <v>0</v>
      </c>
      <c r="J96" s="45"/>
      <c r="K96" s="40">
        <v>0</v>
      </c>
      <c r="L96" s="40">
        <v>0</v>
      </c>
      <c r="M96" s="40">
        <v>0</v>
      </c>
      <c r="N96" s="34"/>
      <c r="O96" s="40">
        <v>0</v>
      </c>
      <c r="P96" s="40">
        <v>0</v>
      </c>
      <c r="Q96" s="40">
        <v>0</v>
      </c>
      <c r="R96" s="37"/>
      <c r="S96" s="31">
        <f t="shared" si="4"/>
        <v>0</v>
      </c>
    </row>
    <row r="97" spans="1:19" ht="30.75" customHeight="1" x14ac:dyDescent="0.3">
      <c r="A97" s="1" t="str">
        <f t="shared" si="3"/>
        <v>C80-0880</v>
      </c>
      <c r="C97" s="20" t="s">
        <v>35</v>
      </c>
      <c r="D97" s="20" t="s">
        <v>237</v>
      </c>
      <c r="E97" s="56" t="s">
        <v>238</v>
      </c>
      <c r="F97" s="66" t="s">
        <v>239</v>
      </c>
      <c r="G97" s="23">
        <f>SUMIFS(NSFR_Data!D:D,NSFR_Data!C:C,$A97)</f>
        <v>0</v>
      </c>
      <c r="H97" s="23">
        <f>SUMIFS(NSFR_Data!E:E,NSFR_Data!D:D,$A97)</f>
        <v>0</v>
      </c>
      <c r="I97" s="23">
        <f>SUMIFS(NSFR_Data!F:F,NSFR_Data!E:E,$A97)</f>
        <v>0</v>
      </c>
      <c r="J97" s="45"/>
      <c r="K97" s="40">
        <v>0</v>
      </c>
      <c r="L97" s="40">
        <v>0</v>
      </c>
      <c r="M97" s="40">
        <v>0</v>
      </c>
      <c r="N97" s="34"/>
      <c r="O97" s="40">
        <v>0</v>
      </c>
      <c r="P97" s="40">
        <v>0</v>
      </c>
      <c r="Q97" s="40">
        <v>0</v>
      </c>
      <c r="R97" s="37"/>
      <c r="S97" s="31">
        <f t="shared" si="4"/>
        <v>0</v>
      </c>
    </row>
    <row r="98" spans="1:19" ht="24.9" customHeight="1" x14ac:dyDescent="0.3">
      <c r="A98" s="1" t="str">
        <f t="shared" si="3"/>
        <v>C80-0890</v>
      </c>
      <c r="C98" s="20" t="s">
        <v>35</v>
      </c>
      <c r="D98" s="20" t="s">
        <v>240</v>
      </c>
      <c r="E98" s="56" t="s">
        <v>241</v>
      </c>
      <c r="F98" s="66" t="s">
        <v>242</v>
      </c>
      <c r="G98" s="23">
        <f>SUMIFS(NSFR_Data!D:D,NSFR_Data!C:C,$A98)</f>
        <v>0</v>
      </c>
      <c r="H98" s="23">
        <f>SUMIFS(NSFR_Data!E:E,NSFR_Data!D:D,$A98)</f>
        <v>0</v>
      </c>
      <c r="I98" s="23">
        <f>SUMIFS(NSFR_Data!F:F,NSFR_Data!E:E,$A98)</f>
        <v>0</v>
      </c>
      <c r="J98" s="45"/>
      <c r="K98" s="40">
        <v>0</v>
      </c>
      <c r="L98" s="40">
        <v>0</v>
      </c>
      <c r="M98" s="40">
        <v>0</v>
      </c>
      <c r="N98" s="34"/>
      <c r="O98" s="40">
        <v>0</v>
      </c>
      <c r="P98" s="40">
        <v>0</v>
      </c>
      <c r="Q98" s="40">
        <v>0</v>
      </c>
      <c r="R98" s="37"/>
      <c r="S98" s="31">
        <f t="shared" si="4"/>
        <v>0</v>
      </c>
    </row>
    <row r="99" spans="1:19" ht="24.9" customHeight="1" x14ac:dyDescent="0.3">
      <c r="A99" s="1" t="str">
        <f t="shared" si="3"/>
        <v>C80-0900</v>
      </c>
      <c r="C99" s="20" t="s">
        <v>35</v>
      </c>
      <c r="D99" s="20" t="s">
        <v>243</v>
      </c>
      <c r="E99" s="56" t="s">
        <v>244</v>
      </c>
      <c r="F99" s="66" t="s">
        <v>245</v>
      </c>
      <c r="G99" s="23">
        <f>SUMIFS(NSFR_Data!D:D,NSFR_Data!C:C,$A99)</f>
        <v>0</v>
      </c>
      <c r="H99" s="23">
        <f>SUMIFS(NSFR_Data!E:E,NSFR_Data!D:D,$A99)</f>
        <v>0</v>
      </c>
      <c r="I99" s="23">
        <f>SUMIFS(NSFR_Data!F:F,NSFR_Data!E:E,$A99)</f>
        <v>0</v>
      </c>
      <c r="J99" s="45"/>
      <c r="K99" s="40">
        <v>0</v>
      </c>
      <c r="L99" s="40">
        <v>0</v>
      </c>
      <c r="M99" s="40">
        <v>0</v>
      </c>
      <c r="N99" s="34"/>
      <c r="O99" s="40">
        <v>0</v>
      </c>
      <c r="P99" s="40">
        <v>0</v>
      </c>
      <c r="Q99" s="40">
        <v>0</v>
      </c>
      <c r="R99" s="37"/>
      <c r="S99" s="31">
        <f t="shared" si="4"/>
        <v>0</v>
      </c>
    </row>
    <row r="100" spans="1:19" ht="24.9" customHeight="1" x14ac:dyDescent="0.3">
      <c r="A100" s="1" t="str">
        <f t="shared" si="3"/>
        <v>C80-0910</v>
      </c>
      <c r="C100" s="20" t="s">
        <v>35</v>
      </c>
      <c r="D100" s="20" t="s">
        <v>246</v>
      </c>
      <c r="E100" s="56" t="s">
        <v>247</v>
      </c>
      <c r="F100" s="67" t="s">
        <v>248</v>
      </c>
      <c r="G100" s="23">
        <f>SUMIFS(NSFR_Data!D:D,NSFR_Data!C:C,$A100)</f>
        <v>0</v>
      </c>
      <c r="H100" s="23">
        <f>SUMIFS(NSFR_Data!E:E,NSFR_Data!D:D,$A100)</f>
        <v>0</v>
      </c>
      <c r="I100" s="23">
        <f>SUMIFS(NSFR_Data!F:F,NSFR_Data!E:E,$A100)</f>
        <v>0</v>
      </c>
      <c r="J100" s="45"/>
      <c r="K100" s="33"/>
      <c r="L100" s="33"/>
      <c r="M100" s="33"/>
      <c r="N100" s="34"/>
      <c r="O100" s="68"/>
      <c r="P100" s="69"/>
      <c r="Q100" s="69"/>
      <c r="R100" s="37"/>
      <c r="S100" s="31">
        <f t="shared" si="4"/>
        <v>0</v>
      </c>
    </row>
    <row r="101" spans="1:19" ht="24.9" customHeight="1" x14ac:dyDescent="0.3">
      <c r="A101" s="1" t="str">
        <f t="shared" si="3"/>
        <v>C80-0920</v>
      </c>
      <c r="C101" s="20" t="s">
        <v>35</v>
      </c>
      <c r="D101" s="20" t="s">
        <v>249</v>
      </c>
      <c r="E101" s="56" t="s">
        <v>250</v>
      </c>
      <c r="F101" s="70" t="s">
        <v>251</v>
      </c>
      <c r="G101" s="23">
        <f>SUMIFS(NSFR_Data!D:D,NSFR_Data!C:C,$A101)</f>
        <v>0</v>
      </c>
      <c r="H101" s="23">
        <f>SUMIFS(NSFR_Data!E:E,NSFR_Data!D:D,$A101)</f>
        <v>0</v>
      </c>
      <c r="I101" s="23">
        <f>SUMIFS(NSFR_Data!F:F,NSFR_Data!E:E,$A101)</f>
        <v>0</v>
      </c>
      <c r="J101" s="41"/>
      <c r="K101" s="33"/>
      <c r="L101" s="33"/>
      <c r="M101" s="33"/>
      <c r="N101" s="34"/>
      <c r="O101" s="68"/>
      <c r="P101" s="69"/>
      <c r="Q101" s="69"/>
      <c r="R101" s="37"/>
      <c r="S101" s="31">
        <f t="shared" si="4"/>
        <v>0</v>
      </c>
    </row>
    <row r="102" spans="1:19" ht="24.9" customHeight="1" x14ac:dyDescent="0.3">
      <c r="A102" s="1" t="str">
        <f t="shared" si="3"/>
        <v>C80-0930</v>
      </c>
      <c r="C102" s="20" t="s">
        <v>35</v>
      </c>
      <c r="D102" s="20" t="s">
        <v>252</v>
      </c>
      <c r="E102" s="56" t="s">
        <v>253</v>
      </c>
      <c r="F102" s="57" t="s">
        <v>254</v>
      </c>
      <c r="G102" s="23">
        <f>SUMIFS(NSFR_Data!D:D,NSFR_Data!C:C,$A102)</f>
        <v>0</v>
      </c>
      <c r="H102" s="45"/>
      <c r="I102" s="45"/>
      <c r="J102" s="45"/>
      <c r="K102" s="40">
        <v>0.05</v>
      </c>
      <c r="L102" s="36"/>
      <c r="M102" s="36"/>
      <c r="N102" s="35"/>
      <c r="O102" s="40">
        <v>0.05</v>
      </c>
      <c r="P102" s="36"/>
      <c r="Q102" s="36"/>
      <c r="R102" s="37"/>
      <c r="S102" s="31">
        <f t="shared" si="4"/>
        <v>0</v>
      </c>
    </row>
    <row r="103" spans="1:19" ht="24.9" customHeight="1" x14ac:dyDescent="0.3">
      <c r="A103" s="1" t="str">
        <f t="shared" si="3"/>
        <v>C80-0940</v>
      </c>
      <c r="C103" s="20" t="s">
        <v>35</v>
      </c>
      <c r="D103" s="20" t="s">
        <v>255</v>
      </c>
      <c r="E103" s="56" t="s">
        <v>256</v>
      </c>
      <c r="F103" s="57" t="s">
        <v>257</v>
      </c>
      <c r="G103" s="23">
        <f>SUMIFS(NSFR_Data!D:D,NSFR_Data!C:C,$A103)</f>
        <v>0</v>
      </c>
      <c r="H103" s="45"/>
      <c r="I103" s="45"/>
      <c r="J103" s="45"/>
      <c r="K103" s="40">
        <v>1</v>
      </c>
      <c r="L103" s="36"/>
      <c r="M103" s="36"/>
      <c r="N103" s="35"/>
      <c r="O103" s="40">
        <v>1</v>
      </c>
      <c r="P103" s="36"/>
      <c r="Q103" s="36"/>
      <c r="R103" s="37"/>
      <c r="S103" s="31">
        <f t="shared" si="4"/>
        <v>0</v>
      </c>
    </row>
    <row r="104" spans="1:19" ht="24.9" customHeight="1" x14ac:dyDescent="0.3">
      <c r="A104" s="1" t="str">
        <f t="shared" si="3"/>
        <v>C80-0950</v>
      </c>
      <c r="C104" s="20" t="s">
        <v>35</v>
      </c>
      <c r="D104" s="20" t="s">
        <v>258</v>
      </c>
      <c r="E104" s="56" t="s">
        <v>259</v>
      </c>
      <c r="F104" s="57" t="s">
        <v>260</v>
      </c>
      <c r="G104" s="23">
        <f>SUMIFS(NSFR_Data!D:D,NSFR_Data!C:C,$A104)</f>
        <v>0</v>
      </c>
      <c r="H104" s="23">
        <f>SUMIFS(NSFR_Data!E:E,NSFR_Data!D:D,$A104)</f>
        <v>0</v>
      </c>
      <c r="I104" s="23">
        <f>SUMIFS(NSFR_Data!F:F,NSFR_Data!E:E,$A104)</f>
        <v>0</v>
      </c>
      <c r="J104" s="53">
        <v>0</v>
      </c>
      <c r="K104" s="40">
        <v>0.85</v>
      </c>
      <c r="L104" s="40">
        <v>0.85</v>
      </c>
      <c r="M104" s="40">
        <v>0.85</v>
      </c>
      <c r="N104" s="40">
        <v>0.85</v>
      </c>
      <c r="O104" s="40">
        <v>0.85</v>
      </c>
      <c r="P104" s="40">
        <v>0.85</v>
      </c>
      <c r="Q104" s="40">
        <v>0.85</v>
      </c>
      <c r="R104" s="40">
        <v>0.85</v>
      </c>
      <c r="S104" s="31">
        <f t="shared" si="4"/>
        <v>0</v>
      </c>
    </row>
    <row r="105" spans="1:19" ht="24.9" customHeight="1" x14ac:dyDescent="0.3">
      <c r="A105" s="1" t="str">
        <f t="shared" si="3"/>
        <v>C80-0960</v>
      </c>
      <c r="C105" s="20" t="s">
        <v>35</v>
      </c>
      <c r="D105" s="20" t="s">
        <v>261</v>
      </c>
      <c r="E105" s="56" t="s">
        <v>262</v>
      </c>
      <c r="F105" s="71" t="s">
        <v>263</v>
      </c>
      <c r="G105" s="23">
        <f>SUMIFS(NSFR_Data!D:D,NSFR_Data!C:C,$A105)</f>
        <v>0</v>
      </c>
      <c r="H105" s="23">
        <f>SUMIFS(NSFR_Data!E:E,NSFR_Data!D:D,$A105)</f>
        <v>0</v>
      </c>
      <c r="I105" s="23">
        <f>SUMIFS(NSFR_Data!F:F,NSFR_Data!E:E,$A105)</f>
        <v>0</v>
      </c>
      <c r="J105" s="53">
        <v>0</v>
      </c>
      <c r="K105" s="40">
        <v>0.85</v>
      </c>
      <c r="L105" s="40">
        <v>0.85</v>
      </c>
      <c r="M105" s="40">
        <v>0.85</v>
      </c>
      <c r="N105" s="40">
        <v>0.85</v>
      </c>
      <c r="O105" s="40">
        <v>0.85</v>
      </c>
      <c r="P105" s="40">
        <v>0.85</v>
      </c>
      <c r="Q105" s="40">
        <v>0.85</v>
      </c>
      <c r="R105" s="40">
        <v>0.85</v>
      </c>
      <c r="S105" s="31">
        <f t="shared" si="4"/>
        <v>0</v>
      </c>
    </row>
    <row r="106" spans="1:19" ht="24.9" customHeight="1" x14ac:dyDescent="0.3">
      <c r="A106" s="1" t="str">
        <f t="shared" si="3"/>
        <v>C80-0970</v>
      </c>
      <c r="C106" s="20" t="s">
        <v>35</v>
      </c>
      <c r="D106" s="20" t="s">
        <v>264</v>
      </c>
      <c r="E106" s="56" t="s">
        <v>265</v>
      </c>
      <c r="F106" s="72" t="s">
        <v>266</v>
      </c>
      <c r="G106" s="23">
        <f>SUMIFS(NSFR_Data!D:D,NSFR_Data!C:C,$A106)</f>
        <v>0</v>
      </c>
      <c r="H106" s="23">
        <f>SUMIFS(NSFR_Data!E:E,NSFR_Data!D:D,$A106)</f>
        <v>0</v>
      </c>
      <c r="I106" s="23">
        <f>SUMIFS(NSFR_Data!F:F,NSFR_Data!E:E,$A106)</f>
        <v>0</v>
      </c>
      <c r="J106" s="41"/>
      <c r="K106" s="33"/>
      <c r="L106" s="33"/>
      <c r="M106" s="33"/>
      <c r="N106" s="34"/>
      <c r="O106" s="35"/>
      <c r="P106" s="36"/>
      <c r="Q106" s="36"/>
      <c r="R106" s="37"/>
      <c r="S106" s="31">
        <f>SUM(S107,S110,S111,S112)</f>
        <v>11709</v>
      </c>
    </row>
    <row r="107" spans="1:19" ht="24.9" customHeight="1" x14ac:dyDescent="0.3">
      <c r="A107" s="1" t="str">
        <f t="shared" si="3"/>
        <v>C80-0980</v>
      </c>
      <c r="C107" s="20" t="s">
        <v>35</v>
      </c>
      <c r="D107" s="20" t="s">
        <v>267</v>
      </c>
      <c r="E107" s="56" t="s">
        <v>268</v>
      </c>
      <c r="F107" s="73" t="s">
        <v>269</v>
      </c>
      <c r="G107" s="44"/>
      <c r="H107" s="45"/>
      <c r="I107" s="23">
        <f>SUMIFS(NSFR_Data!F:F,NSFR_Data!E:E,$A107)</f>
        <v>0</v>
      </c>
      <c r="J107" s="45"/>
      <c r="K107" s="33"/>
      <c r="L107" s="33"/>
      <c r="M107" s="33"/>
      <c r="N107" s="34"/>
      <c r="O107" s="35"/>
      <c r="P107" s="36"/>
      <c r="Q107" s="69"/>
      <c r="R107" s="37"/>
      <c r="S107" s="31">
        <f t="shared" ref="S107:S118" si="5">SUMPRODUCT(O107:Q107,G107:I107)</f>
        <v>0</v>
      </c>
    </row>
    <row r="108" spans="1:19" ht="24.9" customHeight="1" x14ac:dyDescent="0.3">
      <c r="A108" s="1" t="str">
        <f t="shared" si="3"/>
        <v>C80-0990</v>
      </c>
      <c r="C108" s="20" t="s">
        <v>35</v>
      </c>
      <c r="D108" s="20" t="s">
        <v>270</v>
      </c>
      <c r="E108" s="56" t="s">
        <v>271</v>
      </c>
      <c r="F108" s="38" t="s">
        <v>142</v>
      </c>
      <c r="G108" s="44"/>
      <c r="H108" s="45"/>
      <c r="I108" s="23">
        <f>SUMIFS(NSFR_Data!F:F,NSFR_Data!E:E,$A108)</f>
        <v>0</v>
      </c>
      <c r="J108" s="45"/>
      <c r="K108" s="33"/>
      <c r="L108" s="33"/>
      <c r="M108" s="40">
        <v>0.85</v>
      </c>
      <c r="N108" s="34"/>
      <c r="O108" s="35"/>
      <c r="P108" s="36"/>
      <c r="Q108" s="40">
        <v>0.85</v>
      </c>
      <c r="R108" s="37"/>
      <c r="S108" s="31">
        <f t="shared" si="5"/>
        <v>0</v>
      </c>
    </row>
    <row r="109" spans="1:19" ht="24.9" customHeight="1" x14ac:dyDescent="0.3">
      <c r="A109" s="1" t="str">
        <f t="shared" si="3"/>
        <v>C80-1000</v>
      </c>
      <c r="C109" s="20" t="s">
        <v>35</v>
      </c>
      <c r="D109" s="20" t="s">
        <v>272</v>
      </c>
      <c r="E109" s="56" t="s">
        <v>273</v>
      </c>
      <c r="F109" s="38" t="s">
        <v>47</v>
      </c>
      <c r="G109" s="44"/>
      <c r="H109" s="45"/>
      <c r="I109" s="23">
        <f>SUMIFS(NSFR_Data!F:F,NSFR_Data!E:E,$A109)</f>
        <v>0</v>
      </c>
      <c r="J109" s="45"/>
      <c r="K109" s="33"/>
      <c r="L109" s="33"/>
      <c r="M109" s="40">
        <v>1</v>
      </c>
      <c r="N109" s="34"/>
      <c r="O109" s="35"/>
      <c r="P109" s="36"/>
      <c r="Q109" s="40">
        <v>1</v>
      </c>
      <c r="R109" s="37"/>
      <c r="S109" s="31">
        <f t="shared" si="5"/>
        <v>0</v>
      </c>
    </row>
    <row r="110" spans="1:19" ht="26.4" customHeight="1" x14ac:dyDescent="0.3">
      <c r="A110" s="1" t="str">
        <f t="shared" si="3"/>
        <v>C80-1010</v>
      </c>
      <c r="C110" s="20" t="s">
        <v>35</v>
      </c>
      <c r="D110" s="20" t="s">
        <v>274</v>
      </c>
      <c r="E110" s="56" t="s">
        <v>275</v>
      </c>
      <c r="F110" s="57" t="s">
        <v>276</v>
      </c>
      <c r="G110" s="23">
        <f>SUMIFS(NSFR_Data!D:D,NSFR_Data!C:C,$A110)</f>
        <v>0</v>
      </c>
      <c r="H110" s="45"/>
      <c r="I110" s="45"/>
      <c r="J110" s="45"/>
      <c r="K110" s="40">
        <v>0</v>
      </c>
      <c r="L110" s="74"/>
      <c r="M110" s="74"/>
      <c r="N110" s="75"/>
      <c r="O110" s="40">
        <v>0</v>
      </c>
      <c r="P110" s="36"/>
      <c r="Q110" s="36"/>
      <c r="R110" s="37"/>
      <c r="S110" s="31">
        <f t="shared" si="5"/>
        <v>0</v>
      </c>
    </row>
    <row r="111" spans="1:19" ht="26.4" customHeight="1" x14ac:dyDescent="0.3">
      <c r="A111" s="1" t="str">
        <f t="shared" si="3"/>
        <v>C80-1020</v>
      </c>
      <c r="C111" s="20" t="s">
        <v>35</v>
      </c>
      <c r="D111" s="20" t="s">
        <v>277</v>
      </c>
      <c r="E111" s="56" t="s">
        <v>278</v>
      </c>
      <c r="F111" s="57" t="s">
        <v>279</v>
      </c>
      <c r="G111" s="23">
        <f>SUMIFS(NSFR_Data!D:D,NSFR_Data!C:C,$A111)</f>
        <v>8590</v>
      </c>
      <c r="H111" s="23">
        <f>SUMIFS(NSFR_Data!E:E,NSFR_Data!D:D,$A111)</f>
        <v>0</v>
      </c>
      <c r="I111" s="23">
        <f>SUMIFS(NSFR_Data!F:F,NSFR_Data!E:E,$A111)</f>
        <v>0</v>
      </c>
      <c r="J111" s="45"/>
      <c r="K111" s="40">
        <v>1</v>
      </c>
      <c r="L111" s="40">
        <v>1</v>
      </c>
      <c r="M111" s="40">
        <v>1</v>
      </c>
      <c r="N111" s="75"/>
      <c r="O111" s="40">
        <v>1</v>
      </c>
      <c r="P111" s="40">
        <v>1</v>
      </c>
      <c r="Q111" s="40">
        <v>1</v>
      </c>
      <c r="R111" s="37"/>
      <c r="S111" s="31">
        <f t="shared" si="5"/>
        <v>8590</v>
      </c>
    </row>
    <row r="112" spans="1:19" ht="24.9" customHeight="1" x14ac:dyDescent="0.3">
      <c r="A112" s="1" t="str">
        <f t="shared" si="3"/>
        <v>C80-1030</v>
      </c>
      <c r="C112" s="20" t="s">
        <v>35</v>
      </c>
      <c r="D112" s="20" t="s">
        <v>280</v>
      </c>
      <c r="E112" s="56" t="s">
        <v>281</v>
      </c>
      <c r="F112" s="32" t="s">
        <v>282</v>
      </c>
      <c r="G112" s="23">
        <f>SUMIFS(NSFR_Data!D:D,NSFR_Data!C:C,$A112)</f>
        <v>6238</v>
      </c>
      <c r="H112" s="23">
        <f>SUMIFS(NSFR_Data!E:E,NSFR_Data!D:D,$A112)</f>
        <v>0</v>
      </c>
      <c r="I112" s="23">
        <f>SUMIFS(NSFR_Data!F:F,NSFR_Data!E:E,$A112)</f>
        <v>0</v>
      </c>
      <c r="J112" s="45"/>
      <c r="K112" s="40">
        <v>0.5</v>
      </c>
      <c r="L112" s="40">
        <v>0.5</v>
      </c>
      <c r="M112" s="40">
        <v>1</v>
      </c>
      <c r="N112" s="34"/>
      <c r="O112" s="40">
        <v>0.5</v>
      </c>
      <c r="P112" s="40">
        <v>0.5</v>
      </c>
      <c r="Q112" s="40">
        <v>1</v>
      </c>
      <c r="R112" s="37"/>
      <c r="S112" s="31">
        <f t="shared" si="5"/>
        <v>3119</v>
      </c>
    </row>
    <row r="113" spans="1:19" ht="24.9" customHeight="1" x14ac:dyDescent="0.3">
      <c r="A113" s="1" t="str">
        <f t="shared" si="3"/>
        <v>C80-1040</v>
      </c>
      <c r="C113" s="20" t="s">
        <v>35</v>
      </c>
      <c r="D113" s="20" t="s">
        <v>283</v>
      </c>
      <c r="E113" s="56" t="s">
        <v>284</v>
      </c>
      <c r="F113" s="72" t="s">
        <v>285</v>
      </c>
      <c r="G113" s="23">
        <f>SUMIFS(NSFR_Data!D:D,NSFR_Data!C:C,$A113)</f>
        <v>0</v>
      </c>
      <c r="H113" s="23">
        <f>SUMIFS(NSFR_Data!E:E,NSFR_Data!D:D,$A113)</f>
        <v>0</v>
      </c>
      <c r="I113" s="23">
        <f>SUMIFS(NSFR_Data!F:F,NSFR_Data!E:E,$A113)</f>
        <v>0</v>
      </c>
      <c r="J113" s="41"/>
      <c r="K113" s="33"/>
      <c r="L113" s="33"/>
      <c r="M113" s="33"/>
      <c r="N113" s="34"/>
      <c r="O113" s="35"/>
      <c r="P113" s="36"/>
      <c r="Q113" s="36"/>
      <c r="R113" s="37"/>
      <c r="S113" s="31">
        <f t="shared" si="5"/>
        <v>0</v>
      </c>
    </row>
    <row r="114" spans="1:19" ht="24.9" customHeight="1" x14ac:dyDescent="0.3">
      <c r="A114" s="1" t="str">
        <f t="shared" si="3"/>
        <v>C80-1050</v>
      </c>
      <c r="C114" s="20" t="s">
        <v>35</v>
      </c>
      <c r="D114" s="20" t="s">
        <v>286</v>
      </c>
      <c r="E114" s="56" t="s">
        <v>287</v>
      </c>
      <c r="F114" s="76" t="s">
        <v>288</v>
      </c>
      <c r="G114" s="23">
        <f>SUMIFS(NSFR_Data!D:D,NSFR_Data!C:C,$A114)</f>
        <v>0</v>
      </c>
      <c r="H114" s="23">
        <f>SUMIFS(NSFR_Data!E:E,NSFR_Data!D:D,$A114)</f>
        <v>0</v>
      </c>
      <c r="I114" s="23">
        <f>SUMIFS(NSFR_Data!F:F,NSFR_Data!E:E,$A114)</f>
        <v>0</v>
      </c>
      <c r="J114" s="45"/>
      <c r="K114" s="40"/>
      <c r="L114" s="40"/>
      <c r="M114" s="40"/>
      <c r="N114" s="34"/>
      <c r="O114" s="68"/>
      <c r="P114" s="69"/>
      <c r="Q114" s="69"/>
      <c r="R114" s="37"/>
      <c r="S114" s="31">
        <f t="shared" si="5"/>
        <v>0</v>
      </c>
    </row>
    <row r="115" spans="1:19" ht="24.9" customHeight="1" x14ac:dyDescent="0.3">
      <c r="A115" s="1" t="str">
        <f t="shared" si="3"/>
        <v>C80-1060</v>
      </c>
      <c r="C115" s="20" t="s">
        <v>35</v>
      </c>
      <c r="D115" s="20" t="s">
        <v>289</v>
      </c>
      <c r="E115" s="56" t="s">
        <v>290</v>
      </c>
      <c r="F115" s="57" t="s">
        <v>291</v>
      </c>
      <c r="G115" s="23">
        <f>SUMIFS(NSFR_Data!D:D,NSFR_Data!C:C,$A115)</f>
        <v>0</v>
      </c>
      <c r="H115" s="23">
        <f>SUMIFS(NSFR_Data!E:E,NSFR_Data!D:D,$A115)</f>
        <v>0</v>
      </c>
      <c r="I115" s="23">
        <f>SUMIFS(NSFR_Data!F:F,NSFR_Data!E:E,$A115)</f>
        <v>0</v>
      </c>
      <c r="J115" s="45"/>
      <c r="K115" s="40">
        <v>0.05</v>
      </c>
      <c r="L115" s="40">
        <v>0.05</v>
      </c>
      <c r="M115" s="40">
        <v>0.05</v>
      </c>
      <c r="N115" s="34"/>
      <c r="O115" s="40">
        <v>0.05</v>
      </c>
      <c r="P115" s="40">
        <v>0.05</v>
      </c>
      <c r="Q115" s="40">
        <v>0.05</v>
      </c>
      <c r="R115" s="37"/>
      <c r="S115" s="31">
        <f t="shared" si="5"/>
        <v>0</v>
      </c>
    </row>
    <row r="116" spans="1:19" ht="28.2" customHeight="1" x14ac:dyDescent="0.3">
      <c r="A116" s="1" t="str">
        <f t="shared" si="3"/>
        <v>C80-1070</v>
      </c>
      <c r="C116" s="20" t="s">
        <v>35</v>
      </c>
      <c r="D116" s="20" t="s">
        <v>292</v>
      </c>
      <c r="E116" s="56" t="s">
        <v>293</v>
      </c>
      <c r="F116" s="77" t="s">
        <v>294</v>
      </c>
      <c r="G116" s="23">
        <f>SUMIFS(NSFR_Data!D:D,NSFR_Data!C:C,$A116)</f>
        <v>0</v>
      </c>
      <c r="H116" s="23">
        <f>SUMIFS(NSFR_Data!E:E,NSFR_Data!D:D,$A116)</f>
        <v>0</v>
      </c>
      <c r="I116" s="23">
        <f>SUMIFS(NSFR_Data!F:F,NSFR_Data!E:E,$A116)</f>
        <v>0</v>
      </c>
      <c r="J116" s="78"/>
      <c r="K116" s="79">
        <v>0.05</v>
      </c>
      <c r="L116" s="80">
        <v>7.4999999999999997E-2</v>
      </c>
      <c r="M116" s="79">
        <v>0.1</v>
      </c>
      <c r="N116" s="81"/>
      <c r="O116" s="79">
        <v>0.05</v>
      </c>
      <c r="P116" s="80">
        <v>7.4999999999999997E-2</v>
      </c>
      <c r="Q116" s="79">
        <v>0.1</v>
      </c>
      <c r="R116" s="82"/>
      <c r="S116" s="31">
        <f t="shared" si="5"/>
        <v>0</v>
      </c>
    </row>
    <row r="117" spans="1:19" ht="28.2" customHeight="1" x14ac:dyDescent="0.3">
      <c r="A117" s="1" t="str">
        <f t="shared" si="3"/>
        <v>C80-1080</v>
      </c>
      <c r="C117" s="20" t="s">
        <v>35</v>
      </c>
      <c r="D117" s="20" t="s">
        <v>295</v>
      </c>
      <c r="E117" s="56" t="s">
        <v>296</v>
      </c>
      <c r="F117" s="77" t="s">
        <v>297</v>
      </c>
      <c r="G117" s="23">
        <f>SUMIFS(NSFR_Data!D:D,NSFR_Data!C:C,$A117)</f>
        <v>0</v>
      </c>
      <c r="H117" s="23">
        <f>SUMIFS(NSFR_Data!E:E,NSFR_Data!D:D,$A117)</f>
        <v>0</v>
      </c>
      <c r="I117" s="23">
        <f>SUMIFS(NSFR_Data!F:F,NSFR_Data!E:E,$A117)</f>
        <v>0</v>
      </c>
      <c r="J117" s="78"/>
      <c r="K117" s="79">
        <v>1</v>
      </c>
      <c r="L117" s="79">
        <v>1</v>
      </c>
      <c r="M117" s="79">
        <v>1</v>
      </c>
      <c r="N117" s="81"/>
      <c r="O117" s="79">
        <v>1</v>
      </c>
      <c r="P117" s="79">
        <v>1</v>
      </c>
      <c r="Q117" s="79">
        <v>1</v>
      </c>
      <c r="R117" s="82"/>
      <c r="S117" s="83">
        <f t="shared" si="5"/>
        <v>0</v>
      </c>
    </row>
    <row r="118" spans="1:19" ht="28.2" customHeight="1" x14ac:dyDescent="0.3">
      <c r="A118" s="1" t="str">
        <f t="shared" si="3"/>
        <v>C80-1090</v>
      </c>
      <c r="C118" s="20" t="s">
        <v>35</v>
      </c>
      <c r="D118" s="20" t="s">
        <v>298</v>
      </c>
      <c r="E118" s="56" t="s">
        <v>299</v>
      </c>
      <c r="F118" s="57" t="s">
        <v>300</v>
      </c>
      <c r="G118" s="23">
        <f>SUMIFS(NSFR_Data!D:D,NSFR_Data!C:C,$A118)</f>
        <v>0</v>
      </c>
      <c r="H118" s="23">
        <f>SUMIFS(NSFR_Data!E:E,NSFR_Data!D:D,$A118)</f>
        <v>0</v>
      </c>
      <c r="I118" s="23">
        <f>SUMIFS(NSFR_Data!F:F,NSFR_Data!E:E,$A118)</f>
        <v>0</v>
      </c>
      <c r="J118" s="84"/>
      <c r="K118" s="85"/>
      <c r="L118" s="85"/>
      <c r="M118" s="85"/>
      <c r="N118" s="86"/>
      <c r="O118" s="87"/>
      <c r="P118" s="88"/>
      <c r="Q118" s="88"/>
      <c r="R118" s="89"/>
      <c r="S118" s="90">
        <f t="shared" si="5"/>
        <v>0</v>
      </c>
    </row>
  </sheetData>
  <mergeCells count="12">
    <mergeCell ref="O7:Q7"/>
    <mergeCell ref="R7:R8"/>
    <mergeCell ref="C2:S2"/>
    <mergeCell ref="C6:F8"/>
    <mergeCell ref="G6:J6"/>
    <mergeCell ref="K6:N6"/>
    <mergeCell ref="O6:R6"/>
    <mergeCell ref="S6:S8"/>
    <mergeCell ref="G7:I7"/>
    <mergeCell ref="J7:J8"/>
    <mergeCell ref="K7:M7"/>
    <mergeCell ref="N7:N8"/>
  </mergeCells>
  <conditionalFormatting sqref="G10:J118 S10:S118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P118"/>
  <sheetViews>
    <sheetView topLeftCell="B1" zoomScale="55" zoomScaleNormal="55" workbookViewId="0">
      <selection activeCell="R6" sqref="R6"/>
    </sheetView>
  </sheetViews>
  <sheetFormatPr baseColWidth="10" defaultColWidth="11.44140625" defaultRowHeight="13.8" outlineLevelCol="1" x14ac:dyDescent="0.3"/>
  <cols>
    <col min="1" max="1" width="11.44140625" style="1" hidden="1" customWidth="1" outlineLevel="1"/>
    <col min="2" max="2" width="2.44140625" style="51" customWidth="1" collapsed="1"/>
    <col min="3" max="4" width="8.6640625" style="121" customWidth="1"/>
    <col min="5" max="5" width="8.6640625" style="122" customWidth="1"/>
    <col min="6" max="6" width="75.6640625" style="51" customWidth="1"/>
    <col min="7" max="9" width="20.6640625" style="95" customWidth="1"/>
    <col min="10" max="15" width="20.6640625" style="51" customWidth="1"/>
    <col min="16" max="16" width="20.6640625" style="95" customWidth="1"/>
    <col min="17" max="16384" width="11.44140625" style="51"/>
  </cols>
  <sheetData>
    <row r="1" spans="1:16" ht="15.75" customHeight="1" thickBot="1" x14ac:dyDescent="0.35">
      <c r="B1" s="91"/>
      <c r="C1" s="92"/>
      <c r="D1" s="92"/>
      <c r="E1" s="93"/>
      <c r="F1" s="91"/>
      <c r="G1" s="94"/>
      <c r="H1" s="94"/>
      <c r="I1" s="94"/>
      <c r="J1" s="91"/>
      <c r="K1" s="91"/>
      <c r="L1" s="91"/>
      <c r="M1" s="91"/>
      <c r="N1" s="91"/>
      <c r="O1" s="91"/>
    </row>
    <row r="2" spans="1:16" ht="29.25" customHeight="1" thickBot="1" x14ac:dyDescent="0.35">
      <c r="B2" s="91"/>
      <c r="C2" s="155" t="s">
        <v>301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16" ht="15" customHeight="1" x14ac:dyDescent="0.3">
      <c r="B3" s="91"/>
      <c r="C3" s="96"/>
      <c r="D3" s="96"/>
      <c r="E3" s="96"/>
      <c r="F3" s="96"/>
      <c r="G3" s="97"/>
      <c r="H3" s="97"/>
      <c r="I3" s="97"/>
      <c r="J3" s="96"/>
      <c r="K3" s="96"/>
      <c r="L3" s="96"/>
      <c r="M3" s="96"/>
      <c r="N3" s="96"/>
      <c r="O3" s="96"/>
    </row>
    <row r="4" spans="1:16" ht="15" customHeight="1" x14ac:dyDescent="0.3">
      <c r="B4" s="91"/>
      <c r="C4" s="96"/>
      <c r="D4" s="96"/>
      <c r="E4" s="96"/>
      <c r="F4" s="9" t="s">
        <v>7</v>
      </c>
      <c r="G4" s="10"/>
      <c r="H4" s="98"/>
      <c r="I4" s="98"/>
      <c r="J4" s="99"/>
      <c r="K4" s="99"/>
      <c r="L4" s="96"/>
      <c r="M4" s="96"/>
      <c r="N4" s="96"/>
      <c r="O4" s="96"/>
    </row>
    <row r="5" spans="1:16" ht="15" customHeight="1" thickBot="1" x14ac:dyDescent="0.35">
      <c r="B5" s="91"/>
      <c r="C5" s="96"/>
      <c r="D5" s="96"/>
      <c r="E5" s="96"/>
      <c r="F5" s="100"/>
      <c r="G5" s="97"/>
      <c r="H5" s="97"/>
      <c r="I5" s="97"/>
      <c r="J5" s="96"/>
      <c r="K5" s="96"/>
      <c r="L5" s="158"/>
      <c r="M5" s="158"/>
      <c r="N5" s="158"/>
      <c r="O5" s="158"/>
    </row>
    <row r="6" spans="1:16" s="103" customFormat="1" ht="51.75" customHeight="1" x14ac:dyDescent="0.3">
      <c r="A6" s="1"/>
      <c r="B6" s="101"/>
      <c r="C6" s="159" t="s">
        <v>18</v>
      </c>
      <c r="D6" s="159" t="s">
        <v>19</v>
      </c>
      <c r="E6" s="162" t="s">
        <v>20</v>
      </c>
      <c r="F6" s="165" t="s">
        <v>21</v>
      </c>
      <c r="G6" s="168" t="s">
        <v>8</v>
      </c>
      <c r="H6" s="169"/>
      <c r="I6" s="170"/>
      <c r="J6" s="171" t="s">
        <v>302</v>
      </c>
      <c r="K6" s="172"/>
      <c r="L6" s="173"/>
      <c r="M6" s="171" t="s">
        <v>303</v>
      </c>
      <c r="N6" s="172"/>
      <c r="O6" s="173"/>
      <c r="P6" s="102" t="s">
        <v>304</v>
      </c>
    </row>
    <row r="7" spans="1:16" s="103" customFormat="1" ht="51.75" customHeight="1" x14ac:dyDescent="0.3">
      <c r="A7" s="12"/>
      <c r="B7" s="101"/>
      <c r="C7" s="160"/>
      <c r="D7" s="160"/>
      <c r="E7" s="163"/>
      <c r="F7" s="166"/>
      <c r="G7" s="13" t="s">
        <v>14</v>
      </c>
      <c r="H7" s="13" t="s">
        <v>15</v>
      </c>
      <c r="I7" s="13" t="s">
        <v>16</v>
      </c>
      <c r="J7" s="14" t="s">
        <v>14</v>
      </c>
      <c r="K7" s="14" t="s">
        <v>15</v>
      </c>
      <c r="L7" s="14" t="s">
        <v>16</v>
      </c>
      <c r="M7" s="14" t="s">
        <v>14</v>
      </c>
      <c r="N7" s="14" t="s">
        <v>15</v>
      </c>
      <c r="O7" s="14" t="s">
        <v>16</v>
      </c>
      <c r="P7" s="13" t="s">
        <v>305</v>
      </c>
    </row>
    <row r="8" spans="1:16" s="103" customFormat="1" ht="30.75" customHeight="1" x14ac:dyDescent="0.3">
      <c r="A8" s="1"/>
      <c r="B8" s="101"/>
      <c r="C8" s="161"/>
      <c r="D8" s="161"/>
      <c r="E8" s="164"/>
      <c r="F8" s="167"/>
      <c r="G8" s="104" t="s">
        <v>22</v>
      </c>
      <c r="H8" s="104" t="s">
        <v>23</v>
      </c>
      <c r="I8" s="104" t="s">
        <v>24</v>
      </c>
      <c r="J8" s="105" t="s">
        <v>25</v>
      </c>
      <c r="K8" s="105" t="s">
        <v>26</v>
      </c>
      <c r="L8" s="105" t="s">
        <v>27</v>
      </c>
      <c r="M8" s="105" t="s">
        <v>28</v>
      </c>
      <c r="N8" s="105" t="s">
        <v>29</v>
      </c>
      <c r="O8" s="105" t="s">
        <v>30</v>
      </c>
      <c r="P8" s="104" t="s">
        <v>31</v>
      </c>
    </row>
    <row r="9" spans="1:16" s="103" customFormat="1" ht="30.75" customHeight="1" x14ac:dyDescent="0.3">
      <c r="A9" s="1" t="s">
        <v>17</v>
      </c>
      <c r="B9" s="101"/>
      <c r="C9" s="20" t="s">
        <v>306</v>
      </c>
      <c r="D9" s="20" t="s">
        <v>22</v>
      </c>
      <c r="E9" s="106" t="s">
        <v>307</v>
      </c>
      <c r="F9" s="22" t="s">
        <v>308</v>
      </c>
      <c r="G9" s="107">
        <f>SUMIFS(NSFR_Data!D:D,NSFR_Data!$C:$C,$A10)</f>
        <v>0</v>
      </c>
      <c r="H9" s="107">
        <f>SUMIFS(NSFR_Data!E:E,NSFR_Data!$C:$C,$A10)</f>
        <v>0</v>
      </c>
      <c r="I9" s="107">
        <f>SUMIFS(NSFR_Data!F:F,NSFR_Data!$C:$C,$A10)</f>
        <v>0</v>
      </c>
      <c r="J9" s="108"/>
      <c r="K9" s="108"/>
      <c r="L9" s="108"/>
      <c r="M9" s="108"/>
      <c r="N9" s="108"/>
      <c r="O9" s="108"/>
      <c r="P9" s="109">
        <f>SUMPRODUCT(M9:O9,G9:I9)</f>
        <v>0</v>
      </c>
    </row>
    <row r="10" spans="1:16" s="103" customFormat="1" ht="30" customHeight="1" x14ac:dyDescent="0.3">
      <c r="A10" s="1" t="str">
        <f t="shared" ref="A10:A73" si="0">C10&amp;"-"&amp;D10</f>
        <v>C81-0020</v>
      </c>
      <c r="B10" s="101"/>
      <c r="C10" s="20" t="s">
        <v>306</v>
      </c>
      <c r="D10" s="110" t="s">
        <v>23</v>
      </c>
      <c r="E10" s="106">
        <v>2.1</v>
      </c>
      <c r="F10" s="65" t="s">
        <v>309</v>
      </c>
      <c r="G10" s="107">
        <f>SUMIFS(NSFR_Data!D:D,NSFR_Data!$C:$C,$A11)</f>
        <v>3128</v>
      </c>
      <c r="H10" s="107">
        <f>SUMIFS(NSFR_Data!E:E,NSFR_Data!$C:$C,$A11)</f>
        <v>3132</v>
      </c>
      <c r="I10" s="107">
        <f>SUMIFS(NSFR_Data!F:F,NSFR_Data!$C:$C,$A11)</f>
        <v>56356</v>
      </c>
      <c r="J10" s="108"/>
      <c r="K10" s="108"/>
      <c r="L10" s="108"/>
      <c r="M10" s="108"/>
      <c r="N10" s="108"/>
      <c r="O10" s="108"/>
      <c r="P10" s="111">
        <f>SUM(P11:P14)</f>
        <v>0</v>
      </c>
    </row>
    <row r="11" spans="1:16" ht="30" customHeight="1" x14ac:dyDescent="0.3">
      <c r="A11" s="1" t="str">
        <f t="shared" si="0"/>
        <v>C81-0030</v>
      </c>
      <c r="B11" s="91"/>
      <c r="C11" s="20" t="s">
        <v>306</v>
      </c>
      <c r="D11" s="20" t="s">
        <v>24</v>
      </c>
      <c r="E11" s="112" t="s">
        <v>310</v>
      </c>
      <c r="F11" s="32" t="s">
        <v>311</v>
      </c>
      <c r="G11" s="113"/>
      <c r="H11" s="113"/>
      <c r="I11" s="107">
        <f>SUMIFS(NSFR_Data!F:F,NSFR_Data!$C:$C,$A12)</f>
        <v>0</v>
      </c>
      <c r="J11" s="108"/>
      <c r="K11" s="108"/>
      <c r="L11" s="114">
        <v>1</v>
      </c>
      <c r="M11" s="108"/>
      <c r="N11" s="108"/>
      <c r="O11" s="114">
        <v>1</v>
      </c>
      <c r="P11" s="115">
        <f t="shared" ref="P11:P30" si="1">SUMPRODUCT(M11:O11,G11:I11)</f>
        <v>0</v>
      </c>
    </row>
    <row r="12" spans="1:16" ht="30" customHeight="1" x14ac:dyDescent="0.3">
      <c r="A12" s="1" t="str">
        <f t="shared" si="0"/>
        <v>C81-0040</v>
      </c>
      <c r="B12" s="91"/>
      <c r="C12" s="20" t="s">
        <v>306</v>
      </c>
      <c r="D12" s="20" t="s">
        <v>25</v>
      </c>
      <c r="E12" s="112" t="s">
        <v>312</v>
      </c>
      <c r="F12" s="32" t="s">
        <v>313</v>
      </c>
      <c r="G12" s="107">
        <f>SUMIFS(NSFR_Data!D:D,NSFR_Data!$C:$C,$A13)</f>
        <v>0</v>
      </c>
      <c r="H12" s="107">
        <f>SUMIFS(NSFR_Data!E:E,NSFR_Data!$C:$C,$A13)</f>
        <v>0</v>
      </c>
      <c r="I12" s="107">
        <f>SUMIFS(NSFR_Data!F:F,NSFR_Data!$C:$C,$A13)</f>
        <v>0</v>
      </c>
      <c r="J12" s="114">
        <v>0</v>
      </c>
      <c r="K12" s="114">
        <v>0</v>
      </c>
      <c r="L12" s="114">
        <v>1</v>
      </c>
      <c r="M12" s="108"/>
      <c r="N12" s="108"/>
      <c r="O12" s="114">
        <v>1</v>
      </c>
      <c r="P12" s="115">
        <f t="shared" si="1"/>
        <v>0</v>
      </c>
    </row>
    <row r="13" spans="1:16" ht="30" customHeight="1" x14ac:dyDescent="0.3">
      <c r="A13" s="1" t="str">
        <f t="shared" si="0"/>
        <v>C81-0050</v>
      </c>
      <c r="B13" s="91"/>
      <c r="C13" s="20" t="s">
        <v>306</v>
      </c>
      <c r="D13" s="110" t="s">
        <v>26</v>
      </c>
      <c r="E13" s="112" t="s">
        <v>314</v>
      </c>
      <c r="F13" s="32" t="s">
        <v>315</v>
      </c>
      <c r="G13" s="107">
        <f>SUMIFS(NSFR_Data!D:D,NSFR_Data!$C:$C,$A14)</f>
        <v>0</v>
      </c>
      <c r="H13" s="107">
        <f>SUMIFS(NSFR_Data!E:E,NSFR_Data!$C:$C,$A14)</f>
        <v>0</v>
      </c>
      <c r="I13" s="107">
        <f>SUMIFS(NSFR_Data!F:F,NSFR_Data!$C:$C,$A14)</f>
        <v>0</v>
      </c>
      <c r="J13" s="114">
        <v>0</v>
      </c>
      <c r="K13" s="114">
        <v>0</v>
      </c>
      <c r="L13" s="114">
        <v>1</v>
      </c>
      <c r="M13" s="108"/>
      <c r="N13" s="108"/>
      <c r="O13" s="114">
        <v>1</v>
      </c>
      <c r="P13" s="115">
        <f t="shared" si="1"/>
        <v>0</v>
      </c>
    </row>
    <row r="14" spans="1:16" ht="30" customHeight="1" x14ac:dyDescent="0.3">
      <c r="A14" s="1" t="str">
        <f t="shared" si="0"/>
        <v>C81-0060</v>
      </c>
      <c r="B14" s="91"/>
      <c r="C14" s="20" t="s">
        <v>306</v>
      </c>
      <c r="D14" s="20" t="s">
        <v>27</v>
      </c>
      <c r="E14" s="112" t="s">
        <v>316</v>
      </c>
      <c r="F14" s="32" t="s">
        <v>317</v>
      </c>
      <c r="G14" s="107">
        <f>SUMIFS(NSFR_Data!D:D,NSFR_Data!$C:$C,$A15)</f>
        <v>0</v>
      </c>
      <c r="H14" s="107">
        <f>SUMIFS(NSFR_Data!E:E,NSFR_Data!$C:$C,$A15)</f>
        <v>0</v>
      </c>
      <c r="I14" s="107">
        <f>SUMIFS(NSFR_Data!F:F,NSFR_Data!$C:$C,$A15)</f>
        <v>0</v>
      </c>
      <c r="J14" s="114">
        <v>0</v>
      </c>
      <c r="K14" s="114">
        <v>0</v>
      </c>
      <c r="L14" s="114">
        <v>1</v>
      </c>
      <c r="M14" s="108"/>
      <c r="N14" s="108"/>
      <c r="O14" s="114">
        <v>1</v>
      </c>
      <c r="P14" s="115">
        <f t="shared" si="1"/>
        <v>0</v>
      </c>
    </row>
    <row r="15" spans="1:16" ht="30" customHeight="1" x14ac:dyDescent="0.3">
      <c r="A15" s="1" t="str">
        <f t="shared" si="0"/>
        <v>C81-0070</v>
      </c>
      <c r="B15" s="91"/>
      <c r="C15" s="20" t="s">
        <v>306</v>
      </c>
      <c r="D15" s="20" t="s">
        <v>28</v>
      </c>
      <c r="E15" s="112" t="s">
        <v>318</v>
      </c>
      <c r="F15" s="65" t="s">
        <v>319</v>
      </c>
      <c r="G15" s="107">
        <f>SUMIFS(NSFR_Data!D:D,NSFR_Data!$C:$C,$A16)</f>
        <v>0</v>
      </c>
      <c r="H15" s="107">
        <f>SUMIFS(NSFR_Data!E:E,NSFR_Data!$C:$C,$A16)</f>
        <v>0</v>
      </c>
      <c r="I15" s="107">
        <f>SUMIFS(NSFR_Data!F:F,NSFR_Data!$C:$C,$A16)</f>
        <v>0</v>
      </c>
      <c r="J15" s="108"/>
      <c r="K15" s="108"/>
      <c r="L15" s="108"/>
      <c r="M15" s="108"/>
      <c r="N15" s="108"/>
      <c r="O15" s="108"/>
      <c r="P15" s="115">
        <f t="shared" si="1"/>
        <v>0</v>
      </c>
    </row>
    <row r="16" spans="1:16" ht="30" customHeight="1" x14ac:dyDescent="0.3">
      <c r="A16" s="1" t="str">
        <f t="shared" si="0"/>
        <v>C81-0080</v>
      </c>
      <c r="B16" s="91"/>
      <c r="C16" s="20" t="s">
        <v>306</v>
      </c>
      <c r="D16" s="110" t="s">
        <v>29</v>
      </c>
      <c r="E16" s="112" t="s">
        <v>320</v>
      </c>
      <c r="F16" s="116" t="s">
        <v>321</v>
      </c>
      <c r="G16" s="107">
        <f>SUMIFS(NSFR_Data!D:D,NSFR_Data!$C:$C,$A17)</f>
        <v>0</v>
      </c>
      <c r="H16" s="107">
        <f>SUMIFS(NSFR_Data!E:E,NSFR_Data!$C:$C,$A17)</f>
        <v>0</v>
      </c>
      <c r="I16" s="107">
        <f>SUMIFS(NSFR_Data!F:F,NSFR_Data!$C:$C,$A17)</f>
        <v>0</v>
      </c>
      <c r="J16" s="108"/>
      <c r="K16" s="108"/>
      <c r="L16" s="108"/>
      <c r="M16" s="117"/>
      <c r="N16" s="117"/>
      <c r="O16" s="117"/>
      <c r="P16" s="115">
        <f t="shared" si="1"/>
        <v>0</v>
      </c>
    </row>
    <row r="17" spans="1:16" ht="30" customHeight="1" x14ac:dyDescent="0.3">
      <c r="A17" s="1" t="str">
        <f t="shared" si="0"/>
        <v>C81-0090</v>
      </c>
      <c r="B17" s="91"/>
      <c r="C17" s="20" t="s">
        <v>306</v>
      </c>
      <c r="D17" s="20" t="s">
        <v>30</v>
      </c>
      <c r="E17" s="112" t="s">
        <v>322</v>
      </c>
      <c r="F17" s="32" t="s">
        <v>323</v>
      </c>
      <c r="G17" s="107">
        <f>SUMIFS(NSFR_Data!D:D,NSFR_Data!$C:$C,$A18)</f>
        <v>0</v>
      </c>
      <c r="H17" s="107">
        <f>SUMIFS(NSFR_Data!E:E,NSFR_Data!$C:$C,$A18)</f>
        <v>0</v>
      </c>
      <c r="I17" s="107">
        <f>SUMIFS(NSFR_Data!F:F,NSFR_Data!$C:$C,$A18)</f>
        <v>0</v>
      </c>
      <c r="J17" s="114">
        <v>0.95</v>
      </c>
      <c r="K17" s="114">
        <v>0.95</v>
      </c>
      <c r="L17" s="114">
        <v>1</v>
      </c>
      <c r="M17" s="114">
        <v>0.95</v>
      </c>
      <c r="N17" s="114">
        <v>0.95</v>
      </c>
      <c r="O17" s="114">
        <v>1</v>
      </c>
      <c r="P17" s="115">
        <f t="shared" si="1"/>
        <v>0</v>
      </c>
    </row>
    <row r="18" spans="1:16" ht="30" customHeight="1" x14ac:dyDescent="0.3">
      <c r="A18" s="1" t="str">
        <f t="shared" si="0"/>
        <v>C81-0100</v>
      </c>
      <c r="B18" s="91"/>
      <c r="C18" s="20" t="s">
        <v>306</v>
      </c>
      <c r="D18" s="20" t="s">
        <v>31</v>
      </c>
      <c r="E18" s="112" t="s">
        <v>324</v>
      </c>
      <c r="F18" s="116" t="s">
        <v>325</v>
      </c>
      <c r="G18" s="113"/>
      <c r="H18" s="113"/>
      <c r="I18" s="107">
        <f>SUMIFS(NSFR_Data!F:F,NSFR_Data!$C:$C,$A19)</f>
        <v>0</v>
      </c>
      <c r="J18" s="108"/>
      <c r="K18" s="108"/>
      <c r="L18" s="114">
        <v>1</v>
      </c>
      <c r="M18" s="108"/>
      <c r="N18" s="108"/>
      <c r="O18" s="114">
        <v>1</v>
      </c>
      <c r="P18" s="115">
        <f t="shared" si="1"/>
        <v>0</v>
      </c>
    </row>
    <row r="19" spans="1:16" ht="30" customHeight="1" x14ac:dyDescent="0.3">
      <c r="A19" s="1" t="str">
        <f t="shared" si="0"/>
        <v>C81-0110</v>
      </c>
      <c r="B19" s="91"/>
      <c r="C19" s="20" t="s">
        <v>306</v>
      </c>
      <c r="D19" s="110" t="s">
        <v>32</v>
      </c>
      <c r="E19" s="112" t="s">
        <v>326</v>
      </c>
      <c r="F19" s="32" t="s">
        <v>327</v>
      </c>
      <c r="G19" s="107">
        <f>SUMIFS(NSFR_Data!D:D,NSFR_Data!$C:$C,$A20)</f>
        <v>0</v>
      </c>
      <c r="H19" s="107">
        <f>SUMIFS(NSFR_Data!E:E,NSFR_Data!$C:$C,$A20)</f>
        <v>0</v>
      </c>
      <c r="I19" s="107">
        <f>SUMIFS(NSFR_Data!F:F,NSFR_Data!$C:$C,$A20)</f>
        <v>0</v>
      </c>
      <c r="J19" s="114">
        <v>0.9</v>
      </c>
      <c r="K19" s="114">
        <v>0.9</v>
      </c>
      <c r="L19" s="114">
        <v>1</v>
      </c>
      <c r="M19" s="114">
        <v>0.9</v>
      </c>
      <c r="N19" s="114">
        <v>0.9</v>
      </c>
      <c r="O19" s="114">
        <v>1</v>
      </c>
      <c r="P19" s="115">
        <f t="shared" si="1"/>
        <v>0</v>
      </c>
    </row>
    <row r="20" spans="1:16" ht="30" customHeight="1" x14ac:dyDescent="0.3">
      <c r="A20" s="1" t="str">
        <f t="shared" si="0"/>
        <v>C81-0120</v>
      </c>
      <c r="B20" s="91"/>
      <c r="C20" s="20" t="s">
        <v>306</v>
      </c>
      <c r="D20" s="20" t="s">
        <v>33</v>
      </c>
      <c r="E20" s="112" t="s">
        <v>328</v>
      </c>
      <c r="F20" s="116" t="s">
        <v>325</v>
      </c>
      <c r="G20" s="113"/>
      <c r="H20" s="113"/>
      <c r="I20" s="107">
        <f>SUMIFS(NSFR_Data!F:F,NSFR_Data!$C:$C,$A21)</f>
        <v>0</v>
      </c>
      <c r="J20" s="108"/>
      <c r="K20" s="108"/>
      <c r="L20" s="114">
        <v>1</v>
      </c>
      <c r="M20" s="108"/>
      <c r="N20" s="108"/>
      <c r="O20" s="114">
        <v>1</v>
      </c>
      <c r="P20" s="115">
        <f t="shared" si="1"/>
        <v>0</v>
      </c>
    </row>
    <row r="21" spans="1:16" ht="30" customHeight="1" x14ac:dyDescent="0.3">
      <c r="A21" s="1" t="str">
        <f t="shared" si="0"/>
        <v>C81-0130</v>
      </c>
      <c r="B21" s="91"/>
      <c r="C21" s="20" t="s">
        <v>306</v>
      </c>
      <c r="D21" s="20" t="s">
        <v>34</v>
      </c>
      <c r="E21" s="112" t="s">
        <v>329</v>
      </c>
      <c r="F21" s="65" t="s">
        <v>330</v>
      </c>
      <c r="G21" s="107">
        <f>SUMIFS(NSFR_Data!D:D,NSFR_Data!$C:$C,$A22)</f>
        <v>0</v>
      </c>
      <c r="H21" s="107">
        <f>SUMIFS(NSFR_Data!E:E,NSFR_Data!$C:$C,$A22)</f>
        <v>0</v>
      </c>
      <c r="I21" s="107">
        <f>SUMIFS(NSFR_Data!F:F,NSFR_Data!$C:$C,$A22)</f>
        <v>0</v>
      </c>
      <c r="J21" s="108"/>
      <c r="K21" s="108"/>
      <c r="L21" s="108"/>
      <c r="M21" s="108"/>
      <c r="N21" s="108"/>
      <c r="O21" s="108"/>
      <c r="P21" s="115">
        <f t="shared" si="1"/>
        <v>0</v>
      </c>
    </row>
    <row r="22" spans="1:16" ht="30" customHeight="1" x14ac:dyDescent="0.3">
      <c r="A22" s="1" t="str">
        <f t="shared" si="0"/>
        <v>C81-0140</v>
      </c>
      <c r="B22" s="91"/>
      <c r="C22" s="20" t="s">
        <v>306</v>
      </c>
      <c r="D22" s="110" t="s">
        <v>59</v>
      </c>
      <c r="E22" s="112" t="s">
        <v>331</v>
      </c>
      <c r="F22" s="116" t="s">
        <v>332</v>
      </c>
      <c r="G22" s="107">
        <f>SUMIFS(NSFR_Data!D:D,NSFR_Data!$C:$C,$A23)</f>
        <v>3010</v>
      </c>
      <c r="H22" s="107">
        <f>SUMIFS(NSFR_Data!E:E,NSFR_Data!$C:$C,$A23)</f>
        <v>0</v>
      </c>
      <c r="I22" s="107">
        <f>SUMIFS(NSFR_Data!F:F,NSFR_Data!$C:$C,$A23)</f>
        <v>0</v>
      </c>
      <c r="J22" s="108"/>
      <c r="K22" s="108"/>
      <c r="L22" s="108"/>
      <c r="M22" s="117"/>
      <c r="N22" s="117"/>
      <c r="O22" s="117"/>
      <c r="P22" s="115">
        <f t="shared" si="1"/>
        <v>0</v>
      </c>
    </row>
    <row r="23" spans="1:16" ht="30" customHeight="1" x14ac:dyDescent="0.3">
      <c r="A23" s="1" t="str">
        <f t="shared" si="0"/>
        <v>C81-0150</v>
      </c>
      <c r="B23" s="91"/>
      <c r="C23" s="20" t="s">
        <v>306</v>
      </c>
      <c r="D23" s="20" t="s">
        <v>61</v>
      </c>
      <c r="E23" s="112" t="s">
        <v>333</v>
      </c>
      <c r="F23" s="116" t="s">
        <v>334</v>
      </c>
      <c r="G23" s="107">
        <f>SUMIFS(NSFR_Data!D:D,NSFR_Data!$C:$C,$A24)</f>
        <v>0</v>
      </c>
      <c r="H23" s="107">
        <f>SUMIFS(NSFR_Data!E:E,NSFR_Data!$C:$C,$A24)</f>
        <v>0</v>
      </c>
      <c r="I23" s="107">
        <f>SUMIFS(NSFR_Data!F:F,NSFR_Data!$C:$C,$A24)</f>
        <v>0</v>
      </c>
      <c r="J23" s="108"/>
      <c r="K23" s="108"/>
      <c r="L23" s="108"/>
      <c r="M23" s="117"/>
      <c r="N23" s="117"/>
      <c r="O23" s="117"/>
      <c r="P23" s="115">
        <f t="shared" si="1"/>
        <v>0</v>
      </c>
    </row>
    <row r="24" spans="1:16" ht="30" customHeight="1" x14ac:dyDescent="0.3">
      <c r="A24" s="1" t="str">
        <f t="shared" si="0"/>
        <v>C81-0160</v>
      </c>
      <c r="B24" s="91"/>
      <c r="C24" s="20" t="s">
        <v>306</v>
      </c>
      <c r="D24" s="20" t="s">
        <v>63</v>
      </c>
      <c r="E24" s="112" t="s">
        <v>335</v>
      </c>
      <c r="F24" s="32" t="s">
        <v>336</v>
      </c>
      <c r="G24" s="107">
        <f>SUMIFS(NSFR_Data!D:D,NSFR_Data!$C:$C,$A25)</f>
        <v>0</v>
      </c>
      <c r="H24" s="107">
        <f>SUMIFS(NSFR_Data!E:E,NSFR_Data!$C:$C,$A25)</f>
        <v>0</v>
      </c>
      <c r="I24" s="107">
        <f>SUMIFS(NSFR_Data!F:F,NSFR_Data!$C:$C,$A25)</f>
        <v>0</v>
      </c>
      <c r="J24" s="114">
        <v>0.5</v>
      </c>
      <c r="K24" s="114">
        <v>0.5</v>
      </c>
      <c r="L24" s="114">
        <v>1</v>
      </c>
      <c r="M24" s="114">
        <v>0.5</v>
      </c>
      <c r="N24" s="114">
        <v>0.5</v>
      </c>
      <c r="O24" s="114">
        <v>1</v>
      </c>
      <c r="P24" s="115">
        <f t="shared" si="1"/>
        <v>0</v>
      </c>
    </row>
    <row r="25" spans="1:16" ht="30" customHeight="1" x14ac:dyDescent="0.3">
      <c r="A25" s="1" t="str">
        <f t="shared" si="0"/>
        <v>C81-0170</v>
      </c>
      <c r="B25" s="91"/>
      <c r="C25" s="20" t="s">
        <v>306</v>
      </c>
      <c r="D25" s="110" t="s">
        <v>65</v>
      </c>
      <c r="E25" s="112" t="s">
        <v>337</v>
      </c>
      <c r="F25" s="32" t="s">
        <v>338</v>
      </c>
      <c r="G25" s="107">
        <f>SUMIFS(NSFR_Data!D:D,NSFR_Data!$C:$C,$A26)</f>
        <v>0</v>
      </c>
      <c r="H25" s="107">
        <f>SUMIFS(NSFR_Data!E:E,NSFR_Data!$C:$C,$A26)</f>
        <v>0</v>
      </c>
      <c r="I25" s="107">
        <f>SUMIFS(NSFR_Data!F:F,NSFR_Data!$C:$C,$A26)</f>
        <v>0</v>
      </c>
      <c r="J25" s="114">
        <v>0.5</v>
      </c>
      <c r="K25" s="114">
        <v>0.5</v>
      </c>
      <c r="L25" s="114">
        <v>1</v>
      </c>
      <c r="M25" s="114">
        <v>0.5</v>
      </c>
      <c r="N25" s="114">
        <v>0.5</v>
      </c>
      <c r="O25" s="114">
        <v>1</v>
      </c>
      <c r="P25" s="115">
        <f t="shared" si="1"/>
        <v>0</v>
      </c>
    </row>
    <row r="26" spans="1:16" ht="30" customHeight="1" x14ac:dyDescent="0.3">
      <c r="A26" s="1" t="str">
        <f t="shared" si="0"/>
        <v>C81-0180</v>
      </c>
      <c r="B26" s="91"/>
      <c r="C26" s="20" t="s">
        <v>306</v>
      </c>
      <c r="D26" s="20" t="s">
        <v>68</v>
      </c>
      <c r="E26" s="112" t="s">
        <v>339</v>
      </c>
      <c r="F26" s="32" t="s">
        <v>340</v>
      </c>
      <c r="G26" s="107">
        <f>SUMIFS(NSFR_Data!D:D,NSFR_Data!$C:$C,$A27)</f>
        <v>0</v>
      </c>
      <c r="H26" s="107">
        <f>SUMIFS(NSFR_Data!E:E,NSFR_Data!$C:$C,$A27)</f>
        <v>0</v>
      </c>
      <c r="I26" s="107">
        <f>SUMIFS(NSFR_Data!F:F,NSFR_Data!$C:$C,$A27)</f>
        <v>0</v>
      </c>
      <c r="J26" s="114">
        <v>0.5</v>
      </c>
      <c r="K26" s="114">
        <v>0.5</v>
      </c>
      <c r="L26" s="114">
        <v>1</v>
      </c>
      <c r="M26" s="114">
        <v>0.5</v>
      </c>
      <c r="N26" s="114">
        <v>0.5</v>
      </c>
      <c r="O26" s="114">
        <v>1</v>
      </c>
      <c r="P26" s="115">
        <f t="shared" si="1"/>
        <v>0</v>
      </c>
    </row>
    <row r="27" spans="1:16" ht="30" customHeight="1" x14ac:dyDescent="0.3">
      <c r="A27" s="1" t="str">
        <f t="shared" si="0"/>
        <v>C81-0190</v>
      </c>
      <c r="B27" s="91"/>
      <c r="C27" s="20" t="s">
        <v>306</v>
      </c>
      <c r="D27" s="20" t="s">
        <v>70</v>
      </c>
      <c r="E27" s="112" t="s">
        <v>341</v>
      </c>
      <c r="F27" s="32" t="s">
        <v>342</v>
      </c>
      <c r="G27" s="107">
        <f>SUMIFS(NSFR_Data!D:D,NSFR_Data!$C:$C,$A28)</f>
        <v>3010</v>
      </c>
      <c r="H27" s="107">
        <f>SUMIFS(NSFR_Data!E:E,NSFR_Data!$C:$C,$A28)</f>
        <v>0</v>
      </c>
      <c r="I27" s="107">
        <f>SUMIFS(NSFR_Data!F:F,NSFR_Data!$C:$C,$A28)</f>
        <v>0</v>
      </c>
      <c r="J27" s="114">
        <v>0.5</v>
      </c>
      <c r="K27" s="114">
        <v>0.5</v>
      </c>
      <c r="L27" s="114">
        <v>1</v>
      </c>
      <c r="M27" s="114">
        <v>0.5</v>
      </c>
      <c r="N27" s="114">
        <v>0.5</v>
      </c>
      <c r="O27" s="114">
        <v>1</v>
      </c>
      <c r="P27" s="115">
        <f t="shared" si="1"/>
        <v>1505</v>
      </c>
    </row>
    <row r="28" spans="1:16" ht="30" customHeight="1" x14ac:dyDescent="0.3">
      <c r="A28" s="1" t="str">
        <f t="shared" si="0"/>
        <v>C81-0200</v>
      </c>
      <c r="B28" s="91"/>
      <c r="C28" s="20" t="s">
        <v>306</v>
      </c>
      <c r="D28" s="110" t="s">
        <v>72</v>
      </c>
      <c r="E28" s="112" t="s">
        <v>343</v>
      </c>
      <c r="F28" s="32" t="s">
        <v>344</v>
      </c>
      <c r="G28" s="107">
        <f>SUMIFS(NSFR_Data!D:D,NSFR_Data!$C:$C,$A29)</f>
        <v>3010</v>
      </c>
      <c r="H28" s="107">
        <f>SUMIFS(NSFR_Data!E:E,NSFR_Data!$C:$C,$A29)</f>
        <v>0</v>
      </c>
      <c r="I28" s="107">
        <f>SUMIFS(NSFR_Data!F:F,NSFR_Data!$C:$C,$A29)</f>
        <v>0</v>
      </c>
      <c r="J28" s="114">
        <v>0.5</v>
      </c>
      <c r="K28" s="114">
        <v>0.5</v>
      </c>
      <c r="L28" s="114">
        <v>1</v>
      </c>
      <c r="M28" s="114">
        <v>0.5</v>
      </c>
      <c r="N28" s="114">
        <v>0.5</v>
      </c>
      <c r="O28" s="114">
        <v>1</v>
      </c>
      <c r="P28" s="115">
        <f t="shared" si="1"/>
        <v>1505</v>
      </c>
    </row>
    <row r="29" spans="1:16" ht="30" customHeight="1" x14ac:dyDescent="0.3">
      <c r="A29" s="1" t="str">
        <f t="shared" si="0"/>
        <v>C81-0210</v>
      </c>
      <c r="B29" s="91"/>
      <c r="C29" s="20" t="s">
        <v>306</v>
      </c>
      <c r="D29" s="20" t="s">
        <v>74</v>
      </c>
      <c r="E29" s="112" t="s">
        <v>345</v>
      </c>
      <c r="F29" s="32" t="s">
        <v>346</v>
      </c>
      <c r="G29" s="107">
        <f>SUMIFS(NSFR_Data!D:D,NSFR_Data!$C:$C,$A30)</f>
        <v>0</v>
      </c>
      <c r="H29" s="107">
        <f>SUMIFS(NSFR_Data!E:E,NSFR_Data!$C:$C,$A30)</f>
        <v>0</v>
      </c>
      <c r="I29" s="107">
        <f>SUMIFS(NSFR_Data!F:F,NSFR_Data!$C:$C,$A30)</f>
        <v>0</v>
      </c>
      <c r="J29" s="114">
        <v>0.5</v>
      </c>
      <c r="K29" s="114">
        <v>0.5</v>
      </c>
      <c r="L29" s="114">
        <v>1</v>
      </c>
      <c r="M29" s="114">
        <v>0.5</v>
      </c>
      <c r="N29" s="114">
        <v>0.5</v>
      </c>
      <c r="O29" s="114">
        <v>1</v>
      </c>
      <c r="P29" s="115">
        <f t="shared" si="1"/>
        <v>0</v>
      </c>
    </row>
    <row r="30" spans="1:16" ht="30" customHeight="1" x14ac:dyDescent="0.3">
      <c r="A30" s="1" t="str">
        <f t="shared" si="0"/>
        <v>C81-0220</v>
      </c>
      <c r="B30" s="91"/>
      <c r="C30" s="20" t="s">
        <v>306</v>
      </c>
      <c r="D30" s="20" t="s">
        <v>77</v>
      </c>
      <c r="E30" s="112" t="s">
        <v>347</v>
      </c>
      <c r="F30" s="65" t="s">
        <v>348</v>
      </c>
      <c r="G30" s="107">
        <f>SUMIFS(NSFR_Data!D:D,NSFR_Data!$C:$C,$A31)</f>
        <v>0</v>
      </c>
      <c r="H30" s="107">
        <f>SUMIFS(NSFR_Data!E:E,NSFR_Data!$C:$C,$A31)</f>
        <v>0</v>
      </c>
      <c r="I30" s="107">
        <f>SUMIFS(NSFR_Data!F:F,NSFR_Data!$C:$C,$A31)</f>
        <v>0</v>
      </c>
      <c r="J30" s="108"/>
      <c r="K30" s="108"/>
      <c r="L30" s="108"/>
      <c r="M30" s="118"/>
      <c r="N30" s="118"/>
      <c r="O30" s="117"/>
      <c r="P30" s="115">
        <f t="shared" si="1"/>
        <v>0</v>
      </c>
    </row>
    <row r="31" spans="1:16" ht="30" customHeight="1" x14ac:dyDescent="0.3">
      <c r="A31" s="1" t="str">
        <f t="shared" si="0"/>
        <v>C81-0230</v>
      </c>
      <c r="B31" s="91"/>
      <c r="C31" s="20" t="s">
        <v>306</v>
      </c>
      <c r="D31" s="110" t="s">
        <v>79</v>
      </c>
      <c r="E31" s="112" t="s">
        <v>349</v>
      </c>
      <c r="F31" s="65" t="s">
        <v>350</v>
      </c>
      <c r="G31" s="107">
        <f>SUMIFS(NSFR_Data!D:D,NSFR_Data!$C:$C,$A32)</f>
        <v>0</v>
      </c>
      <c r="H31" s="107">
        <f>SUMIFS(NSFR_Data!E:E,NSFR_Data!$C:$C,$A32)</f>
        <v>0</v>
      </c>
      <c r="I31" s="107">
        <f>SUMIFS(NSFR_Data!F:F,NSFR_Data!$C:$C,$A32)</f>
        <v>0</v>
      </c>
      <c r="J31" s="108"/>
      <c r="K31" s="108"/>
      <c r="L31" s="108"/>
      <c r="M31" s="108"/>
      <c r="N31" s="108"/>
      <c r="O31" s="108"/>
      <c r="P31" s="115">
        <f>SUM(P33:P35)</f>
        <v>1212078</v>
      </c>
    </row>
    <row r="32" spans="1:16" ht="30" customHeight="1" x14ac:dyDescent="0.3">
      <c r="A32" s="1" t="str">
        <f t="shared" si="0"/>
        <v>C81-0240</v>
      </c>
      <c r="B32" s="91"/>
      <c r="C32" s="20" t="s">
        <v>306</v>
      </c>
      <c r="D32" s="20" t="s">
        <v>81</v>
      </c>
      <c r="E32" s="112" t="s">
        <v>351</v>
      </c>
      <c r="F32" s="38" t="s">
        <v>352</v>
      </c>
      <c r="G32" s="107">
        <f>SUMIFS(NSFR_Data!D:D,NSFR_Data!$C:$C,$A33)</f>
        <v>0</v>
      </c>
      <c r="H32" s="113"/>
      <c r="I32" s="113"/>
      <c r="J32" s="108"/>
      <c r="K32" s="108"/>
      <c r="L32" s="108"/>
      <c r="M32" s="118"/>
      <c r="N32" s="108"/>
      <c r="O32" s="108"/>
      <c r="P32" s="115">
        <f>SUMPRODUCT(M32:O32,G32:I32)</f>
        <v>0</v>
      </c>
    </row>
    <row r="33" spans="1:16" ht="30" customHeight="1" x14ac:dyDescent="0.3">
      <c r="A33" s="1" t="str">
        <f t="shared" si="0"/>
        <v>C81-0250</v>
      </c>
      <c r="B33" s="91"/>
      <c r="C33" s="20" t="s">
        <v>306</v>
      </c>
      <c r="D33" s="20" t="s">
        <v>83</v>
      </c>
      <c r="E33" s="112" t="s">
        <v>353</v>
      </c>
      <c r="F33" s="32" t="s">
        <v>354</v>
      </c>
      <c r="G33" s="107">
        <f>SUMIFS(NSFR_Data!D:D,NSFR_Data!$C:$C,$A34)</f>
        <v>0</v>
      </c>
      <c r="H33" s="107">
        <f>SUMIFS(NSFR_Data!E:E,NSFR_Data!$C:$C,$A34)</f>
        <v>0</v>
      </c>
      <c r="I33" s="107">
        <f>SUMIFS(NSFR_Data!F:F,NSFR_Data!$C:$C,$A34)</f>
        <v>0</v>
      </c>
      <c r="J33" s="114">
        <v>0</v>
      </c>
      <c r="K33" s="114">
        <v>0.5</v>
      </c>
      <c r="L33" s="114">
        <v>1</v>
      </c>
      <c r="M33" s="108"/>
      <c r="N33" s="114">
        <v>0.5</v>
      </c>
      <c r="O33" s="114">
        <v>1</v>
      </c>
      <c r="P33" s="115">
        <f>SUMPRODUCT(M33:O33,G33:I33)</f>
        <v>0</v>
      </c>
    </row>
    <row r="34" spans="1:16" ht="30" customHeight="1" x14ac:dyDescent="0.3">
      <c r="A34" s="1" t="str">
        <f t="shared" si="0"/>
        <v>C81-0260</v>
      </c>
      <c r="B34" s="91"/>
      <c r="C34" s="20" t="s">
        <v>306</v>
      </c>
      <c r="D34" s="110" t="s">
        <v>86</v>
      </c>
      <c r="E34" s="112" t="s">
        <v>355</v>
      </c>
      <c r="F34" s="32" t="s">
        <v>356</v>
      </c>
      <c r="G34" s="107">
        <f>SUMIFS(NSFR_Data!D:D,NSFR_Data!$C:$C,$A35)</f>
        <v>0</v>
      </c>
      <c r="H34" s="107">
        <f>SUMIFS(NSFR_Data!E:E,NSFR_Data!$C:$C,$A35)</f>
        <v>0</v>
      </c>
      <c r="I34" s="107">
        <f>SUMIFS(NSFR_Data!F:F,NSFR_Data!$C:$C,$A35)</f>
        <v>0</v>
      </c>
      <c r="J34" s="114">
        <v>0</v>
      </c>
      <c r="K34" s="114">
        <v>0.5</v>
      </c>
      <c r="L34" s="114">
        <v>1</v>
      </c>
      <c r="M34" s="108"/>
      <c r="N34" s="114">
        <v>0.5</v>
      </c>
      <c r="O34" s="114">
        <v>1</v>
      </c>
      <c r="P34" s="115">
        <f>SUMPRODUCT(M34:O34,G34:I34)</f>
        <v>0</v>
      </c>
    </row>
    <row r="35" spans="1:16" ht="30" customHeight="1" x14ac:dyDescent="0.3">
      <c r="A35" s="1" t="str">
        <f t="shared" si="0"/>
        <v>C81-0270</v>
      </c>
      <c r="B35" s="91"/>
      <c r="C35" s="20" t="s">
        <v>306</v>
      </c>
      <c r="D35" s="20" t="s">
        <v>88</v>
      </c>
      <c r="E35" s="112" t="s">
        <v>357</v>
      </c>
      <c r="F35" s="32" t="s">
        <v>358</v>
      </c>
      <c r="G35" s="107">
        <f>SUMIFS(NSFR_Data!D:D,NSFR_Data!$C:$C,$A36)</f>
        <v>0</v>
      </c>
      <c r="H35" s="107">
        <f>SUMIFS(NSFR_Data!E:E,NSFR_Data!$C:$C,$A36)</f>
        <v>0</v>
      </c>
      <c r="I35" s="107">
        <f>SUMIFS(NSFR_Data!F:F,NSFR_Data!$C:$C,$A36)</f>
        <v>0</v>
      </c>
      <c r="J35" s="108"/>
      <c r="K35" s="108"/>
      <c r="L35" s="108"/>
      <c r="M35" s="108"/>
      <c r="N35" s="108"/>
      <c r="O35" s="108"/>
      <c r="P35" s="119">
        <f>SUM(P36:P38)</f>
        <v>1212078</v>
      </c>
    </row>
    <row r="36" spans="1:16" ht="30" customHeight="1" x14ac:dyDescent="0.3">
      <c r="A36" s="1" t="str">
        <f t="shared" si="0"/>
        <v>C81-0280</v>
      </c>
      <c r="B36" s="91"/>
      <c r="C36" s="20" t="s">
        <v>306</v>
      </c>
      <c r="D36" s="20" t="s">
        <v>90</v>
      </c>
      <c r="E36" s="112" t="s">
        <v>359</v>
      </c>
      <c r="F36" s="116" t="s">
        <v>360</v>
      </c>
      <c r="G36" s="107">
        <f>SUMIFS(NSFR_Data!D:D,NSFR_Data!$C:$C,$A37)</f>
        <v>0</v>
      </c>
      <c r="H36" s="107">
        <f>SUMIFS(NSFR_Data!E:E,NSFR_Data!$C:$C,$A37)</f>
        <v>0</v>
      </c>
      <c r="I36" s="107">
        <f>SUMIFS(NSFR_Data!F:F,NSFR_Data!$C:$C,$A37)</f>
        <v>0</v>
      </c>
      <c r="J36" s="114">
        <v>0.5</v>
      </c>
      <c r="K36" s="114">
        <v>0.5</v>
      </c>
      <c r="L36" s="114">
        <v>1</v>
      </c>
      <c r="M36" s="114">
        <v>0.5</v>
      </c>
      <c r="N36" s="114">
        <v>0.5</v>
      </c>
      <c r="O36" s="114">
        <v>1</v>
      </c>
      <c r="P36" s="115">
        <f t="shared" ref="P36:P46" si="2">SUMPRODUCT(M36:O36,G36:I36)</f>
        <v>0</v>
      </c>
    </row>
    <row r="37" spans="1:16" ht="30" customHeight="1" x14ac:dyDescent="0.3">
      <c r="A37" s="1" t="str">
        <f t="shared" si="0"/>
        <v>C81-0290</v>
      </c>
      <c r="B37" s="91"/>
      <c r="C37" s="20" t="s">
        <v>306</v>
      </c>
      <c r="D37" s="110" t="s">
        <v>92</v>
      </c>
      <c r="E37" s="112" t="s">
        <v>361</v>
      </c>
      <c r="F37" s="116" t="s">
        <v>362</v>
      </c>
      <c r="G37" s="107">
        <f>SUMIFS(NSFR_Data!D:D,NSFR_Data!$C:$C,$A38)</f>
        <v>587700</v>
      </c>
      <c r="H37" s="107">
        <f>SUMIFS(NSFR_Data!E:E,NSFR_Data!$C:$C,$A38)</f>
        <v>241244</v>
      </c>
      <c r="I37" s="107">
        <f>SUMIFS(NSFR_Data!F:F,NSFR_Data!$C:$C,$A38)</f>
        <v>1091456</v>
      </c>
      <c r="J37" s="114">
        <v>0</v>
      </c>
      <c r="K37" s="114">
        <v>0.5</v>
      </c>
      <c r="L37" s="114">
        <v>1</v>
      </c>
      <c r="M37" s="108"/>
      <c r="N37" s="114">
        <v>0.5</v>
      </c>
      <c r="O37" s="114">
        <v>1</v>
      </c>
      <c r="P37" s="115">
        <f t="shared" si="2"/>
        <v>1212078</v>
      </c>
    </row>
    <row r="38" spans="1:16" ht="30" customHeight="1" x14ac:dyDescent="0.3">
      <c r="A38" s="1" t="str">
        <f t="shared" si="0"/>
        <v>C81-0300</v>
      </c>
      <c r="B38" s="91"/>
      <c r="C38" s="20" t="s">
        <v>306</v>
      </c>
      <c r="D38" s="20" t="s">
        <v>95</v>
      </c>
      <c r="E38" s="112" t="s">
        <v>363</v>
      </c>
      <c r="F38" s="116" t="s">
        <v>364</v>
      </c>
      <c r="G38" s="107">
        <f>SUMIFS(NSFR_Data!D:D,NSFR_Data!$C:$C,$A39)</f>
        <v>0</v>
      </c>
      <c r="H38" s="107">
        <f>SUMIFS(NSFR_Data!E:E,NSFR_Data!$C:$C,$A39)</f>
        <v>0</v>
      </c>
      <c r="I38" s="107">
        <f>SUMIFS(NSFR_Data!F:F,NSFR_Data!$C:$C,$A39)</f>
        <v>0</v>
      </c>
      <c r="J38" s="114">
        <v>0</v>
      </c>
      <c r="K38" s="114">
        <v>0.5</v>
      </c>
      <c r="L38" s="114">
        <v>1</v>
      </c>
      <c r="M38" s="108"/>
      <c r="N38" s="114">
        <v>0.5</v>
      </c>
      <c r="O38" s="114">
        <v>1</v>
      </c>
      <c r="P38" s="115">
        <f t="shared" si="2"/>
        <v>0</v>
      </c>
    </row>
    <row r="39" spans="1:16" ht="30" customHeight="1" x14ac:dyDescent="0.3">
      <c r="A39" s="1" t="str">
        <f t="shared" si="0"/>
        <v>C81-0310</v>
      </c>
      <c r="B39" s="91"/>
      <c r="C39" s="20" t="s">
        <v>306</v>
      </c>
      <c r="D39" s="20" t="s">
        <v>97</v>
      </c>
      <c r="E39" s="112" t="s">
        <v>365</v>
      </c>
      <c r="F39" s="120" t="s">
        <v>366</v>
      </c>
      <c r="G39" s="107">
        <f>SUMIFS(NSFR_Data!D:D,NSFR_Data!$C:$C,$A40)</f>
        <v>0</v>
      </c>
      <c r="H39" s="107">
        <f>SUMIFS(NSFR_Data!E:E,NSFR_Data!$C:$C,$A40)</f>
        <v>0</v>
      </c>
      <c r="I39" s="107">
        <f>SUMIFS(NSFR_Data!F:F,NSFR_Data!$C:$C,$A40)</f>
        <v>0</v>
      </c>
      <c r="J39" s="114">
        <v>0</v>
      </c>
      <c r="K39" s="114">
        <v>0.5</v>
      </c>
      <c r="L39" s="114">
        <v>1</v>
      </c>
      <c r="M39" s="108"/>
      <c r="N39" s="114">
        <v>0.5</v>
      </c>
      <c r="O39" s="114">
        <v>1</v>
      </c>
      <c r="P39" s="115">
        <f t="shared" si="2"/>
        <v>0</v>
      </c>
    </row>
    <row r="40" spans="1:16" ht="30" customHeight="1" x14ac:dyDescent="0.3">
      <c r="A40" s="1" t="str">
        <f t="shared" si="0"/>
        <v>C81-0320</v>
      </c>
      <c r="B40" s="91"/>
      <c r="C40" s="20" t="s">
        <v>306</v>
      </c>
      <c r="D40" s="110" t="s">
        <v>99</v>
      </c>
      <c r="E40" s="112" t="s">
        <v>367</v>
      </c>
      <c r="F40" s="65" t="s">
        <v>368</v>
      </c>
      <c r="G40" s="107">
        <f>SUMIFS(NSFR_Data!D:D,NSFR_Data!$C:$C,$A41)</f>
        <v>0</v>
      </c>
      <c r="H40" s="113"/>
      <c r="I40" s="113"/>
      <c r="J40" s="114">
        <v>0</v>
      </c>
      <c r="K40" s="114">
        <v>0</v>
      </c>
      <c r="L40" s="114">
        <v>0</v>
      </c>
      <c r="M40" s="108"/>
      <c r="N40" s="108"/>
      <c r="O40" s="108"/>
      <c r="P40" s="115">
        <f t="shared" si="2"/>
        <v>0</v>
      </c>
    </row>
    <row r="41" spans="1:16" ht="30" customHeight="1" x14ac:dyDescent="0.3">
      <c r="A41" s="1" t="str">
        <f t="shared" si="0"/>
        <v>C81-0330</v>
      </c>
      <c r="B41" s="91"/>
      <c r="C41" s="20" t="s">
        <v>306</v>
      </c>
      <c r="D41" s="20" t="s">
        <v>101</v>
      </c>
      <c r="E41" s="112" t="s">
        <v>369</v>
      </c>
      <c r="F41" s="65" t="s">
        <v>370</v>
      </c>
      <c r="G41" s="107">
        <f>SUMIFS(NSFR_Data!D:D,NSFR_Data!$C:$C,$A42)</f>
        <v>0</v>
      </c>
      <c r="H41" s="107">
        <f>SUMIFS(NSFR_Data!E:E,NSFR_Data!$C:$C,$A42)</f>
        <v>0</v>
      </c>
      <c r="I41" s="107">
        <f>SUMIFS(NSFR_Data!F:F,NSFR_Data!$C:$C,$A42)</f>
        <v>0</v>
      </c>
      <c r="J41" s="108"/>
      <c r="K41" s="108"/>
      <c r="L41" s="108"/>
      <c r="M41" s="108"/>
      <c r="N41" s="108"/>
      <c r="O41" s="108"/>
      <c r="P41" s="115">
        <f t="shared" si="2"/>
        <v>0</v>
      </c>
    </row>
    <row r="42" spans="1:16" ht="30" customHeight="1" x14ac:dyDescent="0.3">
      <c r="A42" s="1" t="str">
        <f t="shared" si="0"/>
        <v>C81-0340</v>
      </c>
      <c r="B42" s="91"/>
      <c r="C42" s="20" t="s">
        <v>306</v>
      </c>
      <c r="D42" s="20" t="s">
        <v>104</v>
      </c>
      <c r="E42" s="112" t="s">
        <v>371</v>
      </c>
      <c r="F42" s="32" t="s">
        <v>372</v>
      </c>
      <c r="G42" s="107">
        <f>SUMIFS(NSFR_Data!D:D,NSFR_Data!$C:$C,$A43)</f>
        <v>0</v>
      </c>
      <c r="H42" s="107">
        <f>SUMIFS(NSFR_Data!E:E,NSFR_Data!$C:$C,$A43)</f>
        <v>0</v>
      </c>
      <c r="I42" s="107">
        <f>SUMIFS(NSFR_Data!F:F,NSFR_Data!$C:$C,$A43)</f>
        <v>0</v>
      </c>
      <c r="J42" s="114">
        <v>0</v>
      </c>
      <c r="K42" s="114">
        <v>0</v>
      </c>
      <c r="L42" s="114">
        <v>0</v>
      </c>
      <c r="M42" s="108"/>
      <c r="N42" s="108"/>
      <c r="O42" s="108"/>
      <c r="P42" s="115">
        <f t="shared" si="2"/>
        <v>0</v>
      </c>
    </row>
    <row r="43" spans="1:16" ht="30" customHeight="1" x14ac:dyDescent="0.3">
      <c r="A43" s="1" t="str">
        <f t="shared" si="0"/>
        <v>C81-0350</v>
      </c>
      <c r="B43" s="91"/>
      <c r="C43" s="20" t="s">
        <v>306</v>
      </c>
      <c r="D43" s="110" t="s">
        <v>106</v>
      </c>
      <c r="E43" s="112" t="s">
        <v>373</v>
      </c>
      <c r="F43" s="32" t="s">
        <v>374</v>
      </c>
      <c r="G43" s="107">
        <f>SUMIFS(NSFR_Data!D:D,NSFR_Data!$C:$C,$A44)</f>
        <v>0</v>
      </c>
      <c r="H43" s="107">
        <f>SUMIFS(NSFR_Data!E:E,NSFR_Data!$C:$C,$A44)</f>
        <v>0</v>
      </c>
      <c r="I43" s="107">
        <f>SUMIFS(NSFR_Data!F:F,NSFR_Data!$C:$C,$A44)</f>
        <v>0</v>
      </c>
      <c r="J43" s="114">
        <v>0</v>
      </c>
      <c r="K43" s="114">
        <v>0</v>
      </c>
      <c r="L43" s="114">
        <v>0</v>
      </c>
      <c r="M43" s="108"/>
      <c r="N43" s="108"/>
      <c r="O43" s="108"/>
      <c r="P43" s="115">
        <f t="shared" si="2"/>
        <v>0</v>
      </c>
    </row>
    <row r="44" spans="1:16" ht="30" customHeight="1" x14ac:dyDescent="0.3">
      <c r="A44" s="1" t="str">
        <f t="shared" si="0"/>
        <v>C81-0360</v>
      </c>
      <c r="B44" s="91"/>
      <c r="C44" s="20" t="s">
        <v>306</v>
      </c>
      <c r="D44" s="20" t="s">
        <v>108</v>
      </c>
      <c r="E44" s="112" t="s">
        <v>375</v>
      </c>
      <c r="F44" s="32" t="s">
        <v>376</v>
      </c>
      <c r="G44" s="107">
        <f>SUMIFS(NSFR_Data!D:D,NSFR_Data!$C:$C,$A45)</f>
        <v>0</v>
      </c>
      <c r="H44" s="107">
        <f>SUMIFS(NSFR_Data!E:E,NSFR_Data!$C:$C,$A45)</f>
        <v>0</v>
      </c>
      <c r="I44" s="107">
        <f>SUMIFS(NSFR_Data!F:F,NSFR_Data!$C:$C,$A45)</f>
        <v>0</v>
      </c>
      <c r="J44" s="114">
        <v>0</v>
      </c>
      <c r="K44" s="114">
        <v>0</v>
      </c>
      <c r="L44" s="114">
        <v>0</v>
      </c>
      <c r="M44" s="108"/>
      <c r="N44" s="108"/>
      <c r="O44" s="108"/>
      <c r="P44" s="115">
        <f t="shared" si="2"/>
        <v>0</v>
      </c>
    </row>
    <row r="45" spans="1:16" ht="30" customHeight="1" x14ac:dyDescent="0.3">
      <c r="A45" s="1" t="str">
        <f t="shared" si="0"/>
        <v>C81-0370</v>
      </c>
      <c r="B45" s="91"/>
      <c r="C45" s="20" t="s">
        <v>306</v>
      </c>
      <c r="D45" s="20" t="s">
        <v>110</v>
      </c>
      <c r="E45" s="112" t="s">
        <v>377</v>
      </c>
      <c r="F45" s="32" t="s">
        <v>378</v>
      </c>
      <c r="G45" s="107">
        <f>SUMIFS(NSFR_Data!D:D,NSFR_Data!$C:$C,$A46)</f>
        <v>0</v>
      </c>
      <c r="H45" s="107">
        <f>SUMIFS(NSFR_Data!E:E,NSFR_Data!$C:$C,$A46)</f>
        <v>0</v>
      </c>
      <c r="I45" s="107">
        <f>SUMIFS(NSFR_Data!F:F,NSFR_Data!$C:$C,$A46)</f>
        <v>0</v>
      </c>
      <c r="J45" s="114">
        <v>0</v>
      </c>
      <c r="K45" s="114">
        <v>0</v>
      </c>
      <c r="L45" s="114">
        <v>0</v>
      </c>
      <c r="M45" s="108"/>
      <c r="N45" s="108"/>
      <c r="O45" s="108"/>
      <c r="P45" s="115">
        <f t="shared" si="2"/>
        <v>0</v>
      </c>
    </row>
    <row r="46" spans="1:16" ht="30" customHeight="1" x14ac:dyDescent="0.3">
      <c r="A46" s="1" t="str">
        <f t="shared" si="0"/>
        <v>C81-0380</v>
      </c>
      <c r="B46" s="91"/>
      <c r="C46" s="20" t="s">
        <v>306</v>
      </c>
      <c r="D46" s="110" t="s">
        <v>113</v>
      </c>
      <c r="E46" s="112" t="s">
        <v>379</v>
      </c>
      <c r="F46" s="32" t="s">
        <v>380</v>
      </c>
      <c r="G46" s="107">
        <f>SUMIFS(NSFR_Data!D:D,NSFR_Data!$C:$C,$A47)</f>
        <v>0</v>
      </c>
      <c r="H46" s="107">
        <f>SUMIFS(NSFR_Data!E:E,NSFR_Data!$C:$C,$A47)</f>
        <v>0</v>
      </c>
      <c r="I46" s="107">
        <f>SUMIFS(NSFR_Data!F:F,NSFR_Data!$C:$C,$A47)</f>
        <v>0</v>
      </c>
      <c r="J46" s="114">
        <v>0</v>
      </c>
      <c r="K46" s="114">
        <v>0</v>
      </c>
      <c r="L46" s="114">
        <v>0</v>
      </c>
      <c r="M46" s="108"/>
      <c r="N46" s="108"/>
      <c r="O46" s="108"/>
      <c r="P46" s="115">
        <f t="shared" si="2"/>
        <v>0</v>
      </c>
    </row>
    <row r="47" spans="1:16" ht="30" customHeight="1" x14ac:dyDescent="0.3">
      <c r="A47" s="1" t="str">
        <f t="shared" si="0"/>
        <v>C81-0390</v>
      </c>
      <c r="B47" s="91"/>
      <c r="C47" s="20" t="s">
        <v>306</v>
      </c>
      <c r="D47" s="20" t="s">
        <v>115</v>
      </c>
      <c r="E47" s="112" t="s">
        <v>381</v>
      </c>
      <c r="F47" s="65" t="s">
        <v>382</v>
      </c>
      <c r="G47" s="107">
        <f>SUMIFS(NSFR_Data!D:D,NSFR_Data!$C:$C,$A48)</f>
        <v>0</v>
      </c>
      <c r="H47" s="107">
        <f>SUMIFS(NSFR_Data!E:E,NSFR_Data!$C:$C,$A48)</f>
        <v>0</v>
      </c>
      <c r="I47" s="107">
        <f>SUMIFS(NSFR_Data!F:F,NSFR_Data!$C:$C,$A48)</f>
        <v>0</v>
      </c>
      <c r="J47" s="108"/>
      <c r="K47" s="108"/>
      <c r="L47" s="108"/>
      <c r="M47" s="108"/>
      <c r="N47" s="108"/>
      <c r="O47" s="108"/>
      <c r="P47" s="115">
        <f>SUM(P48:P51)</f>
        <v>4440</v>
      </c>
    </row>
    <row r="48" spans="1:16" ht="30" customHeight="1" x14ac:dyDescent="0.3">
      <c r="A48" s="1" t="str">
        <f t="shared" si="0"/>
        <v>C81-0400</v>
      </c>
      <c r="B48" s="91"/>
      <c r="C48" s="20" t="s">
        <v>306</v>
      </c>
      <c r="D48" s="20" t="s">
        <v>117</v>
      </c>
      <c r="E48" s="112" t="s">
        <v>383</v>
      </c>
      <c r="F48" s="32" t="s">
        <v>384</v>
      </c>
      <c r="G48" s="107">
        <f>SUMIFS(NSFR_Data!D:D,NSFR_Data!$C:$C,$A49)</f>
        <v>0</v>
      </c>
      <c r="H48" s="107">
        <f>SUMIFS(NSFR_Data!E:E,NSFR_Data!$C:$C,$A49)</f>
        <v>0</v>
      </c>
      <c r="I48" s="107">
        <f>SUMIFS(NSFR_Data!F:F,NSFR_Data!$C:$C,$A49)</f>
        <v>0</v>
      </c>
      <c r="J48" s="114">
        <v>0</v>
      </c>
      <c r="K48" s="114">
        <v>0</v>
      </c>
      <c r="L48" s="114">
        <v>0</v>
      </c>
      <c r="M48" s="108"/>
      <c r="N48" s="108"/>
      <c r="O48" s="108"/>
      <c r="P48" s="115">
        <f>SUMPRODUCT(M48:O48,G48:I48)</f>
        <v>0</v>
      </c>
    </row>
    <row r="49" spans="1:16" ht="30" customHeight="1" x14ac:dyDescent="0.3">
      <c r="A49" s="1" t="str">
        <f t="shared" si="0"/>
        <v>C81-0410</v>
      </c>
      <c r="B49" s="91"/>
      <c r="C49" s="20" t="s">
        <v>306</v>
      </c>
      <c r="D49" s="110" t="s">
        <v>119</v>
      </c>
      <c r="E49" s="112" t="s">
        <v>385</v>
      </c>
      <c r="F49" s="32" t="s">
        <v>386</v>
      </c>
      <c r="G49" s="107">
        <f>SUMIFS(NSFR_Data!D:D,NSFR_Data!$C:$C,$A50)</f>
        <v>0</v>
      </c>
      <c r="H49" s="107">
        <f>SUMIFS(NSFR_Data!E:E,NSFR_Data!$C:$C,$A50)</f>
        <v>0</v>
      </c>
      <c r="I49" s="107">
        <f>SUMIFS(NSFR_Data!F:F,NSFR_Data!$C:$C,$A50)</f>
        <v>0</v>
      </c>
      <c r="J49" s="114">
        <v>0</v>
      </c>
      <c r="K49" s="114">
        <v>0.5</v>
      </c>
      <c r="L49" s="114">
        <v>1</v>
      </c>
      <c r="M49" s="108"/>
      <c r="N49" s="114">
        <v>0.5</v>
      </c>
      <c r="O49" s="114">
        <v>1</v>
      </c>
      <c r="P49" s="115">
        <f>SUMPRODUCT(M49:O49,G49:I49)</f>
        <v>0</v>
      </c>
    </row>
    <row r="50" spans="1:16" ht="30" customHeight="1" x14ac:dyDescent="0.3">
      <c r="A50" s="1" t="str">
        <f t="shared" si="0"/>
        <v>C81-0420</v>
      </c>
      <c r="B50" s="91"/>
      <c r="C50" s="20" t="s">
        <v>306</v>
      </c>
      <c r="D50" s="20" t="s">
        <v>122</v>
      </c>
      <c r="E50" s="112" t="s">
        <v>387</v>
      </c>
      <c r="F50" s="32" t="s">
        <v>388</v>
      </c>
      <c r="G50" s="107">
        <f>SUMIFS(NSFR_Data!D:D,NSFR_Data!$C:$C,$A51)</f>
        <v>22004</v>
      </c>
      <c r="H50" s="107">
        <f>SUMIFS(NSFR_Data!E:E,NSFR_Data!$C:$C,$A51)</f>
        <v>8880</v>
      </c>
      <c r="I50" s="107">
        <f>SUMIFS(NSFR_Data!F:F,NSFR_Data!$C:$C,$A51)</f>
        <v>0</v>
      </c>
      <c r="J50" s="114">
        <v>0</v>
      </c>
      <c r="K50" s="114">
        <v>0.5</v>
      </c>
      <c r="L50" s="114">
        <v>1</v>
      </c>
      <c r="M50" s="108"/>
      <c r="N50" s="114">
        <v>0.5</v>
      </c>
      <c r="O50" s="114">
        <v>1</v>
      </c>
      <c r="P50" s="115">
        <f>SUMPRODUCT(M50:O50,G50:I50)</f>
        <v>4440</v>
      </c>
    </row>
    <row r="51" spans="1:16" ht="30" customHeight="1" x14ac:dyDescent="0.3">
      <c r="A51" s="1" t="str">
        <f t="shared" si="0"/>
        <v>C81-0430</v>
      </c>
      <c r="B51" s="91"/>
      <c r="C51" s="20" t="s">
        <v>306</v>
      </c>
      <c r="D51" s="20" t="s">
        <v>124</v>
      </c>
      <c r="E51" s="112" t="s">
        <v>389</v>
      </c>
      <c r="F51" s="32" t="s">
        <v>364</v>
      </c>
      <c r="G51" s="107">
        <f>SUMIFS(NSFR_Data!D:D,NSFR_Data!$C:$C,$A52)</f>
        <v>0</v>
      </c>
      <c r="H51" s="107">
        <f>SUMIFS(NSFR_Data!E:E,NSFR_Data!$C:$C,$A52)</f>
        <v>0</v>
      </c>
      <c r="I51" s="107">
        <f>SUMIFS(NSFR_Data!F:F,NSFR_Data!$C:$C,$A52)</f>
        <v>0</v>
      </c>
      <c r="J51" s="114">
        <v>0</v>
      </c>
      <c r="K51" s="114">
        <v>0.5</v>
      </c>
      <c r="L51" s="114">
        <v>1</v>
      </c>
      <c r="M51" s="108"/>
      <c r="N51" s="114">
        <v>0.5</v>
      </c>
      <c r="O51" s="114">
        <v>1</v>
      </c>
      <c r="P51" s="115">
        <f>SUMPRODUCT(M51:O51,G51:I51)</f>
        <v>0</v>
      </c>
    </row>
    <row r="52" spans="1:16" x14ac:dyDescent="0.3">
      <c r="A52" s="1" t="str">
        <f t="shared" si="0"/>
        <v>-</v>
      </c>
    </row>
    <row r="53" spans="1:16" x14ac:dyDescent="0.3">
      <c r="A53" s="1" t="str">
        <f t="shared" si="0"/>
        <v>-</v>
      </c>
    </row>
    <row r="54" spans="1:16" x14ac:dyDescent="0.3">
      <c r="A54" s="1" t="str">
        <f t="shared" si="0"/>
        <v>-</v>
      </c>
    </row>
    <row r="55" spans="1:16" x14ac:dyDescent="0.3">
      <c r="A55" s="1" t="str">
        <f t="shared" si="0"/>
        <v>-</v>
      </c>
    </row>
    <row r="56" spans="1:16" x14ac:dyDescent="0.3">
      <c r="A56" s="1" t="str">
        <f t="shared" si="0"/>
        <v>-</v>
      </c>
    </row>
    <row r="57" spans="1:16" x14ac:dyDescent="0.3">
      <c r="A57" s="1" t="str">
        <f t="shared" si="0"/>
        <v>-</v>
      </c>
    </row>
    <row r="58" spans="1:16" x14ac:dyDescent="0.3">
      <c r="A58" s="1" t="str">
        <f t="shared" si="0"/>
        <v>-</v>
      </c>
    </row>
    <row r="59" spans="1:16" x14ac:dyDescent="0.3">
      <c r="A59" s="1" t="str">
        <f t="shared" si="0"/>
        <v>-</v>
      </c>
    </row>
    <row r="60" spans="1:16" x14ac:dyDescent="0.3">
      <c r="A60" s="1" t="str">
        <f t="shared" si="0"/>
        <v>-</v>
      </c>
    </row>
    <row r="61" spans="1:16" x14ac:dyDescent="0.3">
      <c r="A61" s="1" t="str">
        <f t="shared" si="0"/>
        <v>-</v>
      </c>
    </row>
    <row r="62" spans="1:16" x14ac:dyDescent="0.3">
      <c r="A62" s="1" t="str">
        <f t="shared" si="0"/>
        <v>-</v>
      </c>
    </row>
    <row r="63" spans="1:16" x14ac:dyDescent="0.3">
      <c r="A63" s="1" t="str">
        <f t="shared" si="0"/>
        <v>-</v>
      </c>
    </row>
    <row r="64" spans="1:16" x14ac:dyDescent="0.3">
      <c r="A64" s="1" t="str">
        <f t="shared" si="0"/>
        <v>-</v>
      </c>
    </row>
    <row r="65" spans="1:1" x14ac:dyDescent="0.3">
      <c r="A65" s="1" t="str">
        <f t="shared" si="0"/>
        <v>-</v>
      </c>
    </row>
    <row r="66" spans="1:1" x14ac:dyDescent="0.3">
      <c r="A66" s="1" t="str">
        <f t="shared" si="0"/>
        <v>-</v>
      </c>
    </row>
    <row r="67" spans="1:1" x14ac:dyDescent="0.3">
      <c r="A67" s="1" t="str">
        <f t="shared" si="0"/>
        <v>-</v>
      </c>
    </row>
    <row r="68" spans="1:1" x14ac:dyDescent="0.3">
      <c r="A68" s="1" t="str">
        <f t="shared" si="0"/>
        <v>-</v>
      </c>
    </row>
    <row r="69" spans="1:1" x14ac:dyDescent="0.3">
      <c r="A69" s="1" t="str">
        <f t="shared" si="0"/>
        <v>-</v>
      </c>
    </row>
    <row r="70" spans="1:1" x14ac:dyDescent="0.3">
      <c r="A70" s="1" t="str">
        <f t="shared" si="0"/>
        <v>-</v>
      </c>
    </row>
    <row r="71" spans="1:1" x14ac:dyDescent="0.3">
      <c r="A71" s="1" t="str">
        <f t="shared" si="0"/>
        <v>-</v>
      </c>
    </row>
    <row r="72" spans="1:1" x14ac:dyDescent="0.3">
      <c r="A72" s="1" t="str">
        <f t="shared" si="0"/>
        <v>-</v>
      </c>
    </row>
    <row r="73" spans="1:1" x14ac:dyDescent="0.3">
      <c r="A73" s="1" t="str">
        <f t="shared" si="0"/>
        <v>-</v>
      </c>
    </row>
    <row r="74" spans="1:1" x14ac:dyDescent="0.3">
      <c r="A74" s="1" t="str">
        <f t="shared" ref="A74:A118" si="3">C74&amp;"-"&amp;D74</f>
        <v>-</v>
      </c>
    </row>
    <row r="75" spans="1:1" x14ac:dyDescent="0.3">
      <c r="A75" s="1" t="str">
        <f t="shared" si="3"/>
        <v>-</v>
      </c>
    </row>
    <row r="76" spans="1:1" x14ac:dyDescent="0.3">
      <c r="A76" s="1" t="str">
        <f t="shared" si="3"/>
        <v>-</v>
      </c>
    </row>
    <row r="77" spans="1:1" x14ac:dyDescent="0.3">
      <c r="A77" s="1" t="str">
        <f t="shared" si="3"/>
        <v>-</v>
      </c>
    </row>
    <row r="78" spans="1:1" x14ac:dyDescent="0.3">
      <c r="A78" s="1" t="str">
        <f t="shared" si="3"/>
        <v>-</v>
      </c>
    </row>
    <row r="79" spans="1:1" x14ac:dyDescent="0.3">
      <c r="A79" s="1" t="str">
        <f t="shared" si="3"/>
        <v>-</v>
      </c>
    </row>
    <row r="80" spans="1:1" x14ac:dyDescent="0.3">
      <c r="A80" s="1" t="str">
        <f t="shared" si="3"/>
        <v>-</v>
      </c>
    </row>
    <row r="81" spans="1:1" x14ac:dyDescent="0.3">
      <c r="A81" s="1" t="str">
        <f t="shared" si="3"/>
        <v>-</v>
      </c>
    </row>
    <row r="82" spans="1:1" x14ac:dyDescent="0.3">
      <c r="A82" s="1" t="str">
        <f t="shared" si="3"/>
        <v>-</v>
      </c>
    </row>
    <row r="83" spans="1:1" x14ac:dyDescent="0.3">
      <c r="A83" s="1" t="str">
        <f t="shared" si="3"/>
        <v>-</v>
      </c>
    </row>
    <row r="84" spans="1:1" x14ac:dyDescent="0.3">
      <c r="A84" s="1" t="str">
        <f t="shared" si="3"/>
        <v>-</v>
      </c>
    </row>
    <row r="85" spans="1:1" x14ac:dyDescent="0.3">
      <c r="A85" s="1" t="str">
        <f t="shared" si="3"/>
        <v>-</v>
      </c>
    </row>
    <row r="86" spans="1:1" x14ac:dyDescent="0.3">
      <c r="A86" s="1" t="str">
        <f t="shared" si="3"/>
        <v>-</v>
      </c>
    </row>
    <row r="87" spans="1:1" x14ac:dyDescent="0.3">
      <c r="A87" s="1" t="str">
        <f t="shared" si="3"/>
        <v>-</v>
      </c>
    </row>
    <row r="88" spans="1:1" x14ac:dyDescent="0.3">
      <c r="A88" s="1" t="str">
        <f t="shared" si="3"/>
        <v>-</v>
      </c>
    </row>
    <row r="89" spans="1:1" x14ac:dyDescent="0.3">
      <c r="A89" s="1" t="str">
        <f t="shared" si="3"/>
        <v>-</v>
      </c>
    </row>
    <row r="90" spans="1:1" x14ac:dyDescent="0.3">
      <c r="A90" s="1" t="str">
        <f t="shared" si="3"/>
        <v>-</v>
      </c>
    </row>
    <row r="91" spans="1:1" x14ac:dyDescent="0.3">
      <c r="A91" s="1" t="str">
        <f t="shared" si="3"/>
        <v>-</v>
      </c>
    </row>
    <row r="92" spans="1:1" x14ac:dyDescent="0.3">
      <c r="A92" s="1" t="str">
        <f t="shared" si="3"/>
        <v>-</v>
      </c>
    </row>
    <row r="93" spans="1:1" x14ac:dyDescent="0.3">
      <c r="A93" s="1" t="str">
        <f t="shared" si="3"/>
        <v>-</v>
      </c>
    </row>
    <row r="94" spans="1:1" x14ac:dyDescent="0.3">
      <c r="A94" s="1" t="str">
        <f t="shared" si="3"/>
        <v>-</v>
      </c>
    </row>
    <row r="95" spans="1:1" x14ac:dyDescent="0.3">
      <c r="A95" s="1" t="str">
        <f t="shared" si="3"/>
        <v>-</v>
      </c>
    </row>
    <row r="96" spans="1:1" x14ac:dyDescent="0.3">
      <c r="A96" s="1" t="str">
        <f t="shared" si="3"/>
        <v>-</v>
      </c>
    </row>
    <row r="97" spans="1:1" x14ac:dyDescent="0.3">
      <c r="A97" s="1" t="str">
        <f t="shared" si="3"/>
        <v>-</v>
      </c>
    </row>
    <row r="98" spans="1:1" x14ac:dyDescent="0.3">
      <c r="A98" s="1" t="str">
        <f t="shared" si="3"/>
        <v>-</v>
      </c>
    </row>
    <row r="99" spans="1:1" x14ac:dyDescent="0.3">
      <c r="A99" s="1" t="str">
        <f t="shared" si="3"/>
        <v>-</v>
      </c>
    </row>
    <row r="100" spans="1:1" x14ac:dyDescent="0.3">
      <c r="A100" s="1" t="str">
        <f t="shared" si="3"/>
        <v>-</v>
      </c>
    </row>
    <row r="101" spans="1:1" x14ac:dyDescent="0.3">
      <c r="A101" s="1" t="str">
        <f t="shared" si="3"/>
        <v>-</v>
      </c>
    </row>
    <row r="102" spans="1:1" x14ac:dyDescent="0.3">
      <c r="A102" s="1" t="str">
        <f t="shared" si="3"/>
        <v>-</v>
      </c>
    </row>
    <row r="103" spans="1:1" x14ac:dyDescent="0.3">
      <c r="A103" s="1" t="str">
        <f t="shared" si="3"/>
        <v>-</v>
      </c>
    </row>
    <row r="104" spans="1:1" x14ac:dyDescent="0.3">
      <c r="A104" s="1" t="str">
        <f t="shared" si="3"/>
        <v>-</v>
      </c>
    </row>
    <row r="105" spans="1:1" x14ac:dyDescent="0.3">
      <c r="A105" s="1" t="str">
        <f t="shared" si="3"/>
        <v>-</v>
      </c>
    </row>
    <row r="106" spans="1:1" x14ac:dyDescent="0.3">
      <c r="A106" s="1" t="str">
        <f t="shared" si="3"/>
        <v>-</v>
      </c>
    </row>
    <row r="107" spans="1:1" x14ac:dyDescent="0.3">
      <c r="A107" s="1" t="str">
        <f t="shared" si="3"/>
        <v>-</v>
      </c>
    </row>
    <row r="108" spans="1:1" x14ac:dyDescent="0.3">
      <c r="A108" s="1" t="str">
        <f t="shared" si="3"/>
        <v>-</v>
      </c>
    </row>
    <row r="109" spans="1:1" x14ac:dyDescent="0.3">
      <c r="A109" s="1" t="str">
        <f t="shared" si="3"/>
        <v>-</v>
      </c>
    </row>
    <row r="110" spans="1:1" x14ac:dyDescent="0.3">
      <c r="A110" s="1" t="str">
        <f t="shared" si="3"/>
        <v>-</v>
      </c>
    </row>
    <row r="111" spans="1:1" x14ac:dyDescent="0.3">
      <c r="A111" s="1" t="str">
        <f t="shared" si="3"/>
        <v>-</v>
      </c>
    </row>
    <row r="112" spans="1:1" x14ac:dyDescent="0.3">
      <c r="A112" s="1" t="str">
        <f t="shared" si="3"/>
        <v>-</v>
      </c>
    </row>
    <row r="113" spans="1:1" x14ac:dyDescent="0.3">
      <c r="A113" s="1" t="str">
        <f t="shared" si="3"/>
        <v>-</v>
      </c>
    </row>
    <row r="114" spans="1:1" x14ac:dyDescent="0.3">
      <c r="A114" s="1" t="str">
        <f t="shared" si="3"/>
        <v>-</v>
      </c>
    </row>
    <row r="115" spans="1:1" x14ac:dyDescent="0.3">
      <c r="A115" s="1" t="str">
        <f t="shared" si="3"/>
        <v>-</v>
      </c>
    </row>
    <row r="116" spans="1:1" x14ac:dyDescent="0.3">
      <c r="A116" s="1" t="str">
        <f t="shared" si="3"/>
        <v>-</v>
      </c>
    </row>
    <row r="117" spans="1:1" x14ac:dyDescent="0.3">
      <c r="A117" s="1" t="str">
        <f t="shared" si="3"/>
        <v>-</v>
      </c>
    </row>
    <row r="118" spans="1:1" x14ac:dyDescent="0.3">
      <c r="A118" s="1" t="str">
        <f t="shared" si="3"/>
        <v>-</v>
      </c>
    </row>
  </sheetData>
  <mergeCells count="9">
    <mergeCell ref="C2:P2"/>
    <mergeCell ref="L5:O5"/>
    <mergeCell ref="C6:C8"/>
    <mergeCell ref="D6:D8"/>
    <mergeCell ref="E6:E8"/>
    <mergeCell ref="F6:F8"/>
    <mergeCell ref="G6:I6"/>
    <mergeCell ref="J6:L6"/>
    <mergeCell ref="M6:O6"/>
  </mergeCells>
  <conditionalFormatting sqref="G9:I51">
    <cfRule type="cellIs" dxfId="2" priority="1" operator="lessThan">
      <formula>0</formula>
    </cfRule>
  </conditionalFormatting>
  <conditionalFormatting sqref="P9:P51">
    <cfRule type="cellIs" dxfId="1" priority="18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9"/>
  <sheetViews>
    <sheetView zoomScale="70" zoomScaleNormal="70" workbookViewId="0">
      <selection activeCell="H29" sqref="H29"/>
    </sheetView>
  </sheetViews>
  <sheetFormatPr baseColWidth="10" defaultColWidth="11.44140625" defaultRowHeight="13.8" x14ac:dyDescent="0.3"/>
  <cols>
    <col min="1" max="1" width="2.44140625" style="51" customWidth="1"/>
    <col min="2" max="2" width="8.6640625" style="121" customWidth="1"/>
    <col min="3" max="3" width="8.6640625" style="122" customWidth="1"/>
    <col min="4" max="4" width="130.109375" style="51" customWidth="1"/>
    <col min="5" max="7" width="20.6640625" style="95" customWidth="1"/>
    <col min="8" max="8" width="20.6640625" style="51" customWidth="1"/>
    <col min="9" max="16384" width="11.44140625" style="51"/>
  </cols>
  <sheetData>
    <row r="1" spans="1:8" ht="14.4" thickBot="1" x14ac:dyDescent="0.35">
      <c r="A1" s="91"/>
      <c r="B1" s="92"/>
      <c r="C1" s="93"/>
      <c r="D1" s="91"/>
      <c r="E1" s="94"/>
      <c r="F1" s="94"/>
      <c r="G1" s="94"/>
    </row>
    <row r="2" spans="1:8" ht="28.8" thickBot="1" x14ac:dyDescent="0.35">
      <c r="A2" s="91"/>
      <c r="B2" s="155" t="s">
        <v>390</v>
      </c>
      <c r="C2" s="156"/>
      <c r="D2" s="156"/>
      <c r="E2" s="156"/>
      <c r="F2" s="156"/>
      <c r="G2" s="156"/>
      <c r="H2" s="157"/>
    </row>
    <row r="3" spans="1:8" ht="14.4" x14ac:dyDescent="0.3">
      <c r="A3" s="91"/>
      <c r="B3" s="96"/>
      <c r="C3" s="96"/>
      <c r="D3" s="96"/>
      <c r="E3" s="97"/>
      <c r="F3" s="97"/>
      <c r="G3" s="97"/>
    </row>
    <row r="4" spans="1:8" ht="16.2" x14ac:dyDescent="0.3">
      <c r="A4" s="91"/>
      <c r="B4" s="96"/>
      <c r="C4" s="96"/>
      <c r="D4" s="9" t="s">
        <v>7</v>
      </c>
      <c r="E4" s="10"/>
      <c r="F4" s="97"/>
      <c r="G4" s="97"/>
    </row>
    <row r="5" spans="1:8" ht="15" thickBot="1" x14ac:dyDescent="0.35">
      <c r="A5" s="91"/>
      <c r="B5" s="96"/>
      <c r="C5" s="96"/>
      <c r="D5" s="100"/>
      <c r="E5" s="97"/>
      <c r="F5" s="97"/>
      <c r="G5" s="97"/>
    </row>
    <row r="6" spans="1:8" s="103" customFormat="1" ht="27.6" x14ac:dyDescent="0.3">
      <c r="A6" s="101"/>
      <c r="B6" s="159" t="s">
        <v>19</v>
      </c>
      <c r="C6" s="162" t="s">
        <v>20</v>
      </c>
      <c r="D6" s="165" t="s">
        <v>21</v>
      </c>
      <c r="E6" s="123" t="s">
        <v>8</v>
      </c>
      <c r="F6" s="123" t="s">
        <v>11</v>
      </c>
      <c r="G6" s="123" t="s">
        <v>304</v>
      </c>
      <c r="H6" s="124" t="s">
        <v>391</v>
      </c>
    </row>
    <row r="7" spans="1:8" s="103" customFormat="1" x14ac:dyDescent="0.3">
      <c r="A7" s="101"/>
      <c r="B7" s="174"/>
      <c r="C7" s="175"/>
      <c r="D7" s="176"/>
      <c r="E7" s="104" t="s">
        <v>22</v>
      </c>
      <c r="F7" s="104" t="s">
        <v>23</v>
      </c>
      <c r="G7" s="104" t="s">
        <v>24</v>
      </c>
      <c r="H7" s="105" t="s">
        <v>25</v>
      </c>
    </row>
    <row r="8" spans="1:8" s="103" customFormat="1" x14ac:dyDescent="0.3">
      <c r="A8" s="101"/>
      <c r="B8" s="125" t="s">
        <v>22</v>
      </c>
      <c r="C8" s="106">
        <v>1</v>
      </c>
      <c r="D8" s="65" t="s">
        <v>37</v>
      </c>
      <c r="E8" s="126">
        <f>SUM(E9:E18)</f>
        <v>0</v>
      </c>
      <c r="F8" s="126">
        <f>SUM(F9:F18)</f>
        <v>308953.19999999995</v>
      </c>
      <c r="G8" s="127"/>
      <c r="H8" s="128"/>
    </row>
    <row r="9" spans="1:8" x14ac:dyDescent="0.3">
      <c r="A9" s="91"/>
      <c r="B9" s="125" t="s">
        <v>23</v>
      </c>
      <c r="C9" s="112" t="s">
        <v>38</v>
      </c>
      <c r="D9" s="129" t="s">
        <v>39</v>
      </c>
      <c r="E9" s="126">
        <v>0</v>
      </c>
      <c r="F9" s="126">
        <v>0</v>
      </c>
      <c r="G9" s="127"/>
      <c r="H9" s="128"/>
    </row>
    <row r="10" spans="1:8" x14ac:dyDescent="0.3">
      <c r="A10" s="91"/>
      <c r="B10" s="125" t="s">
        <v>24</v>
      </c>
      <c r="C10" s="112" t="s">
        <v>50</v>
      </c>
      <c r="D10" s="129" t="s">
        <v>51</v>
      </c>
      <c r="E10" s="126">
        <v>0</v>
      </c>
      <c r="F10" s="126">
        <v>0</v>
      </c>
      <c r="G10" s="127"/>
      <c r="H10" s="128"/>
    </row>
    <row r="11" spans="1:8" x14ac:dyDescent="0.3">
      <c r="A11" s="91"/>
      <c r="B11" s="125" t="s">
        <v>25</v>
      </c>
      <c r="C11" s="112" t="s">
        <v>156</v>
      </c>
      <c r="D11" s="129" t="s">
        <v>157</v>
      </c>
      <c r="E11" s="126">
        <v>0</v>
      </c>
      <c r="F11" s="126">
        <v>0</v>
      </c>
      <c r="G11" s="127"/>
      <c r="H11" s="128"/>
    </row>
    <row r="12" spans="1:8" x14ac:dyDescent="0.3">
      <c r="A12" s="91"/>
      <c r="B12" s="125" t="s">
        <v>26</v>
      </c>
      <c r="C12" s="112" t="s">
        <v>172</v>
      </c>
      <c r="D12" s="129" t="s">
        <v>173</v>
      </c>
      <c r="E12" s="126">
        <f>SUM('C80.00'!G71:I71)</f>
        <v>0</v>
      </c>
      <c r="F12" s="126">
        <f>'C80.00'!S71</f>
        <v>297244.19999999995</v>
      </c>
      <c r="G12" s="130"/>
      <c r="H12" s="131"/>
    </row>
    <row r="13" spans="1:8" x14ac:dyDescent="0.3">
      <c r="A13" s="91"/>
      <c r="B13" s="125" t="s">
        <v>27</v>
      </c>
      <c r="C13" s="112" t="s">
        <v>229</v>
      </c>
      <c r="D13" s="129" t="s">
        <v>230</v>
      </c>
      <c r="E13" s="126">
        <v>0</v>
      </c>
      <c r="F13" s="126">
        <v>0</v>
      </c>
      <c r="G13" s="130"/>
      <c r="H13" s="131"/>
    </row>
    <row r="14" spans="1:8" x14ac:dyDescent="0.3">
      <c r="A14" s="91"/>
      <c r="B14" s="125" t="s">
        <v>28</v>
      </c>
      <c r="C14" s="112" t="s">
        <v>247</v>
      </c>
      <c r="D14" s="129" t="s">
        <v>248</v>
      </c>
      <c r="E14" s="126">
        <v>0</v>
      </c>
      <c r="F14" s="126">
        <v>0</v>
      </c>
      <c r="G14" s="130"/>
      <c r="H14" s="131"/>
    </row>
    <row r="15" spans="1:8" x14ac:dyDescent="0.3">
      <c r="A15" s="91"/>
      <c r="B15" s="125" t="s">
        <v>29</v>
      </c>
      <c r="C15" s="112" t="s">
        <v>250</v>
      </c>
      <c r="D15" s="129" t="s">
        <v>251</v>
      </c>
      <c r="E15" s="126">
        <v>0</v>
      </c>
      <c r="F15" s="126">
        <v>0</v>
      </c>
      <c r="G15" s="130"/>
      <c r="H15" s="131"/>
    </row>
    <row r="16" spans="1:8" x14ac:dyDescent="0.3">
      <c r="A16" s="91"/>
      <c r="B16" s="125" t="s">
        <v>30</v>
      </c>
      <c r="C16" s="112" t="s">
        <v>262</v>
      </c>
      <c r="D16" s="129" t="s">
        <v>263</v>
      </c>
      <c r="E16" s="126">
        <v>0</v>
      </c>
      <c r="F16" s="126">
        <v>0</v>
      </c>
      <c r="G16" s="130"/>
      <c r="H16" s="131"/>
    </row>
    <row r="17" spans="1:8" x14ac:dyDescent="0.3">
      <c r="A17" s="91"/>
      <c r="B17" s="125" t="s">
        <v>31</v>
      </c>
      <c r="C17" s="112" t="s">
        <v>265</v>
      </c>
      <c r="D17" s="129" t="s">
        <v>392</v>
      </c>
      <c r="E17" s="126">
        <f>SUM('C80.00'!G106:I106)</f>
        <v>0</v>
      </c>
      <c r="F17" s="126">
        <f>'C80.00'!S106</f>
        <v>11709</v>
      </c>
      <c r="G17" s="130"/>
      <c r="H17" s="131"/>
    </row>
    <row r="18" spans="1:8" x14ac:dyDescent="0.3">
      <c r="A18" s="91"/>
      <c r="B18" s="125" t="s">
        <v>32</v>
      </c>
      <c r="C18" s="112" t="s">
        <v>284</v>
      </c>
      <c r="D18" s="129" t="s">
        <v>285</v>
      </c>
      <c r="E18" s="126">
        <v>0</v>
      </c>
      <c r="F18" s="126">
        <v>0</v>
      </c>
      <c r="G18" s="130"/>
      <c r="H18" s="131"/>
    </row>
    <row r="19" spans="1:8" x14ac:dyDescent="0.3">
      <c r="B19" s="125" t="s">
        <v>33</v>
      </c>
      <c r="C19" s="106">
        <v>2</v>
      </c>
      <c r="D19" s="65" t="s">
        <v>308</v>
      </c>
      <c r="E19" s="126">
        <f>SUM(E20:E28)</f>
        <v>62616</v>
      </c>
      <c r="F19" s="132"/>
      <c r="G19" s="126">
        <f>SUM(G20:G28)</f>
        <v>1216518</v>
      </c>
      <c r="H19" s="128"/>
    </row>
    <row r="20" spans="1:8" x14ac:dyDescent="0.3">
      <c r="B20" s="125" t="s">
        <v>34</v>
      </c>
      <c r="C20" s="112" t="s">
        <v>393</v>
      </c>
      <c r="D20" s="129" t="s">
        <v>309</v>
      </c>
      <c r="E20" s="126">
        <f>SUM('C81.00'!G10:I10)</f>
        <v>62616</v>
      </c>
      <c r="F20" s="132"/>
      <c r="G20" s="126">
        <f>'C81.00'!P10</f>
        <v>0</v>
      </c>
      <c r="H20" s="128"/>
    </row>
    <row r="21" spans="1:8" x14ac:dyDescent="0.3">
      <c r="B21" s="125" t="s">
        <v>59</v>
      </c>
      <c r="C21" s="112" t="s">
        <v>318</v>
      </c>
      <c r="D21" s="129" t="s">
        <v>319</v>
      </c>
      <c r="E21" s="126">
        <v>0</v>
      </c>
      <c r="F21" s="132"/>
      <c r="G21" s="126">
        <v>0</v>
      </c>
      <c r="H21" s="128"/>
    </row>
    <row r="22" spans="1:8" x14ac:dyDescent="0.3">
      <c r="B22" s="125" t="s">
        <v>61</v>
      </c>
      <c r="C22" s="112" t="s">
        <v>329</v>
      </c>
      <c r="D22" s="129" t="s">
        <v>394</v>
      </c>
      <c r="E22" s="126">
        <v>0</v>
      </c>
      <c r="F22" s="132"/>
      <c r="G22" s="126">
        <v>0</v>
      </c>
      <c r="H22" s="128"/>
    </row>
    <row r="23" spans="1:8" x14ac:dyDescent="0.3">
      <c r="B23" s="125" t="s">
        <v>63</v>
      </c>
      <c r="C23" s="112" t="s">
        <v>347</v>
      </c>
      <c r="D23" s="129" t="s">
        <v>395</v>
      </c>
      <c r="E23" s="126">
        <v>0</v>
      </c>
      <c r="F23" s="132"/>
      <c r="G23" s="126">
        <v>0</v>
      </c>
      <c r="H23" s="128"/>
    </row>
    <row r="24" spans="1:8" x14ac:dyDescent="0.3">
      <c r="B24" s="125" t="s">
        <v>65</v>
      </c>
      <c r="C24" s="112" t="s">
        <v>349</v>
      </c>
      <c r="D24" s="129" t="s">
        <v>348</v>
      </c>
      <c r="E24" s="126">
        <v>0</v>
      </c>
      <c r="F24" s="132"/>
      <c r="G24" s="126">
        <v>0</v>
      </c>
      <c r="H24" s="128"/>
    </row>
    <row r="25" spans="1:8" x14ac:dyDescent="0.3">
      <c r="B25" s="125" t="s">
        <v>68</v>
      </c>
      <c r="C25" s="112" t="s">
        <v>365</v>
      </c>
      <c r="D25" s="129" t="s">
        <v>350</v>
      </c>
      <c r="E25" s="126">
        <f>SUM('C81.00'!G31:I31)</f>
        <v>0</v>
      </c>
      <c r="F25" s="132"/>
      <c r="G25" s="126">
        <f>'C81.00'!P31</f>
        <v>1212078</v>
      </c>
      <c r="H25" s="128"/>
    </row>
    <row r="26" spans="1:8" x14ac:dyDescent="0.3">
      <c r="B26" s="125" t="s">
        <v>70</v>
      </c>
      <c r="C26" s="112" t="s">
        <v>367</v>
      </c>
      <c r="D26" s="129" t="s">
        <v>366</v>
      </c>
      <c r="E26" s="126">
        <v>0</v>
      </c>
      <c r="F26" s="132"/>
      <c r="G26" s="126">
        <v>0</v>
      </c>
      <c r="H26" s="128"/>
    </row>
    <row r="27" spans="1:8" x14ac:dyDescent="0.3">
      <c r="B27" s="125" t="s">
        <v>72</v>
      </c>
      <c r="C27" s="112" t="s">
        <v>369</v>
      </c>
      <c r="D27" s="129" t="s">
        <v>370</v>
      </c>
      <c r="E27" s="126">
        <v>0</v>
      </c>
      <c r="F27" s="132"/>
      <c r="G27" s="126">
        <v>0</v>
      </c>
      <c r="H27" s="128"/>
    </row>
    <row r="28" spans="1:8" x14ac:dyDescent="0.3">
      <c r="B28" s="125" t="s">
        <v>74</v>
      </c>
      <c r="C28" s="112" t="s">
        <v>381</v>
      </c>
      <c r="D28" s="129" t="s">
        <v>396</v>
      </c>
      <c r="E28" s="126">
        <f>SUM('C81.00'!G47:I47)</f>
        <v>0</v>
      </c>
      <c r="F28" s="132"/>
      <c r="G28" s="126">
        <f>'C81.00'!P47</f>
        <v>4440</v>
      </c>
      <c r="H28" s="128"/>
    </row>
    <row r="29" spans="1:8" ht="14.4" thickBot="1" x14ac:dyDescent="0.35">
      <c r="B29" s="125" t="s">
        <v>77</v>
      </c>
      <c r="C29" s="133" t="s">
        <v>397</v>
      </c>
      <c r="D29" s="134" t="s">
        <v>398</v>
      </c>
      <c r="E29" s="135"/>
      <c r="F29" s="136"/>
      <c r="G29" s="135"/>
      <c r="H29" s="137">
        <f>F8/G19</f>
        <v>0.25396516944262226</v>
      </c>
    </row>
  </sheetData>
  <mergeCells count="4">
    <mergeCell ref="B2:H2"/>
    <mergeCell ref="B6:B7"/>
    <mergeCell ref="C6:C7"/>
    <mergeCell ref="D6:D7"/>
  </mergeCells>
  <conditionalFormatting sqref="E8:H2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NSFR_Data</vt:lpstr>
      <vt:lpstr>C80.00</vt:lpstr>
      <vt:lpstr>C81.00</vt:lpstr>
      <vt:lpstr>C84.00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2541287784064</vt:lpwstr>
  </property>
  <property fmtid="{D5CDD505-2E9C-101B-9397-08002B2CF9AE}" pid="4" name="LargeurPlage">
    <vt:lpwstr>15,61</vt:lpwstr>
  </property>
</Properties>
</file>