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gor\RESERCH\OB AEA\"/>
    </mc:Choice>
  </mc:AlternateContent>
  <xr:revisionPtr revIDLastSave="0" documentId="13_ncr:1_{E4175BE1-0234-4A77-999A-D106BBB176A3}" xr6:coauthVersionLast="36" xr6:coauthVersionMax="40" xr10:uidLastSave="{00000000-0000-0000-0000-000000000000}"/>
  <bookViews>
    <workbookView xWindow="0" yWindow="0" windowWidth="28800" windowHeight="12225" tabRatio="829" xr2:uid="{5822399A-2392-4A2F-9320-0C38F2AD4DC1}"/>
  </bookViews>
  <sheets>
    <sheet name="Figure 15" sheetId="21" r:id="rId1"/>
    <sheet name="Prate_NFC" sheetId="1" r:id="rId2"/>
    <sheet name="Private Prate" sheetId="19" r:id="rId3"/>
    <sheet name="Prate_business" sheetId="2" r:id="rId4"/>
    <sheet name="E_P_ratio" sheetId="3" r:id="rId5"/>
    <sheet name="T_bill_nom" sheetId="4" r:id="rId6"/>
    <sheet name="T_bill_expost" sheetId="5" r:id="rId7"/>
    <sheet name="T_bill_exante" sheetId="6" r:id="rId8"/>
    <sheet name="realGDP" sheetId="7" r:id="rId9"/>
    <sheet name="Tobin's Q" sheetId="20" r:id="rId10"/>
    <sheet name="Fed vs BEA data" sheetId="17" r:id="rId11"/>
    <sheet name="transformation Q to A" sheetId="18" state="hidden" r:id="rId12"/>
  </sheets>
  <definedNames>
    <definedName name="_xlnm._FilterDatabase" localSheetId="11" hidden="1">'transformation Q to A'!$A$1:$H$291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2" i="1"/>
  <c r="G26" i="19"/>
  <c r="K28" i="20" l="1"/>
  <c r="K291" i="20"/>
  <c r="K290" i="20"/>
  <c r="K289" i="20"/>
  <c r="K288" i="20"/>
  <c r="K287" i="20"/>
  <c r="K286" i="20"/>
  <c r="K285" i="20"/>
  <c r="K284" i="20"/>
  <c r="K283" i="20"/>
  <c r="K282" i="20"/>
  <c r="K281" i="20"/>
  <c r="K280" i="20"/>
  <c r="K279" i="20"/>
  <c r="K278" i="20"/>
  <c r="K277" i="20"/>
  <c r="K276" i="20"/>
  <c r="K275" i="20"/>
  <c r="K274" i="20"/>
  <c r="K273" i="20"/>
  <c r="K272" i="20"/>
  <c r="K271" i="20"/>
  <c r="K270" i="20"/>
  <c r="K269" i="20"/>
  <c r="K268" i="20"/>
  <c r="K267" i="20"/>
  <c r="K266" i="20"/>
  <c r="K265" i="20"/>
  <c r="K264" i="20"/>
  <c r="K263" i="20"/>
  <c r="K262" i="20"/>
  <c r="K261" i="20"/>
  <c r="K260" i="20"/>
  <c r="K259" i="20"/>
  <c r="K258" i="20"/>
  <c r="K257" i="20"/>
  <c r="K256" i="20"/>
  <c r="K255" i="20"/>
  <c r="K254" i="20"/>
  <c r="K253" i="20"/>
  <c r="K252" i="20"/>
  <c r="K251" i="20"/>
  <c r="K250" i="20"/>
  <c r="K249" i="20"/>
  <c r="K248" i="20"/>
  <c r="K247" i="20"/>
  <c r="K246" i="20"/>
  <c r="K245" i="20"/>
  <c r="K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K208" i="20"/>
  <c r="K207" i="20"/>
  <c r="K206" i="20"/>
  <c r="K205" i="20"/>
  <c r="K204" i="20"/>
  <c r="K203" i="20"/>
  <c r="K202" i="20"/>
  <c r="K201" i="20"/>
  <c r="K200" i="20"/>
  <c r="K199" i="20"/>
  <c r="K198" i="20"/>
  <c r="K197" i="20"/>
  <c r="K196" i="20"/>
  <c r="K195" i="20"/>
  <c r="K194" i="20"/>
  <c r="K193" i="20"/>
  <c r="K192" i="20"/>
  <c r="K191" i="20"/>
  <c r="K190" i="20"/>
  <c r="K189" i="20"/>
  <c r="K188" i="20"/>
  <c r="K187" i="20"/>
  <c r="K186" i="20"/>
  <c r="K185" i="20"/>
  <c r="K184" i="20"/>
  <c r="K183" i="20"/>
  <c r="K182" i="20"/>
  <c r="K181" i="20"/>
  <c r="K180" i="20"/>
  <c r="K179" i="20"/>
  <c r="K178" i="20"/>
  <c r="K177" i="20"/>
  <c r="K176" i="20"/>
  <c r="K175" i="20"/>
  <c r="K174" i="20"/>
  <c r="K173" i="20"/>
  <c r="K172" i="20"/>
  <c r="K171" i="20"/>
  <c r="K170" i="20"/>
  <c r="K169" i="20"/>
  <c r="K168" i="20"/>
  <c r="K167" i="20"/>
  <c r="K166" i="20"/>
  <c r="K165" i="20"/>
  <c r="K164" i="20"/>
  <c r="K163" i="20"/>
  <c r="K162" i="20"/>
  <c r="K161" i="20"/>
  <c r="K160" i="20"/>
  <c r="K159" i="20"/>
  <c r="K158" i="20"/>
  <c r="K157" i="20"/>
  <c r="K156" i="20"/>
  <c r="K155" i="20"/>
  <c r="K154" i="20"/>
  <c r="K153" i="20"/>
  <c r="K152" i="20"/>
  <c r="K151" i="20"/>
  <c r="K150" i="20"/>
  <c r="K149" i="20"/>
  <c r="K148" i="20"/>
  <c r="K147" i="20"/>
  <c r="K146" i="20"/>
  <c r="K145" i="20"/>
  <c r="K144" i="20"/>
  <c r="K143" i="20"/>
  <c r="K142" i="20"/>
  <c r="K141" i="20"/>
  <c r="K140" i="20"/>
  <c r="K139" i="20"/>
  <c r="K138" i="20"/>
  <c r="K137" i="20"/>
  <c r="K136" i="20"/>
  <c r="K135" i="20"/>
  <c r="K134" i="20"/>
  <c r="K133" i="20"/>
  <c r="K132" i="20"/>
  <c r="K131" i="20"/>
  <c r="K130" i="20"/>
  <c r="K129" i="20"/>
  <c r="K128" i="20"/>
  <c r="K127" i="20"/>
  <c r="K126" i="20"/>
  <c r="K125" i="20"/>
  <c r="K124" i="20"/>
  <c r="K123" i="20"/>
  <c r="K122" i="20"/>
  <c r="K121" i="20"/>
  <c r="K120" i="20"/>
  <c r="K119" i="20"/>
  <c r="K118" i="20"/>
  <c r="K117" i="20"/>
  <c r="K116" i="20"/>
  <c r="K115" i="20"/>
  <c r="K114" i="20"/>
  <c r="K113" i="20"/>
  <c r="K112" i="20"/>
  <c r="K111" i="20"/>
  <c r="K110" i="20"/>
  <c r="K109" i="20"/>
  <c r="K108" i="20"/>
  <c r="K107" i="20"/>
  <c r="K106" i="20"/>
  <c r="K105" i="20"/>
  <c r="K104" i="20"/>
  <c r="K103" i="20"/>
  <c r="K102" i="20"/>
  <c r="K101" i="20"/>
  <c r="K100" i="20"/>
  <c r="K99" i="20"/>
  <c r="K98" i="20"/>
  <c r="K97" i="20"/>
  <c r="K96" i="20"/>
  <c r="K95" i="20"/>
  <c r="K94" i="20"/>
  <c r="K93" i="20"/>
  <c r="K92" i="20"/>
  <c r="K91" i="20"/>
  <c r="K90" i="20"/>
  <c r="K89" i="20"/>
  <c r="K88" i="20"/>
  <c r="K87" i="20"/>
  <c r="K86" i="20"/>
  <c r="K85" i="20"/>
  <c r="K84" i="20"/>
  <c r="K83" i="20"/>
  <c r="K82" i="20"/>
  <c r="K81" i="20"/>
  <c r="K80" i="20"/>
  <c r="K79" i="20"/>
  <c r="K78" i="20"/>
  <c r="K77" i="20"/>
  <c r="K76" i="20"/>
  <c r="K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60" i="20"/>
  <c r="K59" i="20"/>
  <c r="K58" i="20"/>
  <c r="K57" i="20"/>
  <c r="K56" i="20"/>
  <c r="K55" i="20"/>
  <c r="K54" i="20"/>
  <c r="K53" i="20"/>
  <c r="K52" i="20"/>
  <c r="K51" i="20"/>
  <c r="K50" i="20"/>
  <c r="K49" i="20"/>
  <c r="K48" i="20"/>
  <c r="K47" i="20"/>
  <c r="K46" i="20"/>
  <c r="K45" i="20"/>
  <c r="K44" i="20"/>
  <c r="K43" i="20"/>
  <c r="K42" i="20"/>
  <c r="K41" i="20"/>
  <c r="K40" i="20"/>
  <c r="K39" i="20"/>
  <c r="K38" i="20"/>
  <c r="K37" i="20"/>
  <c r="K36" i="20"/>
  <c r="K35" i="20"/>
  <c r="K34" i="20"/>
  <c r="K33" i="20"/>
  <c r="K32" i="20"/>
  <c r="K31" i="20"/>
  <c r="K30" i="20"/>
  <c r="K29" i="20"/>
  <c r="I4" i="17" l="1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3" i="17"/>
  <c r="G3" i="17"/>
  <c r="J6" i="19"/>
  <c r="J22" i="19"/>
  <c r="J42" i="19"/>
  <c r="J52" i="19"/>
  <c r="J76" i="19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F3" i="20"/>
  <c r="G3" i="20"/>
  <c r="F7" i="20"/>
  <c r="G7" i="20"/>
  <c r="F11" i="20"/>
  <c r="G11" i="20"/>
  <c r="H11" i="20" s="1"/>
  <c r="F15" i="20"/>
  <c r="G15" i="20"/>
  <c r="F19" i="20"/>
  <c r="G19" i="20"/>
  <c r="F23" i="20"/>
  <c r="H23" i="20" s="1"/>
  <c r="G23" i="20"/>
  <c r="F27" i="20"/>
  <c r="G27" i="20"/>
  <c r="H27" i="20" s="1"/>
  <c r="F28" i="20"/>
  <c r="H28" i="20" s="1"/>
  <c r="G28" i="20"/>
  <c r="F29" i="20"/>
  <c r="G29" i="20"/>
  <c r="F30" i="20"/>
  <c r="G30" i="20"/>
  <c r="F31" i="20"/>
  <c r="G31" i="20"/>
  <c r="F32" i="20"/>
  <c r="G32" i="20"/>
  <c r="H32" i="20"/>
  <c r="F33" i="20"/>
  <c r="H33" i="20" s="1"/>
  <c r="G33" i="20"/>
  <c r="F34" i="20"/>
  <c r="G34" i="20"/>
  <c r="F35" i="20"/>
  <c r="G35" i="20"/>
  <c r="F36" i="20"/>
  <c r="G36" i="20"/>
  <c r="F37" i="20"/>
  <c r="G37" i="20"/>
  <c r="F38" i="20"/>
  <c r="G38" i="20"/>
  <c r="F39" i="20"/>
  <c r="G39" i="20"/>
  <c r="F40" i="20"/>
  <c r="G40" i="20"/>
  <c r="F41" i="20"/>
  <c r="G41" i="20"/>
  <c r="F42" i="20"/>
  <c r="G42" i="20"/>
  <c r="F43" i="20"/>
  <c r="G43" i="20"/>
  <c r="F44" i="20"/>
  <c r="G44" i="20"/>
  <c r="F45" i="20"/>
  <c r="G45" i="20"/>
  <c r="F46" i="20"/>
  <c r="G46" i="20"/>
  <c r="F47" i="20"/>
  <c r="G47" i="20"/>
  <c r="F48" i="20"/>
  <c r="G48" i="20"/>
  <c r="H48" i="20"/>
  <c r="F49" i="20"/>
  <c r="G49" i="20"/>
  <c r="F50" i="20"/>
  <c r="G50" i="20"/>
  <c r="F51" i="20"/>
  <c r="G51" i="20"/>
  <c r="F52" i="20"/>
  <c r="H52" i="20" s="1"/>
  <c r="G52" i="20"/>
  <c r="F53" i="20"/>
  <c r="G53" i="20"/>
  <c r="F54" i="20"/>
  <c r="G54" i="20"/>
  <c r="F55" i="20"/>
  <c r="G55" i="20"/>
  <c r="H55" i="20" s="1"/>
  <c r="F56" i="20"/>
  <c r="G56" i="20"/>
  <c r="F57" i="20"/>
  <c r="G57" i="20"/>
  <c r="F58" i="20"/>
  <c r="H58" i="20" s="1"/>
  <c r="G58" i="20"/>
  <c r="F59" i="20"/>
  <c r="G59" i="20"/>
  <c r="H59" i="20" s="1"/>
  <c r="F60" i="20"/>
  <c r="H60" i="20" s="1"/>
  <c r="G60" i="20"/>
  <c r="F61" i="20"/>
  <c r="G61" i="20"/>
  <c r="F62" i="20"/>
  <c r="G62" i="20"/>
  <c r="F63" i="20"/>
  <c r="G63" i="20"/>
  <c r="H63" i="20" s="1"/>
  <c r="F64" i="20"/>
  <c r="H64" i="20" s="1"/>
  <c r="G64" i="20"/>
  <c r="F65" i="20"/>
  <c r="G65" i="20"/>
  <c r="F66" i="20"/>
  <c r="G66" i="20"/>
  <c r="F67" i="20"/>
  <c r="G67" i="20"/>
  <c r="F68" i="20"/>
  <c r="G68" i="20"/>
  <c r="H68" i="20"/>
  <c r="F69" i="20"/>
  <c r="G69" i="20"/>
  <c r="F70" i="20"/>
  <c r="G70" i="20"/>
  <c r="F71" i="20"/>
  <c r="G71" i="20"/>
  <c r="F72" i="20"/>
  <c r="G72" i="20"/>
  <c r="F73" i="20"/>
  <c r="H73" i="20" s="1"/>
  <c r="G73" i="20"/>
  <c r="F74" i="20"/>
  <c r="G74" i="20"/>
  <c r="F75" i="20"/>
  <c r="G75" i="20"/>
  <c r="F76" i="20"/>
  <c r="G76" i="20"/>
  <c r="H76" i="20"/>
  <c r="F77" i="20"/>
  <c r="G77" i="20"/>
  <c r="F78" i="20"/>
  <c r="G78" i="20"/>
  <c r="F79" i="20"/>
  <c r="G79" i="20"/>
  <c r="H79" i="20" s="1"/>
  <c r="F80" i="20"/>
  <c r="G80" i="20"/>
  <c r="H80" i="20" s="1"/>
  <c r="F81" i="20"/>
  <c r="G81" i="20"/>
  <c r="F82" i="20"/>
  <c r="G82" i="20"/>
  <c r="F83" i="20"/>
  <c r="G83" i="20"/>
  <c r="F84" i="20"/>
  <c r="G84" i="20"/>
  <c r="F85" i="20"/>
  <c r="G85" i="20"/>
  <c r="F86" i="20"/>
  <c r="G86" i="20"/>
  <c r="F87" i="20"/>
  <c r="G87" i="20"/>
  <c r="H87" i="20" s="1"/>
  <c r="F88" i="20"/>
  <c r="G88" i="20"/>
  <c r="F89" i="20"/>
  <c r="G89" i="20"/>
  <c r="F90" i="20"/>
  <c r="G90" i="20"/>
  <c r="F91" i="20"/>
  <c r="G91" i="20"/>
  <c r="H91" i="20" s="1"/>
  <c r="F92" i="20"/>
  <c r="H92" i="20" s="1"/>
  <c r="G92" i="20"/>
  <c r="F93" i="20"/>
  <c r="G93" i="20"/>
  <c r="F94" i="20"/>
  <c r="G94" i="20"/>
  <c r="F95" i="20"/>
  <c r="G95" i="20"/>
  <c r="F96" i="20"/>
  <c r="H96" i="20" s="1"/>
  <c r="G96" i="20"/>
  <c r="F97" i="20"/>
  <c r="G97" i="20"/>
  <c r="F98" i="20"/>
  <c r="G98" i="20"/>
  <c r="F99" i="20"/>
  <c r="G99" i="20"/>
  <c r="F100" i="20"/>
  <c r="G100" i="20"/>
  <c r="F101" i="20"/>
  <c r="G101" i="20"/>
  <c r="F102" i="20"/>
  <c r="G102" i="20"/>
  <c r="F103" i="20"/>
  <c r="G103" i="20"/>
  <c r="H103" i="20" s="1"/>
  <c r="F104" i="20"/>
  <c r="G104" i="20"/>
  <c r="F105" i="20"/>
  <c r="G105" i="20"/>
  <c r="F106" i="20"/>
  <c r="H106" i="20" s="1"/>
  <c r="G106" i="20"/>
  <c r="F107" i="20"/>
  <c r="G107" i="20"/>
  <c r="H107" i="20" s="1"/>
  <c r="F108" i="20"/>
  <c r="H108" i="20" s="1"/>
  <c r="G108" i="20"/>
  <c r="F109" i="20"/>
  <c r="G109" i="20"/>
  <c r="F110" i="20"/>
  <c r="G110" i="20"/>
  <c r="F111" i="20"/>
  <c r="G111" i="20"/>
  <c r="H111" i="20" s="1"/>
  <c r="F112" i="20"/>
  <c r="G112" i="20"/>
  <c r="H112" i="20"/>
  <c r="F113" i="20"/>
  <c r="H113" i="20" s="1"/>
  <c r="G113" i="20"/>
  <c r="F114" i="20"/>
  <c r="G114" i="20"/>
  <c r="F115" i="20"/>
  <c r="G115" i="20"/>
  <c r="F116" i="20"/>
  <c r="G116" i="20"/>
  <c r="H116" i="20"/>
  <c r="F117" i="20"/>
  <c r="G117" i="20"/>
  <c r="F118" i="20"/>
  <c r="G118" i="20"/>
  <c r="F119" i="20"/>
  <c r="G119" i="20"/>
  <c r="F120" i="20"/>
  <c r="G120" i="20"/>
  <c r="F121" i="20"/>
  <c r="G121" i="20"/>
  <c r="F122" i="20"/>
  <c r="G122" i="20"/>
  <c r="F123" i="20"/>
  <c r="G123" i="20"/>
  <c r="F124" i="20"/>
  <c r="G124" i="20"/>
  <c r="F125" i="20"/>
  <c r="G125" i="20"/>
  <c r="F126" i="20"/>
  <c r="G126" i="20"/>
  <c r="F127" i="20"/>
  <c r="G127" i="20"/>
  <c r="F128" i="20"/>
  <c r="H128" i="20" s="1"/>
  <c r="G128" i="20"/>
  <c r="F129" i="20"/>
  <c r="G129" i="20"/>
  <c r="F130" i="20"/>
  <c r="G130" i="20"/>
  <c r="F131" i="20"/>
  <c r="G131" i="20"/>
  <c r="F132" i="20"/>
  <c r="H132" i="20" s="1"/>
  <c r="G132" i="20"/>
  <c r="F133" i="20"/>
  <c r="G133" i="20"/>
  <c r="F134" i="20"/>
  <c r="G134" i="20"/>
  <c r="F135" i="20"/>
  <c r="G135" i="20"/>
  <c r="H135" i="20" s="1"/>
  <c r="F136" i="20"/>
  <c r="G136" i="20"/>
  <c r="F137" i="20"/>
  <c r="G137" i="20"/>
  <c r="F138" i="20"/>
  <c r="H138" i="20" s="1"/>
  <c r="G138" i="20"/>
  <c r="F139" i="20"/>
  <c r="G139" i="20"/>
  <c r="F140" i="20"/>
  <c r="G140" i="20"/>
  <c r="H140" i="20"/>
  <c r="F141" i="20"/>
  <c r="G141" i="20"/>
  <c r="F142" i="20"/>
  <c r="G142" i="20"/>
  <c r="F143" i="20"/>
  <c r="G143" i="20"/>
  <c r="F144" i="20"/>
  <c r="G144" i="20"/>
  <c r="H144" i="20" s="1"/>
  <c r="F145" i="20"/>
  <c r="H145" i="20" s="1"/>
  <c r="G145" i="20"/>
  <c r="F146" i="20"/>
  <c r="G146" i="20"/>
  <c r="F147" i="20"/>
  <c r="G147" i="20"/>
  <c r="F148" i="20"/>
  <c r="G148" i="20"/>
  <c r="F149" i="20"/>
  <c r="G149" i="20"/>
  <c r="F150" i="20"/>
  <c r="G150" i="20"/>
  <c r="F151" i="20"/>
  <c r="G151" i="20"/>
  <c r="F152" i="20"/>
  <c r="G152" i="20"/>
  <c r="F153" i="20"/>
  <c r="G153" i="20"/>
  <c r="F154" i="20"/>
  <c r="G154" i="20"/>
  <c r="F155" i="20"/>
  <c r="G155" i="20"/>
  <c r="F156" i="20"/>
  <c r="G156" i="20"/>
  <c r="H156" i="20"/>
  <c r="F157" i="20"/>
  <c r="G157" i="20"/>
  <c r="F158" i="20"/>
  <c r="G158" i="20"/>
  <c r="F159" i="20"/>
  <c r="G159" i="20"/>
  <c r="F160" i="20"/>
  <c r="H160" i="20" s="1"/>
  <c r="G160" i="20"/>
  <c r="F161" i="20"/>
  <c r="G161" i="20"/>
  <c r="F162" i="20"/>
  <c r="G162" i="20"/>
  <c r="F163" i="20"/>
  <c r="G163" i="20"/>
  <c r="F164" i="20"/>
  <c r="H164" i="20" s="1"/>
  <c r="G164" i="20"/>
  <c r="F165" i="20"/>
  <c r="G165" i="20"/>
  <c r="F166" i="20"/>
  <c r="H166" i="20" s="1"/>
  <c r="G166" i="20"/>
  <c r="F167" i="20"/>
  <c r="G167" i="20"/>
  <c r="H167" i="20" s="1"/>
  <c r="F168" i="20"/>
  <c r="H168" i="20" s="1"/>
  <c r="G168" i="20"/>
  <c r="F169" i="20"/>
  <c r="G169" i="20"/>
  <c r="F170" i="20"/>
  <c r="H170" i="20" s="1"/>
  <c r="G170" i="20"/>
  <c r="F171" i="20"/>
  <c r="G171" i="20"/>
  <c r="H171" i="20" s="1"/>
  <c r="F172" i="20"/>
  <c r="H172" i="20" s="1"/>
  <c r="G172" i="20"/>
  <c r="F173" i="20"/>
  <c r="G173" i="20"/>
  <c r="F174" i="20"/>
  <c r="G174" i="20"/>
  <c r="F175" i="20"/>
  <c r="G175" i="20"/>
  <c r="H175" i="20" s="1"/>
  <c r="F176" i="20"/>
  <c r="H176" i="20" s="1"/>
  <c r="G176" i="20"/>
  <c r="F177" i="20"/>
  <c r="G177" i="20"/>
  <c r="F178" i="20"/>
  <c r="G178" i="20"/>
  <c r="F179" i="20"/>
  <c r="G179" i="20"/>
  <c r="F180" i="20"/>
  <c r="G180" i="20"/>
  <c r="H180" i="20"/>
  <c r="F181" i="20"/>
  <c r="G181" i="20"/>
  <c r="F182" i="20"/>
  <c r="G182" i="20"/>
  <c r="F183" i="20"/>
  <c r="G183" i="20"/>
  <c r="F184" i="20"/>
  <c r="G184" i="20"/>
  <c r="F185" i="20"/>
  <c r="G185" i="20"/>
  <c r="F186" i="20"/>
  <c r="G186" i="20"/>
  <c r="F187" i="20"/>
  <c r="G187" i="20"/>
  <c r="F188" i="20"/>
  <c r="G188" i="20"/>
  <c r="F189" i="20"/>
  <c r="G189" i="20"/>
  <c r="F190" i="20"/>
  <c r="G190" i="20"/>
  <c r="F191" i="20"/>
  <c r="G191" i="20"/>
  <c r="F192" i="20"/>
  <c r="G192" i="20"/>
  <c r="H192" i="20"/>
  <c r="F193" i="20"/>
  <c r="G193" i="20"/>
  <c r="F194" i="20"/>
  <c r="G194" i="20"/>
  <c r="F195" i="20"/>
  <c r="G195" i="20"/>
  <c r="F196" i="20"/>
  <c r="H196" i="20" s="1"/>
  <c r="G196" i="20"/>
  <c r="F197" i="20"/>
  <c r="G197" i="20"/>
  <c r="F198" i="20"/>
  <c r="G198" i="20"/>
  <c r="F199" i="20"/>
  <c r="G199" i="20"/>
  <c r="H199" i="20" s="1"/>
  <c r="F200" i="20"/>
  <c r="G200" i="20"/>
  <c r="F201" i="20"/>
  <c r="G201" i="20"/>
  <c r="F202" i="20"/>
  <c r="H202" i="20" s="1"/>
  <c r="G202" i="20"/>
  <c r="F203" i="20"/>
  <c r="G203" i="20"/>
  <c r="F204" i="20"/>
  <c r="H204" i="20" s="1"/>
  <c r="G204" i="20"/>
  <c r="F205" i="20"/>
  <c r="G205" i="20"/>
  <c r="F206" i="20"/>
  <c r="G206" i="20"/>
  <c r="F207" i="20"/>
  <c r="G207" i="20"/>
  <c r="H207" i="20" s="1"/>
  <c r="F208" i="20"/>
  <c r="G208" i="20"/>
  <c r="H208" i="20" s="1"/>
  <c r="F209" i="20"/>
  <c r="G209" i="20"/>
  <c r="F210" i="20"/>
  <c r="G210" i="20"/>
  <c r="F211" i="20"/>
  <c r="G211" i="20"/>
  <c r="F212" i="20"/>
  <c r="G212" i="20"/>
  <c r="F213" i="20"/>
  <c r="G213" i="20"/>
  <c r="F214" i="20"/>
  <c r="G214" i="20"/>
  <c r="F215" i="20"/>
  <c r="G215" i="20"/>
  <c r="H215" i="20" s="1"/>
  <c r="F216" i="20"/>
  <c r="G216" i="20"/>
  <c r="F217" i="20"/>
  <c r="G217" i="20"/>
  <c r="F218" i="20"/>
  <c r="H218" i="20" s="1"/>
  <c r="G218" i="20"/>
  <c r="F219" i="20"/>
  <c r="G219" i="20"/>
  <c r="H219" i="20" s="1"/>
  <c r="F220" i="20"/>
  <c r="G220" i="20"/>
  <c r="H220" i="20"/>
  <c r="F221" i="20"/>
  <c r="H221" i="20" s="1"/>
  <c r="G221" i="20"/>
  <c r="F222" i="20"/>
  <c r="G222" i="20"/>
  <c r="F223" i="20"/>
  <c r="G223" i="20"/>
  <c r="F224" i="20"/>
  <c r="G224" i="20"/>
  <c r="H224" i="20"/>
  <c r="F225" i="20"/>
  <c r="H225" i="20" s="1"/>
  <c r="G225" i="20"/>
  <c r="F226" i="20"/>
  <c r="G226" i="20"/>
  <c r="F227" i="20"/>
  <c r="G227" i="20"/>
  <c r="F228" i="20"/>
  <c r="G228" i="20"/>
  <c r="F229" i="20"/>
  <c r="G229" i="20"/>
  <c r="F230" i="20"/>
  <c r="G230" i="20"/>
  <c r="F231" i="20"/>
  <c r="G231" i="20"/>
  <c r="F232" i="20"/>
  <c r="G232" i="20"/>
  <c r="F233" i="20"/>
  <c r="G233" i="20"/>
  <c r="F234" i="20"/>
  <c r="G234" i="20"/>
  <c r="F235" i="20"/>
  <c r="G235" i="20"/>
  <c r="F236" i="20"/>
  <c r="G236" i="20"/>
  <c r="F237" i="20"/>
  <c r="G237" i="20"/>
  <c r="F238" i="20"/>
  <c r="G238" i="20"/>
  <c r="F239" i="20"/>
  <c r="G239" i="20"/>
  <c r="F240" i="20"/>
  <c r="H240" i="20" s="1"/>
  <c r="G240" i="20"/>
  <c r="F241" i="20"/>
  <c r="G241" i="20"/>
  <c r="F242" i="20"/>
  <c r="G242" i="20"/>
  <c r="F243" i="20"/>
  <c r="G243" i="20"/>
  <c r="F244" i="20"/>
  <c r="H244" i="20" s="1"/>
  <c r="G244" i="20"/>
  <c r="F245" i="20"/>
  <c r="G245" i="20"/>
  <c r="F246" i="20"/>
  <c r="G246" i="20"/>
  <c r="F247" i="20"/>
  <c r="G247" i="20"/>
  <c r="H247" i="20" s="1"/>
  <c r="F248" i="20"/>
  <c r="G248" i="20"/>
  <c r="F249" i="20"/>
  <c r="G249" i="20"/>
  <c r="F250" i="20"/>
  <c r="H250" i="20" s="1"/>
  <c r="G250" i="20"/>
  <c r="F251" i="20"/>
  <c r="G251" i="20"/>
  <c r="H251" i="20" s="1"/>
  <c r="F252" i="20"/>
  <c r="H252" i="20" s="1"/>
  <c r="G252" i="20"/>
  <c r="F253" i="20"/>
  <c r="G253" i="20"/>
  <c r="F254" i="20"/>
  <c r="G254" i="20"/>
  <c r="F255" i="20"/>
  <c r="G255" i="20"/>
  <c r="H255" i="20" s="1"/>
  <c r="F256" i="20"/>
  <c r="G256" i="20"/>
  <c r="H256" i="20"/>
  <c r="F257" i="20"/>
  <c r="H257" i="20" s="1"/>
  <c r="G257" i="20"/>
  <c r="F258" i="20"/>
  <c r="G258" i="20"/>
  <c r="F259" i="20"/>
  <c r="G259" i="20"/>
  <c r="F260" i="20"/>
  <c r="G260" i="20"/>
  <c r="H260" i="20"/>
  <c r="F261" i="20"/>
  <c r="G261" i="20"/>
  <c r="F262" i="20"/>
  <c r="G262" i="20"/>
  <c r="F263" i="20"/>
  <c r="G263" i="20"/>
  <c r="F264" i="20"/>
  <c r="G264" i="20"/>
  <c r="F265" i="20"/>
  <c r="H265" i="20" s="1"/>
  <c r="G265" i="20"/>
  <c r="F266" i="20"/>
  <c r="G266" i="20"/>
  <c r="F267" i="20"/>
  <c r="G267" i="20"/>
  <c r="F268" i="20"/>
  <c r="H268" i="20" s="1"/>
  <c r="G268" i="20"/>
  <c r="F269" i="20"/>
  <c r="G269" i="20"/>
  <c r="F270" i="20"/>
  <c r="G270" i="20"/>
  <c r="F271" i="20"/>
  <c r="G271" i="20"/>
  <c r="H271" i="20" s="1"/>
  <c r="F272" i="20"/>
  <c r="H272" i="20" s="1"/>
  <c r="G272" i="20"/>
  <c r="F273" i="20"/>
  <c r="G273" i="20"/>
  <c r="F274" i="20"/>
  <c r="H274" i="20" s="1"/>
  <c r="G274" i="20"/>
  <c r="F275" i="20"/>
  <c r="G275" i="20"/>
  <c r="H275" i="20" s="1"/>
  <c r="F276" i="20"/>
  <c r="H276" i="20" s="1"/>
  <c r="G276" i="20"/>
  <c r="F277" i="20"/>
  <c r="G277" i="20"/>
  <c r="F278" i="20"/>
  <c r="G278" i="20"/>
  <c r="F279" i="20"/>
  <c r="G279" i="20"/>
  <c r="H279" i="20" s="1"/>
  <c r="F280" i="20"/>
  <c r="H280" i="20" s="1"/>
  <c r="G280" i="20"/>
  <c r="F281" i="20"/>
  <c r="G281" i="20"/>
  <c r="F282" i="20"/>
  <c r="G282" i="20"/>
  <c r="F283" i="20"/>
  <c r="G283" i="20"/>
  <c r="F284" i="20"/>
  <c r="G284" i="20"/>
  <c r="H284" i="20"/>
  <c r="F285" i="20"/>
  <c r="G285" i="20"/>
  <c r="F286" i="20"/>
  <c r="G286" i="20"/>
  <c r="F287" i="20"/>
  <c r="G287" i="20"/>
  <c r="F288" i="20"/>
  <c r="G288" i="20"/>
  <c r="F289" i="20"/>
  <c r="G289" i="20"/>
  <c r="F290" i="20"/>
  <c r="G290" i="20"/>
  <c r="F291" i="20"/>
  <c r="G291" i="20"/>
  <c r="G3" i="19"/>
  <c r="J3" i="19" s="1"/>
  <c r="G4" i="19"/>
  <c r="J4" i="19" s="1"/>
  <c r="G5" i="19"/>
  <c r="J5" i="19" s="1"/>
  <c r="G6" i="19"/>
  <c r="G7" i="19"/>
  <c r="J7" i="19" s="1"/>
  <c r="G8" i="19"/>
  <c r="J8" i="19" s="1"/>
  <c r="G9" i="19"/>
  <c r="J9" i="19" s="1"/>
  <c r="G10" i="19"/>
  <c r="J10" i="19" s="1"/>
  <c r="G11" i="19"/>
  <c r="J11" i="19" s="1"/>
  <c r="G12" i="19"/>
  <c r="J12" i="19" s="1"/>
  <c r="G13" i="19"/>
  <c r="J13" i="19" s="1"/>
  <c r="G14" i="19"/>
  <c r="J14" i="19" s="1"/>
  <c r="G15" i="19"/>
  <c r="J15" i="19" s="1"/>
  <c r="G16" i="19"/>
  <c r="J16" i="19" s="1"/>
  <c r="G17" i="19"/>
  <c r="J17" i="19" s="1"/>
  <c r="G18" i="19"/>
  <c r="J18" i="19" s="1"/>
  <c r="G19" i="19"/>
  <c r="J19" i="19" s="1"/>
  <c r="G20" i="19"/>
  <c r="H20" i="19" s="1"/>
  <c r="G21" i="19"/>
  <c r="I21" i="19" s="1"/>
  <c r="G22" i="19"/>
  <c r="H22" i="19" s="1"/>
  <c r="G23" i="19"/>
  <c r="H23" i="19"/>
  <c r="G24" i="19"/>
  <c r="H24" i="19" s="1"/>
  <c r="G25" i="19"/>
  <c r="I25" i="19" s="1"/>
  <c r="H26" i="19"/>
  <c r="G27" i="19"/>
  <c r="G28" i="19"/>
  <c r="H28" i="19" s="1"/>
  <c r="G29" i="19"/>
  <c r="I29" i="19" s="1"/>
  <c r="G30" i="19"/>
  <c r="J30" i="19" s="1"/>
  <c r="H30" i="19"/>
  <c r="G31" i="19"/>
  <c r="J31" i="19" s="1"/>
  <c r="H31" i="19"/>
  <c r="I31" i="19"/>
  <c r="G32" i="19"/>
  <c r="H32" i="19" s="1"/>
  <c r="G33" i="19"/>
  <c r="I33" i="19" s="1"/>
  <c r="H33" i="19"/>
  <c r="G34" i="19"/>
  <c r="I34" i="19" s="1"/>
  <c r="G35" i="19"/>
  <c r="J35" i="19" s="1"/>
  <c r="H35" i="19"/>
  <c r="I35" i="19"/>
  <c r="G36" i="19"/>
  <c r="H36" i="19" s="1"/>
  <c r="G37" i="19"/>
  <c r="I37" i="19" s="1"/>
  <c r="H37" i="19"/>
  <c r="G38" i="19"/>
  <c r="H38" i="19" s="1"/>
  <c r="G39" i="19"/>
  <c r="G40" i="19"/>
  <c r="H40" i="19" s="1"/>
  <c r="G41" i="19"/>
  <c r="I41" i="19" s="1"/>
  <c r="H41" i="19"/>
  <c r="G42" i="19"/>
  <c r="H42" i="19"/>
  <c r="I42" i="19"/>
  <c r="G43" i="19"/>
  <c r="G44" i="19"/>
  <c r="H44" i="19" s="1"/>
  <c r="G45" i="19"/>
  <c r="I45" i="19" s="1"/>
  <c r="G46" i="19"/>
  <c r="I46" i="19" s="1"/>
  <c r="H46" i="19"/>
  <c r="G47" i="19"/>
  <c r="J47" i="19" s="1"/>
  <c r="H47" i="19"/>
  <c r="I47" i="19"/>
  <c r="G48" i="19"/>
  <c r="H48" i="19" s="1"/>
  <c r="G49" i="19"/>
  <c r="I49" i="19" s="1"/>
  <c r="H49" i="19"/>
  <c r="G50" i="19"/>
  <c r="I50" i="19" s="1"/>
  <c r="G51" i="19"/>
  <c r="J51" i="19" s="1"/>
  <c r="G52" i="19"/>
  <c r="H52" i="19" s="1"/>
  <c r="G53" i="19"/>
  <c r="I53" i="19" s="1"/>
  <c r="G54" i="19"/>
  <c r="H54" i="19" s="1"/>
  <c r="G55" i="19"/>
  <c r="H55" i="19"/>
  <c r="G56" i="19"/>
  <c r="H56" i="19" s="1"/>
  <c r="G57" i="19"/>
  <c r="I57" i="19" s="1"/>
  <c r="G58" i="19"/>
  <c r="I58" i="19" s="1"/>
  <c r="H58" i="19"/>
  <c r="G59" i="19"/>
  <c r="G60" i="19"/>
  <c r="H60" i="19" s="1"/>
  <c r="G61" i="19"/>
  <c r="I61" i="19" s="1"/>
  <c r="G62" i="19"/>
  <c r="H62" i="19" s="1"/>
  <c r="G63" i="19"/>
  <c r="J63" i="19" s="1"/>
  <c r="H63" i="19"/>
  <c r="G64" i="19"/>
  <c r="H64" i="19" s="1"/>
  <c r="G65" i="19"/>
  <c r="I65" i="19" s="1"/>
  <c r="H65" i="19"/>
  <c r="G66" i="19"/>
  <c r="I66" i="19" s="1"/>
  <c r="H66" i="19"/>
  <c r="G67" i="19"/>
  <c r="J67" i="19" s="1"/>
  <c r="G68" i="19"/>
  <c r="H68" i="19" s="1"/>
  <c r="G69" i="19"/>
  <c r="I69" i="19" s="1"/>
  <c r="G70" i="19"/>
  <c r="H70" i="19" s="1"/>
  <c r="G71" i="19"/>
  <c r="H71" i="19"/>
  <c r="G72" i="19"/>
  <c r="H72" i="19" s="1"/>
  <c r="G73" i="19"/>
  <c r="I73" i="19" s="1"/>
  <c r="H73" i="19"/>
  <c r="G74" i="19"/>
  <c r="I74" i="19" s="1"/>
  <c r="G75" i="19"/>
  <c r="G76" i="19"/>
  <c r="H76" i="19" s="1"/>
  <c r="G77" i="19"/>
  <c r="I77" i="19" s="1"/>
  <c r="G78" i="19"/>
  <c r="J78" i="19" s="1"/>
  <c r="H78" i="19"/>
  <c r="I78" i="19"/>
  <c r="G79" i="19"/>
  <c r="J79" i="19" s="1"/>
  <c r="G80" i="19"/>
  <c r="H80" i="19" s="1"/>
  <c r="G81" i="19"/>
  <c r="I81" i="19" s="1"/>
  <c r="G82" i="19"/>
  <c r="I82" i="19" s="1"/>
  <c r="H82" i="19"/>
  <c r="G83" i="19"/>
  <c r="J83" i="19" s="1"/>
  <c r="G84" i="19"/>
  <c r="H84" i="19" s="1"/>
  <c r="G85" i="19"/>
  <c r="I85" i="19" s="1"/>
  <c r="G86" i="19"/>
  <c r="H86" i="19" s="1"/>
  <c r="G87" i="19"/>
  <c r="H87" i="19"/>
  <c r="G88" i="19"/>
  <c r="H88" i="19" s="1"/>
  <c r="G89" i="19"/>
  <c r="I89" i="19" s="1"/>
  <c r="G90" i="19"/>
  <c r="H90" i="19" s="1"/>
  <c r="E3" i="18"/>
  <c r="F3" i="18"/>
  <c r="G3" i="18"/>
  <c r="E4" i="18"/>
  <c r="F4" i="18"/>
  <c r="G4" i="18"/>
  <c r="E5" i="18"/>
  <c r="F5" i="18"/>
  <c r="G5" i="18"/>
  <c r="E6" i="18"/>
  <c r="F6" i="18"/>
  <c r="G6" i="18"/>
  <c r="E7" i="18"/>
  <c r="F7" i="18"/>
  <c r="G7" i="18"/>
  <c r="E8" i="18"/>
  <c r="F8" i="18"/>
  <c r="G8" i="18"/>
  <c r="E9" i="18"/>
  <c r="F9" i="18"/>
  <c r="G9" i="18"/>
  <c r="E10" i="18"/>
  <c r="F10" i="18"/>
  <c r="G10" i="18"/>
  <c r="E11" i="18"/>
  <c r="F11" i="18"/>
  <c r="G11" i="18"/>
  <c r="E12" i="18"/>
  <c r="F12" i="18"/>
  <c r="G12" i="18"/>
  <c r="E13" i="18"/>
  <c r="F13" i="18"/>
  <c r="G13" i="18"/>
  <c r="E14" i="18"/>
  <c r="F14" i="18"/>
  <c r="G14" i="18"/>
  <c r="E15" i="18"/>
  <c r="F15" i="18"/>
  <c r="G15" i="18"/>
  <c r="E16" i="18"/>
  <c r="F16" i="18"/>
  <c r="G16" i="18"/>
  <c r="E17" i="18"/>
  <c r="F17" i="18"/>
  <c r="G17" i="18"/>
  <c r="E18" i="18"/>
  <c r="F18" i="18"/>
  <c r="G18" i="18"/>
  <c r="E19" i="18"/>
  <c r="F19" i="18"/>
  <c r="G19" i="18"/>
  <c r="E20" i="18"/>
  <c r="F20" i="18"/>
  <c r="G20" i="18"/>
  <c r="E21" i="18"/>
  <c r="F21" i="18"/>
  <c r="G21" i="18"/>
  <c r="E22" i="18"/>
  <c r="F22" i="18"/>
  <c r="G22" i="18"/>
  <c r="E23" i="18"/>
  <c r="F23" i="18"/>
  <c r="G23" i="18"/>
  <c r="E24" i="18"/>
  <c r="F24" i="18"/>
  <c r="G24" i="18"/>
  <c r="E25" i="18"/>
  <c r="F25" i="18"/>
  <c r="G25" i="18"/>
  <c r="E26" i="18"/>
  <c r="F26" i="18"/>
  <c r="G26" i="18"/>
  <c r="E27" i="18"/>
  <c r="F27" i="18"/>
  <c r="G27" i="18"/>
  <c r="E28" i="18"/>
  <c r="F28" i="18"/>
  <c r="G28" i="18"/>
  <c r="E29" i="18"/>
  <c r="F29" i="18"/>
  <c r="G29" i="18"/>
  <c r="E30" i="18"/>
  <c r="F30" i="18"/>
  <c r="G30" i="18"/>
  <c r="E31" i="18"/>
  <c r="F31" i="18"/>
  <c r="G31" i="18"/>
  <c r="E32" i="18"/>
  <c r="F32" i="18"/>
  <c r="G32" i="18"/>
  <c r="E33" i="18"/>
  <c r="F33" i="18"/>
  <c r="G33" i="18"/>
  <c r="E34" i="18"/>
  <c r="F34" i="18"/>
  <c r="G34" i="18"/>
  <c r="E35" i="18"/>
  <c r="F35" i="18"/>
  <c r="G35" i="18"/>
  <c r="E36" i="18"/>
  <c r="F36" i="18"/>
  <c r="G36" i="18"/>
  <c r="E37" i="18"/>
  <c r="F37" i="18"/>
  <c r="G37" i="18"/>
  <c r="E38" i="18"/>
  <c r="F38" i="18"/>
  <c r="G38" i="18"/>
  <c r="E39" i="18"/>
  <c r="F39" i="18"/>
  <c r="G39" i="18"/>
  <c r="E40" i="18"/>
  <c r="F40" i="18"/>
  <c r="G40" i="18"/>
  <c r="E41" i="18"/>
  <c r="F41" i="18"/>
  <c r="G41" i="18"/>
  <c r="E42" i="18"/>
  <c r="F42" i="18"/>
  <c r="G42" i="18"/>
  <c r="E43" i="18"/>
  <c r="F43" i="18"/>
  <c r="G43" i="18"/>
  <c r="E44" i="18"/>
  <c r="F44" i="18"/>
  <c r="G44" i="18"/>
  <c r="E45" i="18"/>
  <c r="F45" i="18"/>
  <c r="G45" i="18"/>
  <c r="E46" i="18"/>
  <c r="F46" i="18"/>
  <c r="G46" i="18"/>
  <c r="E47" i="18"/>
  <c r="F47" i="18"/>
  <c r="G47" i="18"/>
  <c r="E48" i="18"/>
  <c r="F48" i="18"/>
  <c r="G48" i="18"/>
  <c r="E49" i="18"/>
  <c r="F49" i="18"/>
  <c r="G49" i="18"/>
  <c r="E50" i="18"/>
  <c r="F50" i="18"/>
  <c r="G50" i="18"/>
  <c r="E51" i="18"/>
  <c r="F51" i="18"/>
  <c r="G51" i="18"/>
  <c r="E52" i="18"/>
  <c r="F52" i="18"/>
  <c r="G52" i="18"/>
  <c r="E53" i="18"/>
  <c r="F53" i="18"/>
  <c r="G53" i="18"/>
  <c r="E54" i="18"/>
  <c r="F54" i="18"/>
  <c r="G54" i="18"/>
  <c r="E55" i="18"/>
  <c r="F55" i="18"/>
  <c r="G55" i="18"/>
  <c r="E56" i="18"/>
  <c r="F56" i="18"/>
  <c r="G56" i="18"/>
  <c r="E57" i="18"/>
  <c r="F57" i="18"/>
  <c r="G57" i="18"/>
  <c r="E58" i="18"/>
  <c r="F58" i="18"/>
  <c r="G58" i="18"/>
  <c r="E59" i="18"/>
  <c r="F59" i="18"/>
  <c r="G59" i="18"/>
  <c r="E60" i="18"/>
  <c r="F60" i="18"/>
  <c r="G60" i="18"/>
  <c r="E61" i="18"/>
  <c r="F61" i="18"/>
  <c r="G61" i="18"/>
  <c r="E62" i="18"/>
  <c r="F62" i="18"/>
  <c r="G62" i="18"/>
  <c r="E63" i="18"/>
  <c r="F63" i="18"/>
  <c r="G63" i="18"/>
  <c r="E64" i="18"/>
  <c r="F64" i="18"/>
  <c r="G64" i="18"/>
  <c r="E65" i="18"/>
  <c r="F65" i="18"/>
  <c r="G65" i="18"/>
  <c r="E66" i="18"/>
  <c r="F66" i="18"/>
  <c r="G66" i="18"/>
  <c r="E67" i="18"/>
  <c r="F67" i="18"/>
  <c r="G67" i="18"/>
  <c r="E68" i="18"/>
  <c r="F68" i="18"/>
  <c r="G68" i="18"/>
  <c r="E69" i="18"/>
  <c r="F69" i="18"/>
  <c r="G69" i="18"/>
  <c r="E70" i="18"/>
  <c r="F70" i="18"/>
  <c r="G70" i="18"/>
  <c r="E71" i="18"/>
  <c r="F71" i="18"/>
  <c r="G71" i="18"/>
  <c r="E72" i="18"/>
  <c r="F72" i="18"/>
  <c r="G72" i="18"/>
  <c r="E73" i="18"/>
  <c r="F73" i="18"/>
  <c r="G73" i="18"/>
  <c r="E74" i="18"/>
  <c r="F74" i="18"/>
  <c r="G74" i="18"/>
  <c r="E75" i="18"/>
  <c r="F75" i="18"/>
  <c r="G75" i="18"/>
  <c r="E76" i="18"/>
  <c r="F76" i="18"/>
  <c r="G76" i="18"/>
  <c r="E77" i="18"/>
  <c r="F77" i="18"/>
  <c r="G77" i="18"/>
  <c r="E78" i="18"/>
  <c r="F78" i="18"/>
  <c r="G78" i="18"/>
  <c r="E79" i="18"/>
  <c r="F79" i="18"/>
  <c r="G79" i="18"/>
  <c r="E80" i="18"/>
  <c r="F80" i="18"/>
  <c r="G80" i="18"/>
  <c r="E81" i="18"/>
  <c r="F81" i="18"/>
  <c r="G81" i="18"/>
  <c r="E82" i="18"/>
  <c r="F82" i="18"/>
  <c r="G82" i="18"/>
  <c r="E83" i="18"/>
  <c r="F83" i="18"/>
  <c r="G83" i="18"/>
  <c r="E84" i="18"/>
  <c r="F84" i="18"/>
  <c r="G84" i="18"/>
  <c r="E85" i="18"/>
  <c r="F85" i="18"/>
  <c r="G85" i="18"/>
  <c r="E86" i="18"/>
  <c r="F86" i="18"/>
  <c r="G86" i="18"/>
  <c r="E87" i="18"/>
  <c r="F87" i="18"/>
  <c r="G87" i="18"/>
  <c r="E88" i="18"/>
  <c r="F88" i="18"/>
  <c r="G88" i="18"/>
  <c r="E89" i="18"/>
  <c r="F89" i="18"/>
  <c r="G89" i="18"/>
  <c r="E90" i="18"/>
  <c r="F90" i="18"/>
  <c r="G90" i="18"/>
  <c r="E91" i="18"/>
  <c r="F91" i="18"/>
  <c r="G91" i="18"/>
  <c r="E92" i="18"/>
  <c r="F92" i="18"/>
  <c r="G92" i="18"/>
  <c r="E93" i="18"/>
  <c r="F93" i="18"/>
  <c r="G93" i="18"/>
  <c r="E94" i="18"/>
  <c r="F94" i="18"/>
  <c r="G94" i="18"/>
  <c r="E95" i="18"/>
  <c r="F95" i="18"/>
  <c r="G95" i="18"/>
  <c r="E96" i="18"/>
  <c r="F96" i="18"/>
  <c r="G96" i="18"/>
  <c r="E97" i="18"/>
  <c r="F97" i="18"/>
  <c r="G97" i="18"/>
  <c r="E98" i="18"/>
  <c r="F98" i="18"/>
  <c r="G98" i="18"/>
  <c r="E99" i="18"/>
  <c r="F99" i="18"/>
  <c r="G99" i="18"/>
  <c r="E100" i="18"/>
  <c r="F100" i="18"/>
  <c r="G100" i="18"/>
  <c r="E101" i="18"/>
  <c r="F101" i="18"/>
  <c r="G101" i="18"/>
  <c r="E102" i="18"/>
  <c r="F102" i="18"/>
  <c r="G102" i="18"/>
  <c r="E103" i="18"/>
  <c r="F103" i="18"/>
  <c r="G103" i="18"/>
  <c r="E104" i="18"/>
  <c r="F104" i="18"/>
  <c r="G104" i="18"/>
  <c r="E105" i="18"/>
  <c r="F105" i="18"/>
  <c r="G105" i="18"/>
  <c r="E106" i="18"/>
  <c r="F106" i="18"/>
  <c r="G106" i="18"/>
  <c r="E107" i="18"/>
  <c r="F107" i="18"/>
  <c r="G107" i="18"/>
  <c r="E108" i="18"/>
  <c r="F108" i="18"/>
  <c r="G108" i="18"/>
  <c r="E109" i="18"/>
  <c r="F109" i="18"/>
  <c r="G109" i="18"/>
  <c r="E110" i="18"/>
  <c r="F110" i="18"/>
  <c r="G110" i="18"/>
  <c r="E111" i="18"/>
  <c r="F111" i="18"/>
  <c r="G111" i="18"/>
  <c r="E112" i="18"/>
  <c r="F112" i="18"/>
  <c r="G112" i="18"/>
  <c r="E113" i="18"/>
  <c r="F113" i="18"/>
  <c r="G113" i="18"/>
  <c r="E114" i="18"/>
  <c r="F114" i="18"/>
  <c r="G114" i="18"/>
  <c r="E115" i="18"/>
  <c r="F115" i="18"/>
  <c r="G115" i="18"/>
  <c r="E116" i="18"/>
  <c r="F116" i="18"/>
  <c r="G116" i="18"/>
  <c r="E117" i="18"/>
  <c r="F117" i="18"/>
  <c r="G117" i="18"/>
  <c r="E118" i="18"/>
  <c r="F118" i="18"/>
  <c r="G118" i="18"/>
  <c r="E119" i="18"/>
  <c r="F119" i="18"/>
  <c r="G119" i="18"/>
  <c r="E120" i="18"/>
  <c r="F120" i="18"/>
  <c r="G120" i="18"/>
  <c r="E121" i="18"/>
  <c r="F121" i="18"/>
  <c r="G121" i="18"/>
  <c r="E122" i="18"/>
  <c r="F122" i="18"/>
  <c r="G122" i="18"/>
  <c r="E123" i="18"/>
  <c r="F123" i="18"/>
  <c r="G123" i="18"/>
  <c r="E124" i="18"/>
  <c r="F124" i="18"/>
  <c r="G124" i="18"/>
  <c r="E125" i="18"/>
  <c r="F125" i="18"/>
  <c r="G125" i="18"/>
  <c r="E126" i="18"/>
  <c r="F126" i="18"/>
  <c r="G126" i="18"/>
  <c r="E127" i="18"/>
  <c r="F127" i="18"/>
  <c r="G127" i="18"/>
  <c r="E128" i="18"/>
  <c r="F128" i="18"/>
  <c r="G128" i="18"/>
  <c r="E129" i="18"/>
  <c r="F129" i="18"/>
  <c r="G129" i="18"/>
  <c r="E130" i="18"/>
  <c r="F130" i="18"/>
  <c r="G130" i="18"/>
  <c r="E131" i="18"/>
  <c r="F131" i="18"/>
  <c r="G131" i="18"/>
  <c r="E132" i="18"/>
  <c r="F132" i="18"/>
  <c r="G132" i="18"/>
  <c r="E133" i="18"/>
  <c r="F133" i="18"/>
  <c r="G133" i="18"/>
  <c r="E134" i="18"/>
  <c r="F134" i="18"/>
  <c r="G134" i="18"/>
  <c r="E135" i="18"/>
  <c r="F135" i="18"/>
  <c r="G135" i="18"/>
  <c r="E136" i="18"/>
  <c r="F136" i="18"/>
  <c r="G136" i="18"/>
  <c r="E137" i="18"/>
  <c r="F137" i="18"/>
  <c r="G137" i="18"/>
  <c r="E138" i="18"/>
  <c r="F138" i="18"/>
  <c r="G138" i="18"/>
  <c r="E139" i="18"/>
  <c r="F139" i="18"/>
  <c r="G139" i="18"/>
  <c r="E140" i="18"/>
  <c r="F140" i="18"/>
  <c r="G140" i="18"/>
  <c r="E141" i="18"/>
  <c r="F141" i="18"/>
  <c r="G141" i="18"/>
  <c r="E142" i="18"/>
  <c r="F142" i="18"/>
  <c r="G142" i="18"/>
  <c r="E143" i="18"/>
  <c r="F143" i="18"/>
  <c r="G143" i="18"/>
  <c r="E144" i="18"/>
  <c r="F144" i="18"/>
  <c r="G144" i="18"/>
  <c r="E145" i="18"/>
  <c r="F145" i="18"/>
  <c r="G145" i="18"/>
  <c r="E146" i="18"/>
  <c r="F146" i="18"/>
  <c r="G146" i="18"/>
  <c r="E147" i="18"/>
  <c r="F147" i="18"/>
  <c r="G147" i="18"/>
  <c r="E148" i="18"/>
  <c r="F148" i="18"/>
  <c r="G148" i="18"/>
  <c r="E149" i="18"/>
  <c r="F149" i="18"/>
  <c r="G149" i="18"/>
  <c r="E150" i="18"/>
  <c r="F150" i="18"/>
  <c r="G150" i="18"/>
  <c r="E151" i="18"/>
  <c r="F151" i="18"/>
  <c r="G151" i="18"/>
  <c r="E152" i="18"/>
  <c r="F152" i="18"/>
  <c r="G152" i="18"/>
  <c r="E153" i="18"/>
  <c r="F153" i="18"/>
  <c r="G153" i="18"/>
  <c r="E154" i="18"/>
  <c r="F154" i="18"/>
  <c r="G154" i="18"/>
  <c r="E155" i="18"/>
  <c r="F155" i="18"/>
  <c r="G155" i="18"/>
  <c r="E156" i="18"/>
  <c r="F156" i="18"/>
  <c r="G156" i="18"/>
  <c r="E157" i="18"/>
  <c r="F157" i="18"/>
  <c r="G157" i="18"/>
  <c r="E158" i="18"/>
  <c r="F158" i="18"/>
  <c r="G158" i="18"/>
  <c r="E159" i="18"/>
  <c r="F159" i="18"/>
  <c r="G159" i="18"/>
  <c r="E160" i="18"/>
  <c r="F160" i="18"/>
  <c r="G160" i="18"/>
  <c r="E161" i="18"/>
  <c r="F161" i="18"/>
  <c r="G161" i="18"/>
  <c r="E162" i="18"/>
  <c r="F162" i="18"/>
  <c r="G162" i="18"/>
  <c r="E163" i="18"/>
  <c r="F163" i="18"/>
  <c r="G163" i="18"/>
  <c r="E164" i="18"/>
  <c r="F164" i="18"/>
  <c r="G164" i="18"/>
  <c r="E165" i="18"/>
  <c r="F165" i="18"/>
  <c r="G165" i="18"/>
  <c r="E166" i="18"/>
  <c r="F166" i="18"/>
  <c r="G166" i="18"/>
  <c r="E167" i="18"/>
  <c r="F167" i="18"/>
  <c r="G167" i="18"/>
  <c r="E168" i="18"/>
  <c r="F168" i="18"/>
  <c r="G168" i="18"/>
  <c r="E169" i="18"/>
  <c r="F169" i="18"/>
  <c r="G169" i="18"/>
  <c r="E170" i="18"/>
  <c r="F170" i="18"/>
  <c r="G170" i="18"/>
  <c r="E171" i="18"/>
  <c r="F171" i="18"/>
  <c r="G171" i="18"/>
  <c r="E172" i="18"/>
  <c r="F172" i="18"/>
  <c r="G172" i="18"/>
  <c r="E173" i="18"/>
  <c r="F173" i="18"/>
  <c r="G173" i="18"/>
  <c r="E174" i="18"/>
  <c r="F174" i="18"/>
  <c r="G174" i="18"/>
  <c r="E175" i="18"/>
  <c r="F175" i="18"/>
  <c r="G175" i="18"/>
  <c r="E176" i="18"/>
  <c r="F176" i="18"/>
  <c r="G176" i="18"/>
  <c r="E177" i="18"/>
  <c r="F177" i="18"/>
  <c r="G177" i="18"/>
  <c r="E178" i="18"/>
  <c r="F178" i="18"/>
  <c r="G178" i="18"/>
  <c r="E179" i="18"/>
  <c r="F179" i="18"/>
  <c r="G179" i="18"/>
  <c r="E180" i="18"/>
  <c r="F180" i="18"/>
  <c r="G180" i="18"/>
  <c r="E181" i="18"/>
  <c r="F181" i="18"/>
  <c r="G181" i="18"/>
  <c r="E182" i="18"/>
  <c r="F182" i="18"/>
  <c r="G182" i="18"/>
  <c r="E183" i="18"/>
  <c r="F183" i="18"/>
  <c r="G183" i="18"/>
  <c r="E184" i="18"/>
  <c r="F184" i="18"/>
  <c r="G184" i="18"/>
  <c r="E185" i="18"/>
  <c r="F185" i="18"/>
  <c r="G185" i="18"/>
  <c r="E186" i="18"/>
  <c r="F186" i="18"/>
  <c r="G186" i="18"/>
  <c r="E187" i="18"/>
  <c r="F187" i="18"/>
  <c r="G187" i="18"/>
  <c r="E188" i="18"/>
  <c r="F188" i="18"/>
  <c r="G188" i="18"/>
  <c r="E189" i="18"/>
  <c r="F189" i="18"/>
  <c r="G189" i="18"/>
  <c r="E190" i="18"/>
  <c r="F190" i="18"/>
  <c r="G190" i="18"/>
  <c r="E191" i="18"/>
  <c r="F191" i="18"/>
  <c r="G191" i="18"/>
  <c r="E192" i="18"/>
  <c r="F192" i="18"/>
  <c r="G192" i="18"/>
  <c r="E193" i="18"/>
  <c r="F193" i="18"/>
  <c r="G193" i="18"/>
  <c r="E194" i="18"/>
  <c r="F194" i="18"/>
  <c r="G194" i="18"/>
  <c r="E195" i="18"/>
  <c r="F195" i="18"/>
  <c r="G195" i="18"/>
  <c r="E196" i="18"/>
  <c r="F196" i="18"/>
  <c r="G196" i="18"/>
  <c r="E197" i="18"/>
  <c r="F197" i="18"/>
  <c r="G197" i="18"/>
  <c r="E198" i="18"/>
  <c r="F198" i="18"/>
  <c r="G198" i="18"/>
  <c r="E199" i="18"/>
  <c r="F199" i="18"/>
  <c r="G199" i="18"/>
  <c r="E200" i="18"/>
  <c r="F200" i="18"/>
  <c r="G200" i="18"/>
  <c r="E201" i="18"/>
  <c r="F201" i="18"/>
  <c r="G201" i="18"/>
  <c r="E202" i="18"/>
  <c r="F202" i="18"/>
  <c r="G202" i="18"/>
  <c r="E203" i="18"/>
  <c r="F203" i="18"/>
  <c r="G203" i="18"/>
  <c r="E204" i="18"/>
  <c r="F204" i="18"/>
  <c r="G204" i="18"/>
  <c r="E205" i="18"/>
  <c r="F205" i="18"/>
  <c r="G205" i="18"/>
  <c r="E206" i="18"/>
  <c r="F206" i="18"/>
  <c r="G206" i="18"/>
  <c r="E207" i="18"/>
  <c r="F207" i="18"/>
  <c r="G207" i="18"/>
  <c r="E208" i="18"/>
  <c r="F208" i="18"/>
  <c r="G208" i="18"/>
  <c r="E209" i="18"/>
  <c r="F209" i="18"/>
  <c r="G209" i="18"/>
  <c r="E210" i="18"/>
  <c r="F210" i="18"/>
  <c r="G210" i="18"/>
  <c r="E211" i="18"/>
  <c r="F211" i="18"/>
  <c r="G211" i="18"/>
  <c r="E212" i="18"/>
  <c r="F212" i="18"/>
  <c r="G212" i="18"/>
  <c r="E213" i="18"/>
  <c r="F213" i="18"/>
  <c r="G213" i="18"/>
  <c r="E214" i="18"/>
  <c r="F214" i="18"/>
  <c r="G214" i="18"/>
  <c r="E215" i="18"/>
  <c r="F215" i="18"/>
  <c r="G215" i="18"/>
  <c r="E216" i="18"/>
  <c r="F216" i="18"/>
  <c r="G216" i="18"/>
  <c r="E217" i="18"/>
  <c r="F217" i="18"/>
  <c r="G217" i="18"/>
  <c r="E218" i="18"/>
  <c r="F218" i="18"/>
  <c r="G218" i="18"/>
  <c r="E219" i="18"/>
  <c r="F219" i="18"/>
  <c r="G219" i="18"/>
  <c r="E220" i="18"/>
  <c r="F220" i="18"/>
  <c r="G220" i="18"/>
  <c r="E221" i="18"/>
  <c r="F221" i="18"/>
  <c r="G221" i="18"/>
  <c r="E222" i="18"/>
  <c r="F222" i="18"/>
  <c r="G222" i="18"/>
  <c r="E223" i="18"/>
  <c r="F223" i="18"/>
  <c r="G223" i="18"/>
  <c r="E224" i="18"/>
  <c r="F224" i="18"/>
  <c r="G224" i="18"/>
  <c r="E225" i="18"/>
  <c r="F225" i="18"/>
  <c r="G225" i="18"/>
  <c r="E226" i="18"/>
  <c r="F226" i="18"/>
  <c r="G226" i="18"/>
  <c r="E227" i="18"/>
  <c r="F227" i="18"/>
  <c r="G227" i="18"/>
  <c r="E228" i="18"/>
  <c r="F228" i="18"/>
  <c r="G228" i="18"/>
  <c r="E229" i="18"/>
  <c r="F229" i="18"/>
  <c r="G229" i="18"/>
  <c r="E230" i="18"/>
  <c r="F230" i="18"/>
  <c r="G230" i="18"/>
  <c r="E231" i="18"/>
  <c r="F231" i="18"/>
  <c r="G231" i="18"/>
  <c r="E232" i="18"/>
  <c r="F232" i="18"/>
  <c r="G232" i="18"/>
  <c r="E233" i="18"/>
  <c r="F233" i="18"/>
  <c r="G233" i="18"/>
  <c r="E234" i="18"/>
  <c r="F234" i="18"/>
  <c r="G234" i="18"/>
  <c r="E235" i="18"/>
  <c r="F235" i="18"/>
  <c r="G235" i="18"/>
  <c r="E236" i="18"/>
  <c r="F236" i="18"/>
  <c r="G236" i="18"/>
  <c r="E237" i="18"/>
  <c r="F237" i="18"/>
  <c r="G237" i="18"/>
  <c r="E238" i="18"/>
  <c r="F238" i="18"/>
  <c r="G238" i="18"/>
  <c r="E239" i="18"/>
  <c r="F239" i="18"/>
  <c r="G239" i="18"/>
  <c r="E240" i="18"/>
  <c r="F240" i="18"/>
  <c r="G240" i="18"/>
  <c r="E241" i="18"/>
  <c r="F241" i="18"/>
  <c r="G241" i="18"/>
  <c r="E242" i="18"/>
  <c r="F242" i="18"/>
  <c r="G242" i="18"/>
  <c r="E243" i="18"/>
  <c r="F243" i="18"/>
  <c r="G243" i="18"/>
  <c r="E244" i="18"/>
  <c r="F244" i="18"/>
  <c r="G244" i="18"/>
  <c r="E245" i="18"/>
  <c r="F245" i="18"/>
  <c r="G245" i="18"/>
  <c r="E246" i="18"/>
  <c r="F246" i="18"/>
  <c r="G246" i="18"/>
  <c r="E247" i="18"/>
  <c r="F247" i="18"/>
  <c r="G247" i="18"/>
  <c r="E248" i="18"/>
  <c r="F248" i="18"/>
  <c r="G248" i="18"/>
  <c r="E249" i="18"/>
  <c r="F249" i="18"/>
  <c r="G249" i="18"/>
  <c r="E250" i="18"/>
  <c r="F250" i="18"/>
  <c r="G250" i="18"/>
  <c r="E251" i="18"/>
  <c r="F251" i="18"/>
  <c r="G251" i="18"/>
  <c r="E252" i="18"/>
  <c r="F252" i="18"/>
  <c r="G252" i="18"/>
  <c r="E253" i="18"/>
  <c r="F253" i="18"/>
  <c r="G253" i="18"/>
  <c r="E254" i="18"/>
  <c r="F254" i="18"/>
  <c r="G254" i="18"/>
  <c r="E255" i="18"/>
  <c r="F255" i="18"/>
  <c r="G255" i="18"/>
  <c r="E256" i="18"/>
  <c r="F256" i="18"/>
  <c r="G256" i="18"/>
  <c r="E257" i="18"/>
  <c r="F257" i="18"/>
  <c r="G257" i="18"/>
  <c r="E258" i="18"/>
  <c r="F258" i="18"/>
  <c r="G258" i="18"/>
  <c r="E259" i="18"/>
  <c r="F259" i="18"/>
  <c r="G259" i="18"/>
  <c r="E260" i="18"/>
  <c r="F260" i="18"/>
  <c r="G260" i="18"/>
  <c r="E261" i="18"/>
  <c r="F261" i="18"/>
  <c r="G261" i="18"/>
  <c r="E262" i="18"/>
  <c r="F262" i="18"/>
  <c r="G262" i="18"/>
  <c r="E263" i="18"/>
  <c r="F263" i="18"/>
  <c r="G263" i="18"/>
  <c r="E264" i="18"/>
  <c r="F264" i="18"/>
  <c r="G264" i="18"/>
  <c r="E265" i="18"/>
  <c r="F265" i="18"/>
  <c r="G265" i="18"/>
  <c r="E266" i="18"/>
  <c r="F266" i="18"/>
  <c r="G266" i="18"/>
  <c r="E267" i="18"/>
  <c r="F267" i="18"/>
  <c r="G267" i="18"/>
  <c r="E268" i="18"/>
  <c r="F268" i="18"/>
  <c r="G268" i="18"/>
  <c r="E269" i="18"/>
  <c r="F269" i="18"/>
  <c r="G269" i="18"/>
  <c r="E270" i="18"/>
  <c r="F270" i="18"/>
  <c r="G270" i="18"/>
  <c r="E271" i="18"/>
  <c r="F271" i="18"/>
  <c r="G271" i="18"/>
  <c r="E272" i="18"/>
  <c r="F272" i="18"/>
  <c r="G272" i="18"/>
  <c r="E273" i="18"/>
  <c r="F273" i="18"/>
  <c r="G273" i="18"/>
  <c r="E274" i="18"/>
  <c r="F274" i="18"/>
  <c r="G274" i="18"/>
  <c r="E275" i="18"/>
  <c r="F275" i="18"/>
  <c r="G275" i="18"/>
  <c r="E276" i="18"/>
  <c r="F276" i="18"/>
  <c r="G276" i="18"/>
  <c r="E277" i="18"/>
  <c r="F277" i="18"/>
  <c r="G277" i="18"/>
  <c r="E278" i="18"/>
  <c r="F278" i="18"/>
  <c r="G278" i="18"/>
  <c r="E279" i="18"/>
  <c r="F279" i="18"/>
  <c r="G279" i="18"/>
  <c r="E280" i="18"/>
  <c r="F280" i="18"/>
  <c r="G280" i="18"/>
  <c r="E281" i="18"/>
  <c r="F281" i="18"/>
  <c r="G281" i="18"/>
  <c r="E282" i="18"/>
  <c r="F282" i="18"/>
  <c r="G282" i="18"/>
  <c r="E283" i="18"/>
  <c r="F283" i="18"/>
  <c r="G283" i="18"/>
  <c r="E284" i="18"/>
  <c r="F284" i="18"/>
  <c r="G284" i="18"/>
  <c r="E285" i="18"/>
  <c r="F285" i="18"/>
  <c r="G285" i="18"/>
  <c r="E286" i="18"/>
  <c r="F286" i="18"/>
  <c r="G286" i="18"/>
  <c r="E287" i="18"/>
  <c r="F287" i="18"/>
  <c r="G287" i="18"/>
  <c r="E288" i="18"/>
  <c r="F288" i="18"/>
  <c r="G288" i="18"/>
  <c r="E289" i="18"/>
  <c r="F289" i="18"/>
  <c r="G289" i="18"/>
  <c r="E290" i="18"/>
  <c r="F290" i="18"/>
  <c r="G290" i="18"/>
  <c r="E291" i="18"/>
  <c r="F291" i="18"/>
  <c r="G291" i="18"/>
  <c r="J64" i="19" l="1"/>
  <c r="H281" i="20"/>
  <c r="H266" i="20"/>
  <c r="H236" i="20"/>
  <c r="H234" i="20"/>
  <c r="H232" i="20"/>
  <c r="H230" i="20"/>
  <c r="H228" i="20"/>
  <c r="H209" i="20"/>
  <c r="H177" i="20"/>
  <c r="H137" i="20"/>
  <c r="H124" i="20"/>
  <c r="H122" i="20"/>
  <c r="H97" i="20"/>
  <c r="H90" i="20"/>
  <c r="H84" i="20"/>
  <c r="H82" i="20"/>
  <c r="H65" i="20"/>
  <c r="H29" i="20"/>
  <c r="J73" i="19"/>
  <c r="J60" i="19"/>
  <c r="J49" i="19"/>
  <c r="J38" i="19"/>
  <c r="H67" i="19"/>
  <c r="I51" i="19"/>
  <c r="H25" i="19"/>
  <c r="H290" i="20"/>
  <c r="H288" i="20"/>
  <c r="H263" i="20"/>
  <c r="H241" i="20"/>
  <c r="H239" i="20"/>
  <c r="H235" i="20"/>
  <c r="H231" i="20"/>
  <c r="H201" i="20"/>
  <c r="H188" i="20"/>
  <c r="H186" i="20"/>
  <c r="H161" i="20"/>
  <c r="H154" i="20"/>
  <c r="H148" i="20"/>
  <c r="H146" i="20"/>
  <c r="H129" i="20"/>
  <c r="H127" i="20"/>
  <c r="H123" i="20"/>
  <c r="H119" i="20"/>
  <c r="H93" i="20"/>
  <c r="H74" i="20"/>
  <c r="H44" i="20"/>
  <c r="H42" i="20"/>
  <c r="H40" i="20"/>
  <c r="H38" i="20"/>
  <c r="H36" i="20"/>
  <c r="J86" i="19"/>
  <c r="J70" i="19"/>
  <c r="J58" i="19"/>
  <c r="J48" i="19"/>
  <c r="J37" i="19"/>
  <c r="H89" i="19"/>
  <c r="H74" i="19"/>
  <c r="H69" i="19"/>
  <c r="H53" i="19"/>
  <c r="H51" i="19"/>
  <c r="H34" i="19"/>
  <c r="I30" i="19"/>
  <c r="H291" i="20"/>
  <c r="H287" i="20"/>
  <c r="H212" i="20"/>
  <c r="H210" i="20"/>
  <c r="H193" i="20"/>
  <c r="H191" i="20"/>
  <c r="H187" i="20"/>
  <c r="H183" i="20"/>
  <c r="H157" i="20"/>
  <c r="H155" i="20"/>
  <c r="H151" i="20"/>
  <c r="H143" i="20"/>
  <c r="H104" i="20"/>
  <c r="H102" i="20"/>
  <c r="H100" i="20"/>
  <c r="H81" i="20"/>
  <c r="H71" i="20"/>
  <c r="H49" i="20"/>
  <c r="H47" i="20"/>
  <c r="H43" i="20"/>
  <c r="H39" i="20"/>
  <c r="J65" i="19"/>
  <c r="J53" i="19"/>
  <c r="J44" i="19"/>
  <c r="J33" i="19"/>
  <c r="H43" i="19"/>
  <c r="J43" i="19"/>
  <c r="I39" i="19"/>
  <c r="J39" i="19"/>
  <c r="J81" i="19"/>
  <c r="J54" i="19"/>
  <c r="J28" i="19"/>
  <c r="I87" i="19"/>
  <c r="J87" i="19"/>
  <c r="H27" i="19"/>
  <c r="J27" i="19"/>
  <c r="I23" i="19"/>
  <c r="J23" i="19"/>
  <c r="H286" i="20"/>
  <c r="H277" i="20"/>
  <c r="H248" i="20"/>
  <c r="H246" i="20"/>
  <c r="H237" i="20"/>
  <c r="H226" i="20"/>
  <c r="H217" i="20"/>
  <c r="H184" i="20"/>
  <c r="H182" i="20"/>
  <c r="H173" i="20"/>
  <c r="H162" i="20"/>
  <c r="H153" i="20"/>
  <c r="H120" i="20"/>
  <c r="H118" i="20"/>
  <c r="H109" i="20"/>
  <c r="H98" i="20"/>
  <c r="H89" i="20"/>
  <c r="H56" i="20"/>
  <c r="H54" i="20"/>
  <c r="H45" i="20"/>
  <c r="H34" i="20"/>
  <c r="H19" i="20"/>
  <c r="J90" i="19"/>
  <c r="J85" i="19"/>
  <c r="J80" i="19"/>
  <c r="J74" i="19"/>
  <c r="J69" i="19"/>
  <c r="J32" i="19"/>
  <c r="J26" i="19"/>
  <c r="J21" i="19"/>
  <c r="I90" i="19"/>
  <c r="I83" i="19"/>
  <c r="I79" i="19"/>
  <c r="H75" i="19"/>
  <c r="J75" i="19"/>
  <c r="I71" i="19"/>
  <c r="J71" i="19"/>
  <c r="I62" i="19"/>
  <c r="I26" i="19"/>
  <c r="I19" i="19"/>
  <c r="H289" i="20"/>
  <c r="H282" i="20"/>
  <c r="H273" i="20"/>
  <c r="H264" i="20"/>
  <c r="H262" i="20"/>
  <c r="H253" i="20"/>
  <c r="H242" i="20"/>
  <c r="H233" i="20"/>
  <c r="H200" i="20"/>
  <c r="H198" i="20"/>
  <c r="H189" i="20"/>
  <c r="H178" i="20"/>
  <c r="H169" i="20"/>
  <c r="H136" i="20"/>
  <c r="H134" i="20"/>
  <c r="H125" i="20"/>
  <c r="H114" i="20"/>
  <c r="H105" i="20"/>
  <c r="H72" i="20"/>
  <c r="H70" i="20"/>
  <c r="H61" i="20"/>
  <c r="H50" i="20"/>
  <c r="H41" i="20"/>
  <c r="J89" i="19"/>
  <c r="J84" i="19"/>
  <c r="J68" i="19"/>
  <c r="J62" i="19"/>
  <c r="J57" i="19"/>
  <c r="J46" i="19"/>
  <c r="J41" i="19"/>
  <c r="J36" i="19"/>
  <c r="J25" i="19"/>
  <c r="J20" i="19"/>
  <c r="H85" i="19"/>
  <c r="H83" i="19"/>
  <c r="H81" i="19"/>
  <c r="H79" i="19"/>
  <c r="I67" i="19"/>
  <c r="I63" i="19"/>
  <c r="H59" i="19"/>
  <c r="J59" i="19"/>
  <c r="H57" i="19"/>
  <c r="I55" i="19"/>
  <c r="J55" i="19"/>
  <c r="H50" i="19"/>
  <c r="H39" i="19"/>
  <c r="H21" i="19"/>
  <c r="H19" i="19"/>
  <c r="H285" i="20"/>
  <c r="H283" i="20"/>
  <c r="H278" i="20"/>
  <c r="H269" i="20"/>
  <c r="H267" i="20"/>
  <c r="H258" i="20"/>
  <c r="H249" i="20"/>
  <c r="H223" i="20"/>
  <c r="H216" i="20"/>
  <c r="H214" i="20"/>
  <c r="H205" i="20"/>
  <c r="H203" i="20"/>
  <c r="H194" i="20"/>
  <c r="H185" i="20"/>
  <c r="H159" i="20"/>
  <c r="H152" i="20"/>
  <c r="H150" i="20"/>
  <c r="H141" i="20"/>
  <c r="H139" i="20"/>
  <c r="H130" i="20"/>
  <c r="H121" i="20"/>
  <c r="H95" i="20"/>
  <c r="H88" i="20"/>
  <c r="H86" i="20"/>
  <c r="H77" i="20"/>
  <c r="H75" i="20"/>
  <c r="H66" i="20"/>
  <c r="H57" i="20"/>
  <c r="H31" i="20"/>
  <c r="H15" i="20"/>
  <c r="H7" i="20"/>
  <c r="J88" i="19"/>
  <c r="J82" i="19"/>
  <c r="J77" i="19"/>
  <c r="J72" i="19"/>
  <c r="J66" i="19"/>
  <c r="J61" i="19"/>
  <c r="J56" i="19"/>
  <c r="J50" i="19"/>
  <c r="J45" i="19"/>
  <c r="J40" i="19"/>
  <c r="J34" i="19"/>
  <c r="J29" i="19"/>
  <c r="J24" i="19"/>
  <c r="H270" i="20"/>
  <c r="H261" i="20"/>
  <c r="H259" i="20"/>
  <c r="H254" i="20"/>
  <c r="H245" i="20"/>
  <c r="H243" i="20"/>
  <c r="H238" i="20"/>
  <c r="H229" i="20"/>
  <c r="H227" i="20"/>
  <c r="H222" i="20"/>
  <c r="H213" i="20"/>
  <c r="H211" i="20"/>
  <c r="H206" i="20"/>
  <c r="H197" i="20"/>
  <c r="H195" i="20"/>
  <c r="H190" i="20"/>
  <c r="H181" i="20"/>
  <c r="H179" i="20"/>
  <c r="H174" i="20"/>
  <c r="H165" i="20"/>
  <c r="H163" i="20"/>
  <c r="H158" i="20"/>
  <c r="H149" i="20"/>
  <c r="H147" i="20"/>
  <c r="H142" i="20"/>
  <c r="H133" i="20"/>
  <c r="H131" i="20"/>
  <c r="H126" i="20"/>
  <c r="H117" i="20"/>
  <c r="H115" i="20"/>
  <c r="H110" i="20"/>
  <c r="H101" i="20"/>
  <c r="H99" i="20"/>
  <c r="H94" i="20"/>
  <c r="H85" i="20"/>
  <c r="H83" i="20"/>
  <c r="H78" i="20"/>
  <c r="H69" i="20"/>
  <c r="H67" i="20"/>
  <c r="H62" i="20"/>
  <c r="H53" i="20"/>
  <c r="H51" i="20"/>
  <c r="H46" i="20"/>
  <c r="H37" i="20"/>
  <c r="H35" i="20"/>
  <c r="H30" i="20"/>
  <c r="H3" i="20"/>
  <c r="I86" i="19"/>
  <c r="I75" i="19"/>
  <c r="I70" i="19"/>
  <c r="I59" i="19"/>
  <c r="I54" i="19"/>
  <c r="I43" i="19"/>
  <c r="I38" i="19"/>
  <c r="I27" i="19"/>
  <c r="I22" i="19"/>
  <c r="H77" i="19"/>
  <c r="H61" i="19"/>
  <c r="H45" i="19"/>
  <c r="H29" i="19"/>
  <c r="I88" i="19"/>
  <c r="I84" i="19"/>
  <c r="I80" i="19"/>
  <c r="I76" i="19"/>
  <c r="I72" i="19"/>
  <c r="I68" i="19"/>
  <c r="I64" i="19"/>
  <c r="I60" i="19"/>
  <c r="I56" i="19"/>
  <c r="I52" i="19"/>
  <c r="I48" i="19"/>
  <c r="I44" i="19"/>
  <c r="I40" i="19"/>
  <c r="I36" i="19"/>
  <c r="I32" i="19"/>
  <c r="I28" i="19"/>
  <c r="I24" i="19"/>
  <c r="I20" i="19"/>
  <c r="K9" i="3" l="1"/>
  <c r="R9" i="3"/>
  <c r="K153" i="3" l="1"/>
  <c r="K152" i="3"/>
  <c r="K151" i="3"/>
  <c r="O150" i="3"/>
  <c r="K150" i="3"/>
  <c r="H150" i="3"/>
  <c r="R149" i="3"/>
  <c r="O149" i="3"/>
  <c r="K149" i="3"/>
  <c r="E149" i="3"/>
  <c r="H149" i="3" s="1"/>
  <c r="R148" i="3"/>
  <c r="O148" i="3"/>
  <c r="K148" i="3"/>
  <c r="E148" i="3"/>
  <c r="H148" i="3" s="1"/>
  <c r="R147" i="3"/>
  <c r="P147" i="3"/>
  <c r="Q147" i="3" s="1"/>
  <c r="O147" i="3"/>
  <c r="N147" i="3"/>
  <c r="M147" i="3"/>
  <c r="L147" i="3"/>
  <c r="K147" i="3"/>
  <c r="E147" i="3"/>
  <c r="H147" i="3" s="1"/>
  <c r="R146" i="3"/>
  <c r="O146" i="3"/>
  <c r="K146" i="3"/>
  <c r="N146" i="3"/>
  <c r="H146" i="3"/>
  <c r="E146" i="3"/>
  <c r="R145" i="3"/>
  <c r="O145" i="3"/>
  <c r="K145" i="3"/>
  <c r="H145" i="3"/>
  <c r="R144" i="3"/>
  <c r="O144" i="3"/>
  <c r="K144" i="3"/>
  <c r="H144" i="3"/>
  <c r="R143" i="3"/>
  <c r="O143" i="3"/>
  <c r="K143" i="3"/>
  <c r="H143" i="3"/>
  <c r="R142" i="3"/>
  <c r="O142" i="3"/>
  <c r="K142" i="3"/>
  <c r="H142" i="3"/>
  <c r="R141" i="3"/>
  <c r="O141" i="3"/>
  <c r="K141" i="3"/>
  <c r="H141" i="3"/>
  <c r="R140" i="3"/>
  <c r="O140" i="3"/>
  <c r="K140" i="3"/>
  <c r="H140" i="3"/>
  <c r="R139" i="3"/>
  <c r="O139" i="3"/>
  <c r="K139" i="3"/>
  <c r="H139" i="3"/>
  <c r="R138" i="3"/>
  <c r="O138" i="3"/>
  <c r="K138" i="3"/>
  <c r="H138" i="3"/>
  <c r="R137" i="3"/>
  <c r="O137" i="3"/>
  <c r="K137" i="3"/>
  <c r="H137" i="3"/>
  <c r="R136" i="3"/>
  <c r="O136" i="3"/>
  <c r="K136" i="3"/>
  <c r="H136" i="3"/>
  <c r="R135" i="3"/>
  <c r="O135" i="3"/>
  <c r="K135" i="3"/>
  <c r="H135" i="3"/>
  <c r="R134" i="3"/>
  <c r="O134" i="3"/>
  <c r="K134" i="3"/>
  <c r="P134" i="3" s="1"/>
  <c r="Q134" i="3" s="1"/>
  <c r="H134" i="3"/>
  <c r="R133" i="3"/>
  <c r="O133" i="3"/>
  <c r="K133" i="3"/>
  <c r="H133" i="3"/>
  <c r="R132" i="3"/>
  <c r="O132" i="3"/>
  <c r="K132" i="3"/>
  <c r="H132" i="3"/>
  <c r="R131" i="3"/>
  <c r="O131" i="3"/>
  <c r="K131" i="3"/>
  <c r="S131" i="3" s="1"/>
  <c r="V131" i="3" s="1"/>
  <c r="H131" i="3"/>
  <c r="R130" i="3"/>
  <c r="O130" i="3"/>
  <c r="K130" i="3"/>
  <c r="S130" i="3" s="1"/>
  <c r="V130" i="3" s="1"/>
  <c r="H130" i="3"/>
  <c r="R129" i="3"/>
  <c r="O129" i="3"/>
  <c r="K129" i="3"/>
  <c r="H129" i="3"/>
  <c r="R128" i="3"/>
  <c r="O128" i="3"/>
  <c r="K128" i="3"/>
  <c r="H128" i="3"/>
  <c r="R127" i="3"/>
  <c r="O127" i="3"/>
  <c r="K127" i="3"/>
  <c r="H127" i="3"/>
  <c r="R126" i="3"/>
  <c r="O126" i="3"/>
  <c r="K126" i="3"/>
  <c r="H126" i="3"/>
  <c r="R125" i="3"/>
  <c r="O125" i="3"/>
  <c r="K125" i="3"/>
  <c r="H125" i="3"/>
  <c r="R124" i="3"/>
  <c r="O124" i="3"/>
  <c r="K124" i="3"/>
  <c r="H124" i="3"/>
  <c r="R123" i="3"/>
  <c r="O123" i="3"/>
  <c r="K123" i="3"/>
  <c r="H123" i="3"/>
  <c r="R122" i="3"/>
  <c r="O122" i="3"/>
  <c r="K122" i="3"/>
  <c r="S122" i="3" s="1"/>
  <c r="V122" i="3" s="1"/>
  <c r="H122" i="3"/>
  <c r="R121" i="3"/>
  <c r="O121" i="3"/>
  <c r="K121" i="3"/>
  <c r="H121" i="3"/>
  <c r="R120" i="3"/>
  <c r="T129" i="3" s="1"/>
  <c r="O120" i="3"/>
  <c r="K120" i="3"/>
  <c r="H120" i="3"/>
  <c r="R119" i="3"/>
  <c r="O119" i="3"/>
  <c r="K119" i="3"/>
  <c r="H119" i="3"/>
  <c r="R118" i="3"/>
  <c r="O118" i="3"/>
  <c r="K118" i="3"/>
  <c r="P118" i="3" s="1"/>
  <c r="Q118" i="3" s="1"/>
  <c r="H118" i="3"/>
  <c r="R117" i="3"/>
  <c r="O117" i="3"/>
  <c r="K117" i="3"/>
  <c r="H117" i="3"/>
  <c r="R116" i="3"/>
  <c r="P116" i="3"/>
  <c r="Q116" i="3" s="1"/>
  <c r="O116" i="3"/>
  <c r="K116" i="3"/>
  <c r="H116" i="3"/>
  <c r="R115" i="3"/>
  <c r="O115" i="3"/>
  <c r="K115" i="3"/>
  <c r="H115" i="3"/>
  <c r="R114" i="3"/>
  <c r="O114" i="3"/>
  <c r="K114" i="3"/>
  <c r="H114" i="3"/>
  <c r="R113" i="3"/>
  <c r="O113" i="3"/>
  <c r="K113" i="3"/>
  <c r="H113" i="3"/>
  <c r="R112" i="3"/>
  <c r="O112" i="3"/>
  <c r="K112" i="3"/>
  <c r="H112" i="3"/>
  <c r="R111" i="3"/>
  <c r="O111" i="3"/>
  <c r="K111" i="3"/>
  <c r="P111" i="3" s="1"/>
  <c r="Q111" i="3" s="1"/>
  <c r="H111" i="3"/>
  <c r="R110" i="3"/>
  <c r="O110" i="3"/>
  <c r="P110" i="3" s="1"/>
  <c r="Q110" i="3" s="1"/>
  <c r="K110" i="3"/>
  <c r="H110" i="3"/>
  <c r="R109" i="3"/>
  <c r="O109" i="3"/>
  <c r="K109" i="3"/>
  <c r="H109" i="3"/>
  <c r="R108" i="3"/>
  <c r="O108" i="3"/>
  <c r="K108" i="3"/>
  <c r="H108" i="3"/>
  <c r="R107" i="3"/>
  <c r="O107" i="3"/>
  <c r="K107" i="3"/>
  <c r="H107" i="3"/>
  <c r="R106" i="3"/>
  <c r="O106" i="3"/>
  <c r="K106" i="3"/>
  <c r="H106" i="3"/>
  <c r="R105" i="3"/>
  <c r="T114" i="3" s="1"/>
  <c r="U115" i="3" s="1"/>
  <c r="O105" i="3"/>
  <c r="K105" i="3"/>
  <c r="H105" i="3"/>
  <c r="R104" i="3"/>
  <c r="O104" i="3"/>
  <c r="K104" i="3"/>
  <c r="P104" i="3" s="1"/>
  <c r="Q104" i="3" s="1"/>
  <c r="H104" i="3"/>
  <c r="R103" i="3"/>
  <c r="O103" i="3"/>
  <c r="K103" i="3"/>
  <c r="H103" i="3"/>
  <c r="R102" i="3"/>
  <c r="O102" i="3"/>
  <c r="P102" i="3" s="1"/>
  <c r="Q102" i="3" s="1"/>
  <c r="K102" i="3"/>
  <c r="H102" i="3"/>
  <c r="S101" i="3"/>
  <c r="V101" i="3" s="1"/>
  <c r="R101" i="3"/>
  <c r="O101" i="3"/>
  <c r="K101" i="3"/>
  <c r="H101" i="3"/>
  <c r="R100" i="3"/>
  <c r="O100" i="3"/>
  <c r="K100" i="3"/>
  <c r="S100" i="3" s="1"/>
  <c r="V100" i="3" s="1"/>
  <c r="H100" i="3"/>
  <c r="R99" i="3"/>
  <c r="O99" i="3"/>
  <c r="K99" i="3"/>
  <c r="H99" i="3"/>
  <c r="R98" i="3"/>
  <c r="O98" i="3"/>
  <c r="K98" i="3"/>
  <c r="H98" i="3"/>
  <c r="R97" i="3"/>
  <c r="O97" i="3"/>
  <c r="K97" i="3"/>
  <c r="S97" i="3" s="1"/>
  <c r="V97" i="3" s="1"/>
  <c r="H97" i="3"/>
  <c r="R96" i="3"/>
  <c r="O96" i="3"/>
  <c r="K96" i="3"/>
  <c r="H96" i="3"/>
  <c r="R95" i="3"/>
  <c r="O95" i="3"/>
  <c r="K95" i="3"/>
  <c r="H95" i="3"/>
  <c r="R94" i="3"/>
  <c r="O94" i="3"/>
  <c r="K94" i="3"/>
  <c r="H94" i="3"/>
  <c r="R93" i="3"/>
  <c r="O93" i="3"/>
  <c r="K93" i="3"/>
  <c r="H93" i="3"/>
  <c r="R92" i="3"/>
  <c r="O92" i="3"/>
  <c r="K92" i="3"/>
  <c r="H92" i="3"/>
  <c r="R91" i="3"/>
  <c r="O91" i="3"/>
  <c r="K91" i="3"/>
  <c r="H91" i="3"/>
  <c r="R90" i="3"/>
  <c r="O90" i="3"/>
  <c r="K90" i="3"/>
  <c r="H90" i="3"/>
  <c r="R89" i="3"/>
  <c r="O89" i="3"/>
  <c r="K89" i="3"/>
  <c r="H89" i="3"/>
  <c r="R88" i="3"/>
  <c r="O88" i="3"/>
  <c r="K88" i="3"/>
  <c r="H88" i="3"/>
  <c r="R87" i="3"/>
  <c r="O87" i="3"/>
  <c r="K87" i="3"/>
  <c r="H87" i="3"/>
  <c r="R86" i="3"/>
  <c r="O86" i="3"/>
  <c r="K86" i="3"/>
  <c r="H86" i="3"/>
  <c r="R85" i="3"/>
  <c r="O85" i="3"/>
  <c r="K85" i="3"/>
  <c r="H85" i="3"/>
  <c r="R84" i="3"/>
  <c r="O84" i="3"/>
  <c r="K84" i="3"/>
  <c r="H84" i="3"/>
  <c r="R83" i="3"/>
  <c r="O83" i="3"/>
  <c r="K83" i="3"/>
  <c r="H83" i="3"/>
  <c r="R82" i="3"/>
  <c r="O82" i="3"/>
  <c r="K82" i="3"/>
  <c r="H82" i="3"/>
  <c r="R81" i="3"/>
  <c r="O81" i="3"/>
  <c r="K81" i="3"/>
  <c r="H81" i="3"/>
  <c r="R80" i="3"/>
  <c r="O80" i="3"/>
  <c r="K80" i="3"/>
  <c r="H80" i="3"/>
  <c r="R79" i="3"/>
  <c r="O79" i="3"/>
  <c r="K79" i="3"/>
  <c r="H79" i="3"/>
  <c r="R78" i="3"/>
  <c r="O78" i="3"/>
  <c r="K78" i="3"/>
  <c r="H78" i="3"/>
  <c r="R77" i="3"/>
  <c r="O77" i="3"/>
  <c r="K77" i="3"/>
  <c r="H77" i="3"/>
  <c r="R76" i="3"/>
  <c r="O76" i="3"/>
  <c r="K76" i="3"/>
  <c r="H76" i="3"/>
  <c r="R75" i="3"/>
  <c r="O75" i="3"/>
  <c r="K75" i="3"/>
  <c r="H75" i="3"/>
  <c r="R74" i="3"/>
  <c r="O74" i="3"/>
  <c r="K74" i="3"/>
  <c r="H74" i="3"/>
  <c r="R73" i="3"/>
  <c r="O73" i="3"/>
  <c r="K73" i="3"/>
  <c r="H73" i="3"/>
  <c r="R72" i="3"/>
  <c r="O72" i="3"/>
  <c r="K72" i="3"/>
  <c r="H72" i="3"/>
  <c r="R71" i="3"/>
  <c r="O71" i="3"/>
  <c r="K71" i="3"/>
  <c r="H71" i="3"/>
  <c r="R70" i="3"/>
  <c r="O70" i="3"/>
  <c r="P70" i="3" s="1"/>
  <c r="Q70" i="3" s="1"/>
  <c r="K70" i="3"/>
  <c r="H70" i="3"/>
  <c r="R69" i="3"/>
  <c r="O69" i="3"/>
  <c r="K69" i="3"/>
  <c r="H69" i="3"/>
  <c r="R68" i="3"/>
  <c r="O68" i="3"/>
  <c r="K68" i="3"/>
  <c r="H68" i="3"/>
  <c r="R67" i="3"/>
  <c r="O67" i="3"/>
  <c r="K67" i="3"/>
  <c r="H67" i="3"/>
  <c r="R66" i="3"/>
  <c r="O66" i="3"/>
  <c r="K66" i="3"/>
  <c r="H66" i="3"/>
  <c r="R65" i="3"/>
  <c r="O65" i="3"/>
  <c r="K65" i="3"/>
  <c r="H65" i="3"/>
  <c r="R64" i="3"/>
  <c r="O64" i="3"/>
  <c r="K64" i="3"/>
  <c r="H64" i="3"/>
  <c r="R63" i="3"/>
  <c r="O63" i="3"/>
  <c r="K63" i="3"/>
  <c r="H63" i="3"/>
  <c r="R62" i="3"/>
  <c r="O62" i="3"/>
  <c r="K62" i="3"/>
  <c r="H62" i="3"/>
  <c r="R61" i="3"/>
  <c r="S62" i="3" s="1"/>
  <c r="V62" i="3" s="1"/>
  <c r="O61" i="3"/>
  <c r="K61" i="3"/>
  <c r="H61" i="3"/>
  <c r="R60" i="3"/>
  <c r="O60" i="3"/>
  <c r="K60" i="3"/>
  <c r="H60" i="3"/>
  <c r="R59" i="3"/>
  <c r="O59" i="3"/>
  <c r="K59" i="3"/>
  <c r="H59" i="3"/>
  <c r="R58" i="3"/>
  <c r="O58" i="3"/>
  <c r="K58" i="3"/>
  <c r="H58" i="3"/>
  <c r="R57" i="3"/>
  <c r="O57" i="3"/>
  <c r="K57" i="3"/>
  <c r="H57" i="3"/>
  <c r="R56" i="3"/>
  <c r="O56" i="3"/>
  <c r="K56" i="3"/>
  <c r="H56" i="3"/>
  <c r="R55" i="3"/>
  <c r="O55" i="3"/>
  <c r="K55" i="3"/>
  <c r="H55" i="3"/>
  <c r="R54" i="3"/>
  <c r="O54" i="3"/>
  <c r="K54" i="3"/>
  <c r="H54" i="3"/>
  <c r="R53" i="3"/>
  <c r="S54" i="3" s="1"/>
  <c r="V54" i="3" s="1"/>
  <c r="O53" i="3"/>
  <c r="K53" i="3"/>
  <c r="H53" i="3"/>
  <c r="R52" i="3"/>
  <c r="O52" i="3"/>
  <c r="K52" i="3"/>
  <c r="H52" i="3"/>
  <c r="R51" i="3"/>
  <c r="O51" i="3"/>
  <c r="K51" i="3"/>
  <c r="H51" i="3"/>
  <c r="R50" i="3"/>
  <c r="T59" i="3" s="1"/>
  <c r="O50" i="3"/>
  <c r="K50" i="3"/>
  <c r="H50" i="3"/>
  <c r="R49" i="3"/>
  <c r="O49" i="3"/>
  <c r="K49" i="3"/>
  <c r="H49" i="3"/>
  <c r="R48" i="3"/>
  <c r="O48" i="3"/>
  <c r="K48" i="3"/>
  <c r="S48" i="3" s="1"/>
  <c r="V48" i="3" s="1"/>
  <c r="H48" i="3"/>
  <c r="R47" i="3"/>
  <c r="O47" i="3"/>
  <c r="K47" i="3"/>
  <c r="H47" i="3"/>
  <c r="R46" i="3"/>
  <c r="O46" i="3"/>
  <c r="K46" i="3"/>
  <c r="H46" i="3"/>
  <c r="R45" i="3"/>
  <c r="O45" i="3"/>
  <c r="K45" i="3"/>
  <c r="H45" i="3"/>
  <c r="R44" i="3"/>
  <c r="O44" i="3"/>
  <c r="K44" i="3"/>
  <c r="H44" i="3"/>
  <c r="R43" i="3"/>
  <c r="O43" i="3"/>
  <c r="K43" i="3"/>
  <c r="H43" i="3"/>
  <c r="R42" i="3"/>
  <c r="O42" i="3"/>
  <c r="K42" i="3"/>
  <c r="H42" i="3"/>
  <c r="R41" i="3"/>
  <c r="O41" i="3"/>
  <c r="K41" i="3"/>
  <c r="H41" i="3"/>
  <c r="R40" i="3"/>
  <c r="O40" i="3"/>
  <c r="K40" i="3"/>
  <c r="P40" i="3" s="1"/>
  <c r="Q40" i="3" s="1"/>
  <c r="H40" i="3"/>
  <c r="R39" i="3"/>
  <c r="O39" i="3"/>
  <c r="K39" i="3"/>
  <c r="H39" i="3"/>
  <c r="R38" i="3"/>
  <c r="O38" i="3"/>
  <c r="K38" i="3"/>
  <c r="H38" i="3"/>
  <c r="R37" i="3"/>
  <c r="O37" i="3"/>
  <c r="K37" i="3"/>
  <c r="H37" i="3"/>
  <c r="R36" i="3"/>
  <c r="O36" i="3"/>
  <c r="K36" i="3"/>
  <c r="H36" i="3"/>
  <c r="R35" i="3"/>
  <c r="O35" i="3"/>
  <c r="K35" i="3"/>
  <c r="H35" i="3"/>
  <c r="R34" i="3"/>
  <c r="O34" i="3"/>
  <c r="K34" i="3"/>
  <c r="H34" i="3"/>
  <c r="R33" i="3"/>
  <c r="O33" i="3"/>
  <c r="K33" i="3"/>
  <c r="H33" i="3"/>
  <c r="R32" i="3"/>
  <c r="O32" i="3"/>
  <c r="K32" i="3"/>
  <c r="H32" i="3"/>
  <c r="R31" i="3"/>
  <c r="O31" i="3"/>
  <c r="K31" i="3"/>
  <c r="H31" i="3"/>
  <c r="R30" i="3"/>
  <c r="O30" i="3"/>
  <c r="K30" i="3"/>
  <c r="P30" i="3" s="1"/>
  <c r="Q30" i="3" s="1"/>
  <c r="H30" i="3"/>
  <c r="R29" i="3"/>
  <c r="O29" i="3"/>
  <c r="K29" i="3"/>
  <c r="H29" i="3"/>
  <c r="R28" i="3"/>
  <c r="O28" i="3"/>
  <c r="K28" i="3"/>
  <c r="H28" i="3"/>
  <c r="R27" i="3"/>
  <c r="O27" i="3"/>
  <c r="K27" i="3"/>
  <c r="H27" i="3"/>
  <c r="R26" i="3"/>
  <c r="O26" i="3"/>
  <c r="K26" i="3"/>
  <c r="H26" i="3"/>
  <c r="R25" i="3"/>
  <c r="O25" i="3"/>
  <c r="K25" i="3"/>
  <c r="H25" i="3"/>
  <c r="R24" i="3"/>
  <c r="O24" i="3"/>
  <c r="K24" i="3"/>
  <c r="H24" i="3"/>
  <c r="R23" i="3"/>
  <c r="O23" i="3"/>
  <c r="K23" i="3"/>
  <c r="H23" i="3"/>
  <c r="R22" i="3"/>
  <c r="O22" i="3"/>
  <c r="K22" i="3"/>
  <c r="H22" i="3"/>
  <c r="R21" i="3"/>
  <c r="O21" i="3"/>
  <c r="K21" i="3"/>
  <c r="H21" i="3"/>
  <c r="R20" i="3"/>
  <c r="O20" i="3"/>
  <c r="K20" i="3"/>
  <c r="H20" i="3"/>
  <c r="R19" i="3"/>
  <c r="O19" i="3"/>
  <c r="K19" i="3"/>
  <c r="H19" i="3"/>
  <c r="R18" i="3"/>
  <c r="O18" i="3"/>
  <c r="K18" i="3"/>
  <c r="H18" i="3"/>
  <c r="R17" i="3"/>
  <c r="T26" i="3" s="1"/>
  <c r="O17" i="3"/>
  <c r="K17" i="3"/>
  <c r="H17" i="3"/>
  <c r="R16" i="3"/>
  <c r="O16" i="3"/>
  <c r="K16" i="3"/>
  <c r="H16" i="3"/>
  <c r="R15" i="3"/>
  <c r="O15" i="3"/>
  <c r="K15" i="3"/>
  <c r="S15" i="3" s="1"/>
  <c r="V15" i="3" s="1"/>
  <c r="H15" i="3"/>
  <c r="R14" i="3"/>
  <c r="O14" i="3"/>
  <c r="K14" i="3"/>
  <c r="H14" i="3"/>
  <c r="R13" i="3"/>
  <c r="O13" i="3"/>
  <c r="K13" i="3"/>
  <c r="S13" i="3" s="1"/>
  <c r="V13" i="3" s="1"/>
  <c r="H13" i="3"/>
  <c r="R12" i="3"/>
  <c r="O12" i="3"/>
  <c r="K12" i="3"/>
  <c r="S12" i="3" s="1"/>
  <c r="V12" i="3" s="1"/>
  <c r="H12" i="3"/>
  <c r="R11" i="3"/>
  <c r="O11" i="3"/>
  <c r="K11" i="3"/>
  <c r="H11" i="3"/>
  <c r="R10" i="3"/>
  <c r="O10" i="3"/>
  <c r="K10" i="3"/>
  <c r="S10" i="3" s="1"/>
  <c r="V10" i="3" s="1"/>
  <c r="H10" i="3"/>
  <c r="O9" i="3"/>
  <c r="P9" i="3"/>
  <c r="Q9" i="3" s="1"/>
  <c r="J9" i="3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H9" i="3"/>
  <c r="P37" i="3" l="1"/>
  <c r="Q37" i="3" s="1"/>
  <c r="S70" i="3"/>
  <c r="V70" i="3" s="1"/>
  <c r="S78" i="3"/>
  <c r="V78" i="3" s="1"/>
  <c r="S82" i="3"/>
  <c r="V82" i="3" s="1"/>
  <c r="S86" i="3"/>
  <c r="V86" i="3" s="1"/>
  <c r="P90" i="3"/>
  <c r="Q90" i="3" s="1"/>
  <c r="S94" i="3"/>
  <c r="V94" i="3" s="1"/>
  <c r="P14" i="3"/>
  <c r="Q14" i="3" s="1"/>
  <c r="P36" i="3"/>
  <c r="Q36" i="3" s="1"/>
  <c r="S59" i="3"/>
  <c r="V59" i="3" s="1"/>
  <c r="S67" i="3"/>
  <c r="V67" i="3" s="1"/>
  <c r="T132" i="3"/>
  <c r="U133" i="3" s="1"/>
  <c r="S136" i="3"/>
  <c r="V136" i="3" s="1"/>
  <c r="S150" i="3"/>
  <c r="V150" i="3" s="1"/>
  <c r="T36" i="3"/>
  <c r="U37" i="3" s="1"/>
  <c r="T47" i="3"/>
  <c r="P42" i="3"/>
  <c r="Q42" i="3" s="1"/>
  <c r="T151" i="3"/>
  <c r="P143" i="3"/>
  <c r="Q143" i="3" s="1"/>
  <c r="S17" i="3"/>
  <c r="V17" i="3" s="1"/>
  <c r="P20" i="3"/>
  <c r="Q20" i="3" s="1"/>
  <c r="P32" i="3"/>
  <c r="Q32" i="3" s="1"/>
  <c r="P44" i="3"/>
  <c r="Q44" i="3" s="1"/>
  <c r="P47" i="3"/>
  <c r="Q47" i="3" s="1"/>
  <c r="P54" i="3"/>
  <c r="Q54" i="3" s="1"/>
  <c r="S61" i="3"/>
  <c r="V61" i="3" s="1"/>
  <c r="T76" i="3"/>
  <c r="U77" i="3" s="1"/>
  <c r="S69" i="3"/>
  <c r="V69" i="3" s="1"/>
  <c r="P80" i="3"/>
  <c r="Q80" i="3" s="1"/>
  <c r="P82" i="3"/>
  <c r="Q82" i="3" s="1"/>
  <c r="T98" i="3"/>
  <c r="U99" i="3" s="1"/>
  <c r="S95" i="3"/>
  <c r="V95" i="3" s="1"/>
  <c r="T106" i="3"/>
  <c r="U107" i="3" s="1"/>
  <c r="S99" i="3"/>
  <c r="V99" i="3" s="1"/>
  <c r="P108" i="3"/>
  <c r="Q108" i="3" s="1"/>
  <c r="P109" i="3"/>
  <c r="Q109" i="3" s="1"/>
  <c r="P112" i="3"/>
  <c r="Q112" i="3" s="1"/>
  <c r="P124" i="3"/>
  <c r="Q124" i="3" s="1"/>
  <c r="P140" i="3"/>
  <c r="Q140" i="3" s="1"/>
  <c r="S141" i="3"/>
  <c r="V141" i="3" s="1"/>
  <c r="S147" i="3"/>
  <c r="V147" i="3" s="1"/>
  <c r="P34" i="3"/>
  <c r="Q34" i="3" s="1"/>
  <c r="S77" i="3"/>
  <c r="V77" i="3" s="1"/>
  <c r="T88" i="3"/>
  <c r="U89" i="3" s="1"/>
  <c r="S92" i="3"/>
  <c r="V92" i="3" s="1"/>
  <c r="P117" i="3"/>
  <c r="Q117" i="3" s="1"/>
  <c r="S135" i="3"/>
  <c r="V135" i="3" s="1"/>
  <c r="S138" i="3"/>
  <c r="V138" i="3" s="1"/>
  <c r="T54" i="3"/>
  <c r="U55" i="3" s="1"/>
  <c r="S46" i="3"/>
  <c r="V46" i="3" s="1"/>
  <c r="T22" i="3"/>
  <c r="P16" i="3"/>
  <c r="Q16" i="3" s="1"/>
  <c r="S16" i="3"/>
  <c r="V16" i="3" s="1"/>
  <c r="S19" i="3"/>
  <c r="V19" i="3" s="1"/>
  <c r="P18" i="3"/>
  <c r="Q18" i="3" s="1"/>
  <c r="T44" i="3"/>
  <c r="U45" i="3" s="1"/>
  <c r="T51" i="3"/>
  <c r="U52" i="3" s="1"/>
  <c r="P49" i="3"/>
  <c r="Q49" i="3" s="1"/>
  <c r="T64" i="3"/>
  <c r="U65" i="3" s="1"/>
  <c r="P58" i="3"/>
  <c r="Q58" i="3" s="1"/>
  <c r="P38" i="3"/>
  <c r="Q38" i="3" s="1"/>
  <c r="S65" i="3"/>
  <c r="V65" i="3" s="1"/>
  <c r="P28" i="3"/>
  <c r="Q28" i="3" s="1"/>
  <c r="T45" i="3"/>
  <c r="U46" i="3" s="1"/>
  <c r="P51" i="3"/>
  <c r="Q51" i="3" s="1"/>
  <c r="T28" i="3"/>
  <c r="U29" i="3" s="1"/>
  <c r="T40" i="3"/>
  <c r="T50" i="3"/>
  <c r="U51" i="3" s="1"/>
  <c r="T65" i="3"/>
  <c r="U66" i="3" s="1"/>
  <c r="T68" i="3"/>
  <c r="U69" i="3" s="1"/>
  <c r="P64" i="3"/>
  <c r="Q64" i="3" s="1"/>
  <c r="T74" i="3"/>
  <c r="U75" i="3" s="1"/>
  <c r="P74" i="3"/>
  <c r="Q74" i="3" s="1"/>
  <c r="T84" i="3"/>
  <c r="U85" i="3" s="1"/>
  <c r="S79" i="3"/>
  <c r="V79" i="3" s="1"/>
  <c r="T89" i="3"/>
  <c r="U90" i="3" s="1"/>
  <c r="P86" i="3"/>
  <c r="Q86" i="3" s="1"/>
  <c r="T97" i="3"/>
  <c r="U98" i="3" s="1"/>
  <c r="S89" i="3"/>
  <c r="V89" i="3" s="1"/>
  <c r="T99" i="3"/>
  <c r="S123" i="3"/>
  <c r="V123" i="3" s="1"/>
  <c r="S93" i="3"/>
  <c r="V93" i="3" s="1"/>
  <c r="T19" i="3"/>
  <c r="U20" i="3" s="1"/>
  <c r="T20" i="3"/>
  <c r="U21" i="3" s="1"/>
  <c r="P17" i="3"/>
  <c r="Q17" i="3" s="1"/>
  <c r="T30" i="3"/>
  <c r="U31" i="3" s="1"/>
  <c r="T32" i="3"/>
  <c r="U33" i="3" s="1"/>
  <c r="T34" i="3"/>
  <c r="U35" i="3" s="1"/>
  <c r="T38" i="3"/>
  <c r="T48" i="3"/>
  <c r="U49" i="3" s="1"/>
  <c r="T57" i="3"/>
  <c r="U58" i="3" s="1"/>
  <c r="T58" i="3"/>
  <c r="U59" i="3" s="1"/>
  <c r="T60" i="3"/>
  <c r="U61" i="3" s="1"/>
  <c r="S53" i="3"/>
  <c r="V53" i="3" s="1"/>
  <c r="S55" i="3"/>
  <c r="V55" i="3" s="1"/>
  <c r="T72" i="3"/>
  <c r="U73" i="3" s="1"/>
  <c r="T75" i="3"/>
  <c r="S71" i="3"/>
  <c r="V71" i="3" s="1"/>
  <c r="T85" i="3"/>
  <c r="T92" i="3"/>
  <c r="U93" i="3" s="1"/>
  <c r="S85" i="3"/>
  <c r="V85" i="3" s="1"/>
  <c r="S87" i="3"/>
  <c r="V87" i="3" s="1"/>
  <c r="P94" i="3"/>
  <c r="Q94" i="3" s="1"/>
  <c r="T113" i="3"/>
  <c r="U114" i="3" s="1"/>
  <c r="T128" i="3"/>
  <c r="U129" i="3" s="1"/>
  <c r="S121" i="3"/>
  <c r="V121" i="3" s="1"/>
  <c r="S127" i="3"/>
  <c r="V127" i="3" s="1"/>
  <c r="S133" i="3"/>
  <c r="V133" i="3" s="1"/>
  <c r="S139" i="3"/>
  <c r="V139" i="3" s="1"/>
  <c r="S146" i="3"/>
  <c r="V146" i="3" s="1"/>
  <c r="P149" i="3"/>
  <c r="Q149" i="3" s="1"/>
  <c r="S75" i="3"/>
  <c r="V75" i="3" s="1"/>
  <c r="T86" i="3"/>
  <c r="U87" i="3" s="1"/>
  <c r="T135" i="3"/>
  <c r="S11" i="3"/>
  <c r="V11" i="3" s="1"/>
  <c r="T24" i="3"/>
  <c r="U25" i="3" s="1"/>
  <c r="S24" i="3"/>
  <c r="V24" i="3" s="1"/>
  <c r="P25" i="3"/>
  <c r="Q25" i="3" s="1"/>
  <c r="S29" i="3"/>
  <c r="V29" i="3" s="1"/>
  <c r="T42" i="3"/>
  <c r="U43" i="3" s="1"/>
  <c r="S47" i="3"/>
  <c r="V47" i="3" s="1"/>
  <c r="S57" i="3"/>
  <c r="V57" i="3" s="1"/>
  <c r="S63" i="3"/>
  <c r="V63" i="3" s="1"/>
  <c r="S66" i="3"/>
  <c r="V66" i="3" s="1"/>
  <c r="T77" i="3"/>
  <c r="U78" i="3" s="1"/>
  <c r="T78" i="3"/>
  <c r="U79" i="3" s="1"/>
  <c r="P72" i="3"/>
  <c r="Q72" i="3" s="1"/>
  <c r="S73" i="3"/>
  <c r="V73" i="3" s="1"/>
  <c r="S74" i="3"/>
  <c r="V74" i="3" s="1"/>
  <c r="P78" i="3"/>
  <c r="Q78" i="3" s="1"/>
  <c r="S81" i="3"/>
  <c r="V81" i="3" s="1"/>
  <c r="S83" i="3"/>
  <c r="V83" i="3" s="1"/>
  <c r="S91" i="3"/>
  <c r="V91" i="3" s="1"/>
  <c r="P96" i="3"/>
  <c r="Q96" i="3" s="1"/>
  <c r="P100" i="3"/>
  <c r="Q100" i="3" s="1"/>
  <c r="S102" i="3"/>
  <c r="V102" i="3" s="1"/>
  <c r="S119" i="3"/>
  <c r="V119" i="3" s="1"/>
  <c r="S125" i="3"/>
  <c r="V125" i="3" s="1"/>
  <c r="S129" i="3"/>
  <c r="V129" i="3" s="1"/>
  <c r="S137" i="3"/>
  <c r="V137" i="3" s="1"/>
  <c r="S143" i="3"/>
  <c r="V143" i="3" s="1"/>
  <c r="S149" i="3"/>
  <c r="V149" i="3" s="1"/>
  <c r="S20" i="3"/>
  <c r="V20" i="3" s="1"/>
  <c r="S22" i="3"/>
  <c r="V22" i="3" s="1"/>
  <c r="P22" i="3"/>
  <c r="Q22" i="3" s="1"/>
  <c r="P26" i="3"/>
  <c r="Q26" i="3" s="1"/>
  <c r="U27" i="3"/>
  <c r="P27" i="3"/>
  <c r="Q27" i="3" s="1"/>
  <c r="P31" i="3"/>
  <c r="Q31" i="3" s="1"/>
  <c r="P33" i="3"/>
  <c r="Q33" i="3" s="1"/>
  <c r="P35" i="3"/>
  <c r="Q35" i="3" s="1"/>
  <c r="U39" i="3"/>
  <c r="P39" i="3"/>
  <c r="Q39" i="3" s="1"/>
  <c r="U41" i="3"/>
  <c r="P41" i="3"/>
  <c r="Q41" i="3" s="1"/>
  <c r="P45" i="3"/>
  <c r="Q45" i="3" s="1"/>
  <c r="T21" i="3"/>
  <c r="T23" i="3"/>
  <c r="U24" i="3" s="1"/>
  <c r="T49" i="3"/>
  <c r="P55" i="3"/>
  <c r="Q55" i="3" s="1"/>
  <c r="S56" i="3"/>
  <c r="V56" i="3" s="1"/>
  <c r="T66" i="3"/>
  <c r="U67" i="3" s="1"/>
  <c r="P57" i="3"/>
  <c r="Q57" i="3" s="1"/>
  <c r="T67" i="3"/>
  <c r="U68" i="3" s="1"/>
  <c r="T69" i="3"/>
  <c r="U70" i="3" s="1"/>
  <c r="T62" i="3"/>
  <c r="U63" i="3" s="1"/>
  <c r="P67" i="3"/>
  <c r="Q67" i="3" s="1"/>
  <c r="P68" i="3"/>
  <c r="Q68" i="3" s="1"/>
  <c r="S68" i="3"/>
  <c r="V68" i="3" s="1"/>
  <c r="P87" i="3"/>
  <c r="Q87" i="3" s="1"/>
  <c r="S88" i="3"/>
  <c r="V88" i="3" s="1"/>
  <c r="P89" i="3"/>
  <c r="Q89" i="3" s="1"/>
  <c r="T102" i="3"/>
  <c r="T104" i="3"/>
  <c r="U105" i="3" s="1"/>
  <c r="T125" i="3"/>
  <c r="U126" i="3" s="1"/>
  <c r="T124" i="3"/>
  <c r="U125" i="3" s="1"/>
  <c r="P130" i="3"/>
  <c r="Q130" i="3" s="1"/>
  <c r="P10" i="3"/>
  <c r="Q10" i="3" s="1"/>
  <c r="P12" i="3"/>
  <c r="Q12" i="3" s="1"/>
  <c r="P19" i="3"/>
  <c r="Q19" i="3" s="1"/>
  <c r="S21" i="3"/>
  <c r="V21" i="3" s="1"/>
  <c r="P21" i="3"/>
  <c r="Q21" i="3" s="1"/>
  <c r="S23" i="3"/>
  <c r="V23" i="3" s="1"/>
  <c r="P23" i="3"/>
  <c r="Q23" i="3" s="1"/>
  <c r="U23" i="3"/>
  <c r="S25" i="3"/>
  <c r="V25" i="3" s="1"/>
  <c r="S27" i="3"/>
  <c r="V27" i="3" s="1"/>
  <c r="S31" i="3"/>
  <c r="V31" i="3" s="1"/>
  <c r="S33" i="3"/>
  <c r="V33" i="3" s="1"/>
  <c r="S35" i="3"/>
  <c r="V35" i="3" s="1"/>
  <c r="S37" i="3"/>
  <c r="V37" i="3" s="1"/>
  <c r="S39" i="3"/>
  <c r="V39" i="3" s="1"/>
  <c r="S41" i="3"/>
  <c r="V41" i="3" s="1"/>
  <c r="S43" i="3"/>
  <c r="V43" i="3" s="1"/>
  <c r="T53" i="3"/>
  <c r="U54" i="3" s="1"/>
  <c r="S45" i="3"/>
  <c r="V45" i="3" s="1"/>
  <c r="S49" i="3"/>
  <c r="V49" i="3" s="1"/>
  <c r="S50" i="3"/>
  <c r="V50" i="3" s="1"/>
  <c r="T61" i="3"/>
  <c r="U62" i="3" s="1"/>
  <c r="S58" i="3"/>
  <c r="V58" i="3" s="1"/>
  <c r="P59" i="3"/>
  <c r="Q59" i="3" s="1"/>
  <c r="U60" i="3"/>
  <c r="P60" i="3"/>
  <c r="Q60" i="3" s="1"/>
  <c r="S60" i="3"/>
  <c r="V60" i="3" s="1"/>
  <c r="P62" i="3"/>
  <c r="Q62" i="3" s="1"/>
  <c r="T81" i="3"/>
  <c r="U82" i="3" s="1"/>
  <c r="P79" i="3"/>
  <c r="Q79" i="3" s="1"/>
  <c r="S80" i="3"/>
  <c r="V80" i="3" s="1"/>
  <c r="T80" i="3"/>
  <c r="U81" i="3" s="1"/>
  <c r="T90" i="3"/>
  <c r="U91" i="3" s="1"/>
  <c r="P81" i="3"/>
  <c r="Q81" i="3" s="1"/>
  <c r="T91" i="3"/>
  <c r="U92" i="3" s="1"/>
  <c r="T93" i="3"/>
  <c r="T96" i="3"/>
  <c r="U97" i="3" s="1"/>
  <c r="S90" i="3"/>
  <c r="V90" i="3" s="1"/>
  <c r="P92" i="3"/>
  <c r="Q92" i="3" s="1"/>
  <c r="T101" i="3"/>
  <c r="U102" i="3" s="1"/>
  <c r="T94" i="3"/>
  <c r="U95" i="3" s="1"/>
  <c r="P97" i="3"/>
  <c r="Q97" i="3" s="1"/>
  <c r="P98" i="3"/>
  <c r="Q98" i="3" s="1"/>
  <c r="S98" i="3"/>
  <c r="V98" i="3" s="1"/>
  <c r="T100" i="3"/>
  <c r="U101" i="3" s="1"/>
  <c r="S114" i="3"/>
  <c r="V114" i="3" s="1"/>
  <c r="P114" i="3"/>
  <c r="Q114" i="3" s="1"/>
  <c r="P113" i="3"/>
  <c r="Q113" i="3" s="1"/>
  <c r="T144" i="3"/>
  <c r="U145" i="3" s="1"/>
  <c r="P11" i="3"/>
  <c r="Q11" i="3" s="1"/>
  <c r="T18" i="3"/>
  <c r="U19" i="3" s="1"/>
  <c r="U22" i="3"/>
  <c r="P24" i="3"/>
  <c r="Q24" i="3" s="1"/>
  <c r="S26" i="3"/>
  <c r="V26" i="3" s="1"/>
  <c r="P29" i="3"/>
  <c r="Q29" i="3" s="1"/>
  <c r="P43" i="3"/>
  <c r="Q43" i="3" s="1"/>
  <c r="T52" i="3"/>
  <c r="U53" i="3" s="1"/>
  <c r="P63" i="3"/>
  <c r="Q63" i="3" s="1"/>
  <c r="S64" i="3"/>
  <c r="V64" i="3" s="1"/>
  <c r="P65" i="3"/>
  <c r="Q65" i="3" s="1"/>
  <c r="T70" i="3"/>
  <c r="U71" i="3" s="1"/>
  <c r="P75" i="3"/>
  <c r="Q75" i="3" s="1"/>
  <c r="U76" i="3"/>
  <c r="P76" i="3"/>
  <c r="Q76" i="3" s="1"/>
  <c r="S76" i="3"/>
  <c r="V76" i="3" s="1"/>
  <c r="P95" i="3"/>
  <c r="Q95" i="3" s="1"/>
  <c r="S96" i="3"/>
  <c r="V96" i="3" s="1"/>
  <c r="P107" i="3"/>
  <c r="Q107" i="3" s="1"/>
  <c r="S107" i="3"/>
  <c r="V107" i="3" s="1"/>
  <c r="T122" i="3"/>
  <c r="U123" i="3" s="1"/>
  <c r="P13" i="3"/>
  <c r="Q13" i="3" s="1"/>
  <c r="T25" i="3"/>
  <c r="U26" i="3" s="1"/>
  <c r="T46" i="3"/>
  <c r="U47" i="3" s="1"/>
  <c r="T56" i="3"/>
  <c r="U57" i="3" s="1"/>
  <c r="S14" i="3"/>
  <c r="V14" i="3" s="1"/>
  <c r="P15" i="3"/>
  <c r="Q15" i="3" s="1"/>
  <c r="S18" i="3"/>
  <c r="V18" i="3" s="1"/>
  <c r="T27" i="3"/>
  <c r="U28" i="3" s="1"/>
  <c r="S28" i="3"/>
  <c r="V28" i="3" s="1"/>
  <c r="T29" i="3"/>
  <c r="U30" i="3" s="1"/>
  <c r="S30" i="3"/>
  <c r="V30" i="3" s="1"/>
  <c r="T31" i="3"/>
  <c r="U32" i="3" s="1"/>
  <c r="S32" i="3"/>
  <c r="V32" i="3" s="1"/>
  <c r="T33" i="3"/>
  <c r="U34" i="3" s="1"/>
  <c r="S34" i="3"/>
  <c r="V34" i="3" s="1"/>
  <c r="T35" i="3"/>
  <c r="U36" i="3" s="1"/>
  <c r="S36" i="3"/>
  <c r="V36" i="3" s="1"/>
  <c r="T37" i="3"/>
  <c r="U38" i="3" s="1"/>
  <c r="S38" i="3"/>
  <c r="V38" i="3" s="1"/>
  <c r="T39" i="3"/>
  <c r="U40" i="3" s="1"/>
  <c r="S40" i="3"/>
  <c r="V40" i="3" s="1"/>
  <c r="T41" i="3"/>
  <c r="U42" i="3" s="1"/>
  <c r="S42" i="3"/>
  <c r="V42" i="3" s="1"/>
  <c r="T43" i="3"/>
  <c r="U44" i="3" s="1"/>
  <c r="S44" i="3"/>
  <c r="V44" i="3" s="1"/>
  <c r="T55" i="3"/>
  <c r="U56" i="3" s="1"/>
  <c r="S51" i="3"/>
  <c r="V51" i="3" s="1"/>
  <c r="S52" i="3"/>
  <c r="V52" i="3" s="1"/>
  <c r="P56" i="3"/>
  <c r="Q56" i="3" s="1"/>
  <c r="T73" i="3"/>
  <c r="U74" i="3" s="1"/>
  <c r="P66" i="3"/>
  <c r="Q66" i="3" s="1"/>
  <c r="P71" i="3"/>
  <c r="Q71" i="3" s="1"/>
  <c r="S72" i="3"/>
  <c r="V72" i="3" s="1"/>
  <c r="T82" i="3"/>
  <c r="U83" i="3" s="1"/>
  <c r="P73" i="3"/>
  <c r="Q73" i="3" s="1"/>
  <c r="T83" i="3"/>
  <c r="U84" i="3" s="1"/>
  <c r="P83" i="3"/>
  <c r="Q83" i="3" s="1"/>
  <c r="P84" i="3"/>
  <c r="Q84" i="3" s="1"/>
  <c r="S84" i="3"/>
  <c r="V84" i="3" s="1"/>
  <c r="P88" i="3"/>
  <c r="Q88" i="3" s="1"/>
  <c r="P106" i="3"/>
  <c r="Q106" i="3" s="1"/>
  <c r="S120" i="3"/>
  <c r="V120" i="3" s="1"/>
  <c r="T142" i="3"/>
  <c r="U143" i="3" s="1"/>
  <c r="T140" i="3"/>
  <c r="U141" i="3" s="1"/>
  <c r="T138" i="3"/>
  <c r="U139" i="3" s="1"/>
  <c r="P141" i="3"/>
  <c r="Q141" i="3" s="1"/>
  <c r="S142" i="3"/>
  <c r="V142" i="3" s="1"/>
  <c r="P142" i="3"/>
  <c r="Q142" i="3" s="1"/>
  <c r="P46" i="3"/>
  <c r="Q46" i="3" s="1"/>
  <c r="U48" i="3"/>
  <c r="P48" i="3"/>
  <c r="Q48" i="3" s="1"/>
  <c r="U50" i="3"/>
  <c r="P50" i="3"/>
  <c r="Q50" i="3" s="1"/>
  <c r="P52" i="3"/>
  <c r="Q52" i="3" s="1"/>
  <c r="P53" i="3"/>
  <c r="Q53" i="3" s="1"/>
  <c r="T63" i="3"/>
  <c r="U64" i="3" s="1"/>
  <c r="P61" i="3"/>
  <c r="Q61" i="3" s="1"/>
  <c r="T71" i="3"/>
  <c r="U72" i="3" s="1"/>
  <c r="P69" i="3"/>
  <c r="Q69" i="3" s="1"/>
  <c r="T79" i="3"/>
  <c r="U80" i="3" s="1"/>
  <c r="P77" i="3"/>
  <c r="Q77" i="3" s="1"/>
  <c r="T87" i="3"/>
  <c r="U88" i="3" s="1"/>
  <c r="P85" i="3"/>
  <c r="Q85" i="3" s="1"/>
  <c r="U86" i="3"/>
  <c r="T95" i="3"/>
  <c r="U96" i="3" s="1"/>
  <c r="P93" i="3"/>
  <c r="Q93" i="3" s="1"/>
  <c r="U94" i="3"/>
  <c r="T111" i="3"/>
  <c r="T116" i="3"/>
  <c r="U117" i="3" s="1"/>
  <c r="S108" i="3"/>
  <c r="V108" i="3" s="1"/>
  <c r="T117" i="3"/>
  <c r="U118" i="3" s="1"/>
  <c r="S116" i="3"/>
  <c r="V116" i="3" s="1"/>
  <c r="P115" i="3"/>
  <c r="Q115" i="3" s="1"/>
  <c r="P125" i="3"/>
  <c r="Q125" i="3" s="1"/>
  <c r="S126" i="3"/>
  <c r="V126" i="3" s="1"/>
  <c r="P126" i="3"/>
  <c r="Q126" i="3" s="1"/>
  <c r="P135" i="3"/>
  <c r="Q135" i="3" s="1"/>
  <c r="U136" i="3"/>
  <c r="P136" i="3"/>
  <c r="Q136" i="3" s="1"/>
  <c r="P145" i="3"/>
  <c r="Q145" i="3" s="1"/>
  <c r="P144" i="3"/>
  <c r="Q144" i="3" s="1"/>
  <c r="S145" i="3"/>
  <c r="V145" i="3" s="1"/>
  <c r="P91" i="3"/>
  <c r="Q91" i="3" s="1"/>
  <c r="T108" i="3"/>
  <c r="U109" i="3" s="1"/>
  <c r="P99" i="3"/>
  <c r="Q99" i="3" s="1"/>
  <c r="U100" i="3"/>
  <c r="S106" i="3"/>
  <c r="V106" i="3" s="1"/>
  <c r="T123" i="3"/>
  <c r="P119" i="3"/>
  <c r="Q119" i="3" s="1"/>
  <c r="P120" i="3"/>
  <c r="Q120" i="3" s="1"/>
  <c r="T145" i="3"/>
  <c r="U146" i="3" s="1"/>
  <c r="S144" i="3"/>
  <c r="V144" i="3" s="1"/>
  <c r="P101" i="3"/>
  <c r="Q101" i="3" s="1"/>
  <c r="U103" i="3"/>
  <c r="P103" i="3"/>
  <c r="Q103" i="3" s="1"/>
  <c r="T112" i="3"/>
  <c r="U113" i="3" s="1"/>
  <c r="S104" i="3"/>
  <c r="V104" i="3" s="1"/>
  <c r="P105" i="3"/>
  <c r="Q105" i="3" s="1"/>
  <c r="S105" i="3"/>
  <c r="V105" i="3" s="1"/>
  <c r="T118" i="3"/>
  <c r="U119" i="3" s="1"/>
  <c r="S110" i="3"/>
  <c r="V110" i="3" s="1"/>
  <c r="T119" i="3"/>
  <c r="U120" i="3" s="1"/>
  <c r="T126" i="3"/>
  <c r="U127" i="3" s="1"/>
  <c r="S118" i="3"/>
  <c r="V118" i="3" s="1"/>
  <c r="T127" i="3"/>
  <c r="U128" i="3" s="1"/>
  <c r="P122" i="3"/>
  <c r="Q122" i="3" s="1"/>
  <c r="T134" i="3"/>
  <c r="U135" i="3" s="1"/>
  <c r="T137" i="3"/>
  <c r="U138" i="3" s="1"/>
  <c r="T143" i="3"/>
  <c r="U144" i="3" s="1"/>
  <c r="P138" i="3"/>
  <c r="Q138" i="3" s="1"/>
  <c r="T150" i="3"/>
  <c r="U151" i="3" s="1"/>
  <c r="T149" i="3"/>
  <c r="T103" i="3"/>
  <c r="U104" i="3" s="1"/>
  <c r="T105" i="3"/>
  <c r="U106" i="3" s="1"/>
  <c r="T107" i="3"/>
  <c r="T109" i="3"/>
  <c r="U110" i="3" s="1"/>
  <c r="T110" i="3"/>
  <c r="U111" i="3" s="1"/>
  <c r="S103" i="3"/>
  <c r="V103" i="3" s="1"/>
  <c r="T115" i="3"/>
  <c r="U116" i="3" s="1"/>
  <c r="T120" i="3"/>
  <c r="U121" i="3" s="1"/>
  <c r="U112" i="3"/>
  <c r="S112" i="3"/>
  <c r="V112" i="3" s="1"/>
  <c r="T121" i="3"/>
  <c r="U122" i="3" s="1"/>
  <c r="T136" i="3"/>
  <c r="U137" i="3" s="1"/>
  <c r="P127" i="3"/>
  <c r="Q127" i="3" s="1"/>
  <c r="P128" i="3"/>
  <c r="Q128" i="3" s="1"/>
  <c r="S128" i="3"/>
  <c r="V128" i="3" s="1"/>
  <c r="T130" i="3"/>
  <c r="U131" i="3" s="1"/>
  <c r="P132" i="3"/>
  <c r="Q132" i="3" s="1"/>
  <c r="P133" i="3"/>
  <c r="Q133" i="3" s="1"/>
  <c r="S134" i="3"/>
  <c r="V134" i="3" s="1"/>
  <c r="P123" i="3"/>
  <c r="Q123" i="3" s="1"/>
  <c r="U124" i="3"/>
  <c r="T133" i="3"/>
  <c r="U134" i="3" s="1"/>
  <c r="P131" i="3"/>
  <c r="Q131" i="3" s="1"/>
  <c r="T141" i="3"/>
  <c r="U142" i="3" s="1"/>
  <c r="T148" i="3"/>
  <c r="U149" i="3" s="1"/>
  <c r="P139" i="3"/>
  <c r="Q139" i="3" s="1"/>
  <c r="P148" i="3"/>
  <c r="Q148" i="3" s="1"/>
  <c r="S148" i="3"/>
  <c r="V148" i="3" s="1"/>
  <c r="U108" i="3"/>
  <c r="S109" i="3"/>
  <c r="V109" i="3" s="1"/>
  <c r="S111" i="3"/>
  <c r="V111" i="3" s="1"/>
  <c r="S113" i="3"/>
  <c r="V113" i="3" s="1"/>
  <c r="S115" i="3"/>
  <c r="V115" i="3" s="1"/>
  <c r="S117" i="3"/>
  <c r="V117" i="3" s="1"/>
  <c r="P121" i="3"/>
  <c r="Q121" i="3" s="1"/>
  <c r="T131" i="3"/>
  <c r="U132" i="3" s="1"/>
  <c r="S124" i="3"/>
  <c r="V124" i="3" s="1"/>
  <c r="P129" i="3"/>
  <c r="Q129" i="3" s="1"/>
  <c r="U130" i="3"/>
  <c r="T139" i="3"/>
  <c r="U140" i="3" s="1"/>
  <c r="S132" i="3"/>
  <c r="V132" i="3" s="1"/>
  <c r="T146" i="3"/>
  <c r="U147" i="3" s="1"/>
  <c r="P137" i="3"/>
  <c r="Q137" i="3" s="1"/>
  <c r="S140" i="3"/>
  <c r="V140" i="3" s="1"/>
  <c r="N145" i="3"/>
  <c r="N144" i="3" s="1"/>
  <c r="N143" i="3" s="1"/>
  <c r="N142" i="3" s="1"/>
  <c r="N141" i="3" s="1"/>
  <c r="N140" i="3" s="1"/>
  <c r="N139" i="3" s="1"/>
  <c r="N138" i="3" s="1"/>
  <c r="N137" i="3" s="1"/>
  <c r="N136" i="3" s="1"/>
  <c r="N135" i="3" s="1"/>
  <c r="N134" i="3" s="1"/>
  <c r="N133" i="3" s="1"/>
  <c r="N132" i="3" s="1"/>
  <c r="N131" i="3" s="1"/>
  <c r="N130" i="3" s="1"/>
  <c r="N129" i="3" s="1"/>
  <c r="N128" i="3" s="1"/>
  <c r="N127" i="3" s="1"/>
  <c r="N126" i="3" s="1"/>
  <c r="N125" i="3" s="1"/>
  <c r="N124" i="3" s="1"/>
  <c r="N123" i="3" s="1"/>
  <c r="N122" i="3" s="1"/>
  <c r="N121" i="3" s="1"/>
  <c r="N120" i="3" s="1"/>
  <c r="N119" i="3" s="1"/>
  <c r="N118" i="3" s="1"/>
  <c r="N117" i="3" s="1"/>
  <c r="N116" i="3" s="1"/>
  <c r="N115" i="3" s="1"/>
  <c r="N114" i="3" s="1"/>
  <c r="N113" i="3" s="1"/>
  <c r="N112" i="3" s="1"/>
  <c r="N111" i="3" s="1"/>
  <c r="N110" i="3" s="1"/>
  <c r="N109" i="3" s="1"/>
  <c r="N108" i="3" s="1"/>
  <c r="N107" i="3" s="1"/>
  <c r="N106" i="3" s="1"/>
  <c r="N105" i="3" s="1"/>
  <c r="N104" i="3" s="1"/>
  <c r="N103" i="3" s="1"/>
  <c r="N102" i="3" s="1"/>
  <c r="N101" i="3" s="1"/>
  <c r="N100" i="3" s="1"/>
  <c r="N99" i="3" s="1"/>
  <c r="N98" i="3" s="1"/>
  <c r="N97" i="3" s="1"/>
  <c r="N96" i="3" s="1"/>
  <c r="N95" i="3" s="1"/>
  <c r="N94" i="3" s="1"/>
  <c r="N93" i="3" s="1"/>
  <c r="N92" i="3" s="1"/>
  <c r="N91" i="3" s="1"/>
  <c r="N90" i="3" s="1"/>
  <c r="N89" i="3" s="1"/>
  <c r="N88" i="3" s="1"/>
  <c r="N87" i="3" s="1"/>
  <c r="N86" i="3" s="1"/>
  <c r="N85" i="3" s="1"/>
  <c r="N84" i="3" s="1"/>
  <c r="N83" i="3" s="1"/>
  <c r="N82" i="3" s="1"/>
  <c r="N81" i="3" s="1"/>
  <c r="N80" i="3" s="1"/>
  <c r="N79" i="3" s="1"/>
  <c r="N78" i="3" s="1"/>
  <c r="N77" i="3" s="1"/>
  <c r="N76" i="3" s="1"/>
  <c r="N75" i="3" s="1"/>
  <c r="N74" i="3" s="1"/>
  <c r="N73" i="3" s="1"/>
  <c r="N72" i="3" s="1"/>
  <c r="N71" i="3" s="1"/>
  <c r="N70" i="3" s="1"/>
  <c r="N69" i="3" s="1"/>
  <c r="N68" i="3" s="1"/>
  <c r="N67" i="3" s="1"/>
  <c r="N66" i="3" s="1"/>
  <c r="N65" i="3" s="1"/>
  <c r="N64" i="3" s="1"/>
  <c r="N63" i="3" s="1"/>
  <c r="N62" i="3" s="1"/>
  <c r="N61" i="3" s="1"/>
  <c r="N60" i="3" s="1"/>
  <c r="N59" i="3" s="1"/>
  <c r="N58" i="3" s="1"/>
  <c r="N57" i="3" s="1"/>
  <c r="N56" i="3" s="1"/>
  <c r="N55" i="3" s="1"/>
  <c r="N54" i="3" s="1"/>
  <c r="N53" i="3" s="1"/>
  <c r="N52" i="3" s="1"/>
  <c r="N51" i="3" s="1"/>
  <c r="N50" i="3" s="1"/>
  <c r="N49" i="3" s="1"/>
  <c r="N48" i="3" s="1"/>
  <c r="N47" i="3" s="1"/>
  <c r="N46" i="3" s="1"/>
  <c r="N45" i="3" s="1"/>
  <c r="N44" i="3" s="1"/>
  <c r="N43" i="3" s="1"/>
  <c r="N42" i="3" s="1"/>
  <c r="N41" i="3" s="1"/>
  <c r="N40" i="3" s="1"/>
  <c r="N39" i="3" s="1"/>
  <c r="N38" i="3" s="1"/>
  <c r="N37" i="3" s="1"/>
  <c r="N36" i="3" s="1"/>
  <c r="N35" i="3" s="1"/>
  <c r="N34" i="3" s="1"/>
  <c r="N33" i="3" s="1"/>
  <c r="N32" i="3" s="1"/>
  <c r="N31" i="3" s="1"/>
  <c r="N30" i="3" s="1"/>
  <c r="N29" i="3" s="1"/>
  <c r="N28" i="3" s="1"/>
  <c r="N27" i="3" s="1"/>
  <c r="P146" i="3"/>
  <c r="Q146" i="3" s="1"/>
  <c r="T147" i="3"/>
  <c r="U148" i="3" s="1"/>
  <c r="U150" i="3"/>
  <c r="P150" i="3"/>
  <c r="Q150" i="3" s="1"/>
  <c r="D51" i="2" l="1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F89" i="1" l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B77" i="7" l="1"/>
</calcChain>
</file>

<file path=xl/sharedStrings.xml><?xml version="1.0" encoding="utf-8"?>
<sst xmlns="http://schemas.openxmlformats.org/spreadsheetml/2006/main" count="1347" uniqueCount="505">
  <si>
    <t>GDPC96</t>
  </si>
  <si>
    <t>Real Gross Domestic Product (DISCONTINUED)</t>
  </si>
  <si>
    <t>U.S. Bureau of Economic Analysis</t>
  </si>
  <si>
    <t>Quarterly</t>
  </si>
  <si>
    <t>1947-01-01 to 2017-04-01</t>
  </si>
  <si>
    <t>date</t>
  </si>
  <si>
    <t>value</t>
  </si>
  <si>
    <t>pc1</t>
  </si>
  <si>
    <t>Percent Chg. From Year Ago</t>
  </si>
  <si>
    <t>A</t>
  </si>
  <si>
    <t>Year</t>
  </si>
  <si>
    <t>NFC Net Operating Surplus (billions)</t>
  </si>
  <si>
    <t>NFC Net Capital Stocks (billions)</t>
  </si>
  <si>
    <t>NFC Net value added (billions)</t>
  </si>
  <si>
    <t>Prate NFC</t>
  </si>
  <si>
    <t>Pshare NFC</t>
  </si>
  <si>
    <t>Source: BEA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</si>
  <si>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</si>
  <si>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</si>
  <si>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</si>
  <si>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</si>
  <si>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</si>
  <si>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</si>
  <si>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</si>
  <si>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</si>
  <si>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</si>
  <si>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</si>
  <si>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</si>
  <si>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</si>
  <si>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</si>
  <si>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</si>
  <si>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</si>
  <si>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</si>
  <si>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</si>
  <si>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</si>
  <si>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</si>
  <si>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</si>
  <si>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</si>
  <si>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</si>
  <si>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</si>
  <si>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</si>
  <si>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</si>
  <si>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</si>
  <si>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</si>
  <si>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</si>
  <si>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</si>
  <si>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</si>
  <si>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</si>
  <si>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</si>
  <si>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</si>
  <si>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</si>
  <si>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</si>
  <si>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</si>
  <si>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</si>
  <si>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</si>
  <si>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</si>
  <si>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</si>
  <si>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</si>
  <si>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</si>
  <si>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</si>
  <si>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</si>
  <si>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</si>
  <si>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</si>
  <si>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</si>
  <si>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</si>
  <si>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</si>
  <si>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</si>
  <si>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</si>
  <si>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</si>
  <si>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</si>
  <si>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</si>
  <si>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</si>
  <si>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</si>
  <si>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</si>
  <si>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</si>
  <si>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</si>
  <si>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</si>
  <si>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</si>
  <si>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</si>
  <si>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</si>
  <si>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</si>
  <si>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</si>
  <si>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</si>
  <si>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</si>
  <si>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</si>
  <si>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</si>
  <si>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</si>
  <si>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</si>
  <si>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</si>
  <si>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</si>
  <si>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</si>
  <si>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</si>
  <si>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</si>
  <si>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</si>
  <si>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</si>
  <si>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</si>
  <si>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</si>
  <si>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</si>
  <si>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</si>
  <si>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</si>
  <si>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</si>
  <si>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</si>
  <si>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</si>
  <si>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</si>
  <si>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</si>
  <si>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US Dollar, Millions</t>
  </si>
  <si>
    <t>2017</t>
  </si>
  <si>
    <t>Net operating surplus and mixed income, business sector excluding real estate</t>
  </si>
  <si>
    <t>Net capital stock, current replacement costs, business sector excluding real estate</t>
  </si>
  <si>
    <t>Prate, business sector excluding real estate</t>
  </si>
  <si>
    <t>Source: OECD</t>
  </si>
  <si>
    <t>Shiller, R., U.S.Stock Price Data, Annual, with consumption, both short and long rates, and present value calculations.</t>
  </si>
  <si>
    <t>An Update of Data shown in Chapter 26 of Market Volatility, R. Shiller, MIT Press, 1989, and Irrational Exuberance, Princeton 2015.</t>
  </si>
  <si>
    <t>CAPE</t>
  </si>
  <si>
    <t>P</t>
  </si>
  <si>
    <t>D</t>
  </si>
  <si>
    <t>E</t>
  </si>
  <si>
    <t>R</t>
  </si>
  <si>
    <t>RLONG</t>
  </si>
  <si>
    <t>CPI</t>
  </si>
  <si>
    <t>RealR</t>
  </si>
  <si>
    <t>C</t>
  </si>
  <si>
    <t>RealP</t>
  </si>
  <si>
    <t>P*</t>
  </si>
  <si>
    <t>P*r</t>
  </si>
  <si>
    <t>P*C</t>
  </si>
  <si>
    <t>RealD</t>
  </si>
  <si>
    <t>Return</t>
  </si>
  <si>
    <t>ln(1+ret)</t>
  </si>
  <si>
    <t>RealE</t>
  </si>
  <si>
    <t>P/E</t>
  </si>
  <si>
    <t>E10</t>
  </si>
  <si>
    <t>P/E10</t>
  </si>
  <si>
    <t>S&amp;P</t>
  </si>
  <si>
    <t>Dividends</t>
  </si>
  <si>
    <t>Earnings</t>
  </si>
  <si>
    <t>One-Year</t>
  </si>
  <si>
    <t>Long</t>
  </si>
  <si>
    <t>Consumer</t>
  </si>
  <si>
    <t xml:space="preserve">Real </t>
  </si>
  <si>
    <t>Real Per</t>
  </si>
  <si>
    <t>Present</t>
  </si>
  <si>
    <t>on</t>
  </si>
  <si>
    <t>Price</t>
  </si>
  <si>
    <t>Ten-Year</t>
  </si>
  <si>
    <t>Composite</t>
  </si>
  <si>
    <t>Accruing</t>
  </si>
  <si>
    <t>Interest</t>
  </si>
  <si>
    <t>Government</t>
  </si>
  <si>
    <t>Capita</t>
  </si>
  <si>
    <t>Stock</t>
  </si>
  <si>
    <t>Value</t>
  </si>
  <si>
    <t xml:space="preserve">Average </t>
  </si>
  <si>
    <t>to</t>
  </si>
  <si>
    <t>Rate</t>
  </si>
  <si>
    <t>Bond</t>
  </si>
  <si>
    <t>Index</t>
  </si>
  <si>
    <t>Consumption</t>
  </si>
  <si>
    <t>of Real</t>
  </si>
  <si>
    <t>Dividend</t>
  </si>
  <si>
    <t>Ratio</t>
  </si>
  <si>
    <t>of</t>
  </si>
  <si>
    <t>Yield</t>
  </si>
  <si>
    <t xml:space="preserve">(See </t>
  </si>
  <si>
    <t>10yrpost53</t>
  </si>
  <si>
    <t>Const r</t>
  </si>
  <si>
    <t>Market r</t>
  </si>
  <si>
    <t>Cons disc.</t>
  </si>
  <si>
    <t>Tab)</t>
  </si>
  <si>
    <t>in 2005</t>
  </si>
  <si>
    <t>dollars</t>
  </si>
  <si>
    <t>Notes: The Federal Reserve Board discontinued its 6-month commercial paper rate series August 1997.</t>
  </si>
  <si>
    <t xml:space="preserve">After that, the 6-month Certificate of Deposit rate, secondary market, is used, </t>
  </si>
  <si>
    <t>The series R is the result of converting the January and July rates into an annual yield. RLONG is the 10-year Treasury after 1953</t>
  </si>
  <si>
    <t>Before 1953, it is government bond yields from Sidney Homer A History of Interest Rates.</t>
  </si>
  <si>
    <r>
      <t xml:space="preserve">See Shiller, </t>
    </r>
    <r>
      <rPr>
        <i/>
        <sz val="10"/>
        <rFont val="Courier"/>
        <family val="3"/>
      </rPr>
      <t>Market Volatility</t>
    </r>
    <r>
      <rPr>
        <sz val="11"/>
        <color theme="1"/>
        <rFont val="Calibri"/>
        <family val="2"/>
        <scheme val="minor"/>
      </rPr>
      <t xml:space="preserve">, 1989,  Chapter 26, and Shiller </t>
    </r>
    <r>
      <rPr>
        <i/>
        <sz val="10"/>
        <rFont val="Courier"/>
        <family val="3"/>
      </rPr>
      <t>Irrational Exuberance</t>
    </r>
    <r>
      <rPr>
        <sz val="11"/>
        <color theme="1"/>
        <rFont val="Calibri"/>
        <family val="2"/>
        <scheme val="minor"/>
      </rPr>
      <t xml:space="preserve"> 3rd Edition, 2015 for description of data</t>
    </r>
  </si>
  <si>
    <t>E/P</t>
  </si>
  <si>
    <t>year</t>
  </si>
  <si>
    <t>treasuries</t>
  </si>
  <si>
    <t>with CPI inflation</t>
  </si>
  <si>
    <t>with GDP deflator inflation</t>
  </si>
  <si>
    <t>eprate</t>
  </si>
  <si>
    <t>earatedef</t>
  </si>
  <si>
    <t>earate</t>
  </si>
  <si>
    <t>2017:Q4</t>
  </si>
  <si>
    <t>2016:Q4</t>
  </si>
  <si>
    <t>2015:Q4</t>
  </si>
  <si>
    <t>2014:Q4</t>
  </si>
  <si>
    <t>2013:Q4</t>
  </si>
  <si>
    <t>2012:Q4</t>
  </si>
  <si>
    <t>2011:Q4</t>
  </si>
  <si>
    <t>2010:Q4</t>
  </si>
  <si>
    <t>2009:Q4</t>
  </si>
  <si>
    <t>2008:Q4</t>
  </si>
  <si>
    <t>2007:Q4</t>
  </si>
  <si>
    <t>2006:Q4</t>
  </si>
  <si>
    <t>2005:Q4</t>
  </si>
  <si>
    <t>2004:Q4</t>
  </si>
  <si>
    <t>2003:Q4</t>
  </si>
  <si>
    <t>2002:Q4</t>
  </si>
  <si>
    <t>2001:Q4</t>
  </si>
  <si>
    <t>2000:Q4</t>
  </si>
  <si>
    <t>1999:Q4</t>
  </si>
  <si>
    <t>1998:Q4</t>
  </si>
  <si>
    <t>1997:Q4</t>
  </si>
  <si>
    <t>1996:Q4</t>
  </si>
  <si>
    <t>1995:Q4</t>
  </si>
  <si>
    <t>1994:Q4</t>
  </si>
  <si>
    <t>1993:Q4</t>
  </si>
  <si>
    <t>1992:Q4</t>
  </si>
  <si>
    <t>1991:Q4</t>
  </si>
  <si>
    <t>1990:Q4</t>
  </si>
  <si>
    <t>1989:Q4</t>
  </si>
  <si>
    <t>1988:Q4</t>
  </si>
  <si>
    <t>1987:Q4</t>
  </si>
  <si>
    <t>1986:Q4</t>
  </si>
  <si>
    <t>1985:Q4</t>
  </si>
  <si>
    <t>1984:Q4</t>
  </si>
  <si>
    <t>1983:Q4</t>
  </si>
  <si>
    <t>1982:Q4</t>
  </si>
  <si>
    <t>1981:Q4</t>
  </si>
  <si>
    <t>1980:Q4</t>
  </si>
  <si>
    <t>1979:Q4</t>
  </si>
  <si>
    <t>1978:Q4</t>
  </si>
  <si>
    <t>1977:Q4</t>
  </si>
  <si>
    <t>1976:Q4</t>
  </si>
  <si>
    <t>1975:Q4</t>
  </si>
  <si>
    <t>1974:Q4</t>
  </si>
  <si>
    <t>1973:Q4</t>
  </si>
  <si>
    <t>1972:Q4</t>
  </si>
  <si>
    <t>1971:Q4</t>
  </si>
  <si>
    <t>1970:Q4</t>
  </si>
  <si>
    <t>1969:Q4</t>
  </si>
  <si>
    <t>1968:Q4</t>
  </si>
  <si>
    <t>1967:Q4</t>
  </si>
  <si>
    <t>1966:Q4</t>
  </si>
  <si>
    <t>1965:Q4</t>
  </si>
  <si>
    <t>1964:Q4</t>
  </si>
  <si>
    <t>1963:Q4</t>
  </si>
  <si>
    <t>1962:Q4</t>
  </si>
  <si>
    <t>1961:Q4</t>
  </si>
  <si>
    <t>1960:Q4</t>
  </si>
  <si>
    <t>1959:Q4</t>
  </si>
  <si>
    <t>1958:Q4</t>
  </si>
  <si>
    <t>1957:Q4</t>
  </si>
  <si>
    <t>1956:Q4</t>
  </si>
  <si>
    <t>1955:Q4</t>
  </si>
  <si>
    <t>1954:Q4</t>
  </si>
  <si>
    <t>1953:Q4</t>
  </si>
  <si>
    <t>1952:Q4</t>
  </si>
  <si>
    <t>1951:Q4</t>
  </si>
  <si>
    <t>1950:Q4</t>
  </si>
  <si>
    <t>1949:Q4</t>
  </si>
  <si>
    <t>1948:Q4</t>
  </si>
  <si>
    <t>1947:Q4</t>
  </si>
  <si>
    <t>1946:Q4</t>
  </si>
  <si>
    <t>1945:Q4</t>
  </si>
  <si>
    <t>annual, BEA</t>
  </si>
  <si>
    <t>annual, Fed</t>
  </si>
  <si>
    <t>Tobin's Q</t>
  </si>
  <si>
    <t>X (billions)</t>
  </si>
  <si>
    <t>2017:Q3</t>
  </si>
  <si>
    <t>2017:Q2</t>
  </si>
  <si>
    <t>2017:Q1</t>
  </si>
  <si>
    <t>2016:Q3</t>
  </si>
  <si>
    <t>2016:Q2</t>
  </si>
  <si>
    <t>2016:Q1</t>
  </si>
  <si>
    <t>2015:Q3</t>
  </si>
  <si>
    <t>2015:Q2</t>
  </si>
  <si>
    <t>2015:Q1</t>
  </si>
  <si>
    <t>2014:Q3</t>
  </si>
  <si>
    <t>2014:Q2</t>
  </si>
  <si>
    <t>2014:Q1</t>
  </si>
  <si>
    <t>2013:Q3</t>
  </si>
  <si>
    <t>2013:Q2</t>
  </si>
  <si>
    <t>2013:Q1</t>
  </si>
  <si>
    <t>2012:Q3</t>
  </si>
  <si>
    <t>2012:Q2</t>
  </si>
  <si>
    <t>2012:Q1</t>
  </si>
  <si>
    <t>2011:Q3</t>
  </si>
  <si>
    <t>2011:Q2</t>
  </si>
  <si>
    <t>2011:Q1</t>
  </si>
  <si>
    <t>2010:Q3</t>
  </si>
  <si>
    <t>2010:Q2</t>
  </si>
  <si>
    <t>2010:Q1</t>
  </si>
  <si>
    <t>2009:Q3</t>
  </si>
  <si>
    <t>2009:Q2</t>
  </si>
  <si>
    <t>2009:Q1</t>
  </si>
  <si>
    <t>2008:Q3</t>
  </si>
  <si>
    <t>2008:Q2</t>
  </si>
  <si>
    <t>2008:Q1</t>
  </si>
  <si>
    <t>2007:Q3</t>
  </si>
  <si>
    <t>2007:Q2</t>
  </si>
  <si>
    <t>2007:Q1</t>
  </si>
  <si>
    <t>2006:Q3</t>
  </si>
  <si>
    <t>2006:Q2</t>
  </si>
  <si>
    <t>2006:Q1</t>
  </si>
  <si>
    <t>2005:Q3</t>
  </si>
  <si>
    <t>2005:Q2</t>
  </si>
  <si>
    <t>2005:Q1</t>
  </si>
  <si>
    <t>2004:Q3</t>
  </si>
  <si>
    <t>2004:Q2</t>
  </si>
  <si>
    <t>2004:Q1</t>
  </si>
  <si>
    <t>2003:Q3</t>
  </si>
  <si>
    <t>2003:Q2</t>
  </si>
  <si>
    <t>2003:Q1</t>
  </si>
  <si>
    <t>2002:Q3</t>
  </si>
  <si>
    <t>2002:Q2</t>
  </si>
  <si>
    <t>2002:Q1</t>
  </si>
  <si>
    <t>2001:Q3</t>
  </si>
  <si>
    <t>2001:Q2</t>
  </si>
  <si>
    <t>2001:Q1</t>
  </si>
  <si>
    <t>2000:Q3</t>
  </si>
  <si>
    <t>2000:Q2</t>
  </si>
  <si>
    <t>2000:Q1</t>
  </si>
  <si>
    <t>1999:Q3</t>
  </si>
  <si>
    <t>1999:Q2</t>
  </si>
  <si>
    <t>1999:Q1</t>
  </si>
  <si>
    <t>1998:Q3</t>
  </si>
  <si>
    <t>1998:Q2</t>
  </si>
  <si>
    <t>1998:Q1</t>
  </si>
  <si>
    <t>1997:Q3</t>
  </si>
  <si>
    <t>1997:Q2</t>
  </si>
  <si>
    <t>1997:Q1</t>
  </si>
  <si>
    <t>1996:Q3</t>
  </si>
  <si>
    <t>1996:Q2</t>
  </si>
  <si>
    <t>1996:Q1</t>
  </si>
  <si>
    <t>1995:Q3</t>
  </si>
  <si>
    <t>1995:Q2</t>
  </si>
  <si>
    <t>1995:Q1</t>
  </si>
  <si>
    <t>1994:Q3</t>
  </si>
  <si>
    <t>1994:Q2</t>
  </si>
  <si>
    <t>1994:Q1</t>
  </si>
  <si>
    <t>1993:Q3</t>
  </si>
  <si>
    <t>1993:Q2</t>
  </si>
  <si>
    <t>1993:Q1</t>
  </si>
  <si>
    <t>1992:Q3</t>
  </si>
  <si>
    <t>1992:Q2</t>
  </si>
  <si>
    <t>1992:Q1</t>
  </si>
  <si>
    <t>1991:Q3</t>
  </si>
  <si>
    <t>1991:Q2</t>
  </si>
  <si>
    <t>1991:Q1</t>
  </si>
  <si>
    <t>1990:Q3</t>
  </si>
  <si>
    <t>1990:Q2</t>
  </si>
  <si>
    <t>1990:Q1</t>
  </si>
  <si>
    <t>1989:Q3</t>
  </si>
  <si>
    <t>1989:Q2</t>
  </si>
  <si>
    <t>1989:Q1</t>
  </si>
  <si>
    <t>1988:Q3</t>
  </si>
  <si>
    <t>1988:Q2</t>
  </si>
  <si>
    <t>1988:Q1</t>
  </si>
  <si>
    <t>1987:Q3</t>
  </si>
  <si>
    <t>1987:Q2</t>
  </si>
  <si>
    <t>1987:Q1</t>
  </si>
  <si>
    <t>1986:Q3</t>
  </si>
  <si>
    <t>1986:Q2</t>
  </si>
  <si>
    <t>1986:Q1</t>
  </si>
  <si>
    <t>1985:Q3</t>
  </si>
  <si>
    <t>1985:Q2</t>
  </si>
  <si>
    <t>1985:Q1</t>
  </si>
  <si>
    <t>1984:Q3</t>
  </si>
  <si>
    <t>1984:Q2</t>
  </si>
  <si>
    <t>1984:Q1</t>
  </si>
  <si>
    <t>1983:Q3</t>
  </si>
  <si>
    <t>1983:Q2</t>
  </si>
  <si>
    <t>1983:Q1</t>
  </si>
  <si>
    <t>1982:Q3</t>
  </si>
  <si>
    <t>1982:Q2</t>
  </si>
  <si>
    <t>1982:Q1</t>
  </si>
  <si>
    <t>1981:Q3</t>
  </si>
  <si>
    <t>1981:Q2</t>
  </si>
  <si>
    <t>1981:Q1</t>
  </si>
  <si>
    <t>1980:Q3</t>
  </si>
  <si>
    <t>1980:Q2</t>
  </si>
  <si>
    <t>1980:Q1</t>
  </si>
  <si>
    <t>1979:Q3</t>
  </si>
  <si>
    <t>1979:Q2</t>
  </si>
  <si>
    <t>1979:Q1</t>
  </si>
  <si>
    <t>1978:Q3</t>
  </si>
  <si>
    <t>1978:Q2</t>
  </si>
  <si>
    <t>1978:Q1</t>
  </si>
  <si>
    <t>1977:Q3</t>
  </si>
  <si>
    <t>1977:Q2</t>
  </si>
  <si>
    <t>1977:Q1</t>
  </si>
  <si>
    <t>1976:Q3</t>
  </si>
  <si>
    <t>1976:Q2</t>
  </si>
  <si>
    <t>1976:Q1</t>
  </si>
  <si>
    <t>1975:Q3</t>
  </si>
  <si>
    <t>1975:Q2</t>
  </si>
  <si>
    <t>1975:Q1</t>
  </si>
  <si>
    <t>1974:Q3</t>
  </si>
  <si>
    <t>1974:Q2</t>
  </si>
  <si>
    <t>1974:Q1</t>
  </si>
  <si>
    <t>1973:Q3</t>
  </si>
  <si>
    <t>1973:Q2</t>
  </si>
  <si>
    <t>1973:Q1</t>
  </si>
  <si>
    <t>1972:Q3</t>
  </si>
  <si>
    <t>1972:Q2</t>
  </si>
  <si>
    <t>1972:Q1</t>
  </si>
  <si>
    <t>1971:Q3</t>
  </si>
  <si>
    <t>1971:Q2</t>
  </si>
  <si>
    <t>1971:Q1</t>
  </si>
  <si>
    <t>1970:Q3</t>
  </si>
  <si>
    <t>1970:Q2</t>
  </si>
  <si>
    <t>1970:Q1</t>
  </si>
  <si>
    <t>1969:Q3</t>
  </si>
  <si>
    <t>1969:Q2</t>
  </si>
  <si>
    <t>1969:Q1</t>
  </si>
  <si>
    <t>1968:Q3</t>
  </si>
  <si>
    <t>1968:Q2</t>
  </si>
  <si>
    <t>1968:Q1</t>
  </si>
  <si>
    <t>1967:Q3</t>
  </si>
  <si>
    <t>1967:Q2</t>
  </si>
  <si>
    <t>1967:Q1</t>
  </si>
  <si>
    <t>1966:Q3</t>
  </si>
  <si>
    <t>1966:Q2</t>
  </si>
  <si>
    <t>1966:Q1</t>
  </si>
  <si>
    <t>1965:Q3</t>
  </si>
  <si>
    <t>1965:Q2</t>
  </si>
  <si>
    <t>1965:Q1</t>
  </si>
  <si>
    <t>1964:Q3</t>
  </si>
  <si>
    <t>1964:Q2</t>
  </si>
  <si>
    <t>1964:Q1</t>
  </si>
  <si>
    <t>1963:Q3</t>
  </si>
  <si>
    <t>1963:Q2</t>
  </si>
  <si>
    <t>1963:Q1</t>
  </si>
  <si>
    <t>1962:Q3</t>
  </si>
  <si>
    <t>1962:Q2</t>
  </si>
  <si>
    <t>1962:Q1</t>
  </si>
  <si>
    <t>1961:Q3</t>
  </si>
  <si>
    <t>1961:Q2</t>
  </si>
  <si>
    <t>1961:Q1</t>
  </si>
  <si>
    <t>1960:Q3</t>
  </si>
  <si>
    <t>1960:Q2</t>
  </si>
  <si>
    <t>1960:Q1</t>
  </si>
  <si>
    <t>1959:Q3</t>
  </si>
  <si>
    <t>1959:Q2</t>
  </si>
  <si>
    <t>1959:Q1</t>
  </si>
  <si>
    <t>1958:Q3</t>
  </si>
  <si>
    <t>1958:Q2</t>
  </si>
  <si>
    <t>1958:Q1</t>
  </si>
  <si>
    <t>1957:Q3</t>
  </si>
  <si>
    <t>1957:Q2</t>
  </si>
  <si>
    <t>1957:Q1</t>
  </si>
  <si>
    <t>1956:Q3</t>
  </si>
  <si>
    <t>1956:Q2</t>
  </si>
  <si>
    <t>1956:Q1</t>
  </si>
  <si>
    <t>1955:Q3</t>
  </si>
  <si>
    <t>1955:Q2</t>
  </si>
  <si>
    <t>1955:Q1</t>
  </si>
  <si>
    <t>1954:Q3</t>
  </si>
  <si>
    <t>1954:Q2</t>
  </si>
  <si>
    <t>1954:Q1</t>
  </si>
  <si>
    <t>1953:Q3</t>
  </si>
  <si>
    <t>1953:Q2</t>
  </si>
  <si>
    <t>1953:Q1</t>
  </si>
  <si>
    <t>1952:Q3</t>
  </si>
  <si>
    <t>1952:Q2</t>
  </si>
  <si>
    <t>1952:Q1</t>
  </si>
  <si>
    <t>1951:Q3</t>
  </si>
  <si>
    <t>1951:Q2</t>
  </si>
  <si>
    <t>1951:Q1</t>
  </si>
  <si>
    <t>1950:Q3</t>
  </si>
  <si>
    <t>1950:Q2</t>
  </si>
  <si>
    <t>1950:Q1</t>
  </si>
  <si>
    <t>1949:Q3</t>
  </si>
  <si>
    <t>1949:Q2</t>
  </si>
  <si>
    <t>1949:Q1</t>
  </si>
  <si>
    <t>1948:Q3</t>
  </si>
  <si>
    <t>1948:Q2</t>
  </si>
  <si>
    <t>1948:Q1</t>
  </si>
  <si>
    <t>1947:Q3</t>
  </si>
  <si>
    <t>1947:Q2</t>
  </si>
  <si>
    <t>1947:Q1</t>
  </si>
  <si>
    <t>1946:Q3</t>
  </si>
  <si>
    <t>1946:Q2</t>
  </si>
  <si>
    <t>1946:Q1</t>
  </si>
  <si>
    <t>annual</t>
  </si>
  <si>
    <t xml:space="preserve">Y </t>
  </si>
  <si>
    <t>X</t>
  </si>
  <si>
    <t>Y</t>
  </si>
  <si>
    <t>private profit</t>
  </si>
  <si>
    <t/>
  </si>
  <si>
    <t>Market value of equities outstanding</t>
  </si>
  <si>
    <t>Liabilities</t>
  </si>
  <si>
    <t>Financial assets</t>
  </si>
  <si>
    <t>Assets</t>
  </si>
  <si>
    <t>LM103164103.Q</t>
  </si>
  <si>
    <t>FL104190005.Q</t>
  </si>
  <si>
    <t>FL104090005.Q</t>
  </si>
  <si>
    <t>FL102000005.Q</t>
  </si>
  <si>
    <t>Y (billions) - Replacement value of NFC capital</t>
  </si>
  <si>
    <t>Current-cost of NFC Net Capital Stocks (billions)</t>
  </si>
  <si>
    <t>private profit rate 1 (replacement cost Y)</t>
  </si>
  <si>
    <t>private profit rate 1bis (replacement cost from BEA)</t>
  </si>
  <si>
    <t>Net operating surplus - BEA</t>
  </si>
  <si>
    <t>Taxes on corporate income - BEA</t>
  </si>
  <si>
    <t>Y - Fed</t>
  </si>
  <si>
    <t>X - Fed</t>
  </si>
  <si>
    <t>NFC Net Capital Stocks  - BEA</t>
  </si>
  <si>
    <t>Nonfinancial corporations - billion dollars</t>
  </si>
  <si>
    <t>private profit rate 2 (market value X)</t>
  </si>
  <si>
    <t>Prate using market value denominator - Ratio NOS to X</t>
  </si>
  <si>
    <t>Prate using replacement value denominator 1 - Ratio NOS to K (BEA data)</t>
  </si>
  <si>
    <t>Prate using replacement value denominator 2 - Ratio NOS to Y (Fed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</si>
</sst>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mm/dd/yyyy"/>
    <numFmt numFmtId="166" formatCode="#,##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0"/>
      <name val="Times New Roman"/>
      <family val="1"/>
    </font>
    <font>
      <i/>
      <sz val="10"/>
      <name val="Courier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3" borderId="0" applyNumberFormat="0" applyBorder="0" applyAlignment="0" applyProtection="0"/>
    <xf numFmtId="0" fontId="3" fillId="0" borderId="0"/>
  </cellStyleXfs>
  <cellXfs count="3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1" applyNumberForma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 applyProtection="1">
      <alignment horizontal="right"/>
    </xf>
    <xf numFmtId="0" fontId="0" fillId="0" borderId="0" xfId="0" applyProtection="1"/>
    <xf numFmtId="0" fontId="0" fillId="0" borderId="0" xfId="0" applyAlignment="1">
      <alignment horizontal="right"/>
    </xf>
    <xf numFmtId="0" fontId="2" fillId="2" borderId="0" xfId="0" applyFont="1" applyFill="1"/>
    <xf numFmtId="0" fontId="0" fillId="2" borderId="0" xfId="0" applyFill="1"/>
    <xf numFmtId="10" fontId="0" fillId="0" borderId="0" xfId="0" applyNumberFormat="1"/>
    <xf numFmtId="0" fontId="0" fillId="0" borderId="0" xfId="0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0" borderId="0" xfId="0" applyNumberFormat="1" applyAlignment="1" applyProtection="1">
      <alignment horizontal="right"/>
    </xf>
    <xf numFmtId="0" fontId="0" fillId="0" borderId="0" xfId="0" applyNumberFormat="1" applyAlignment="1">
      <alignment horizontal="right"/>
    </xf>
    <xf numFmtId="0" fontId="0" fillId="0" borderId="0" xfId="2" applyNumberFormat="1" applyFont="1" applyFill="1" applyAlignment="1" applyProtection="1">
      <alignment horizontal="right"/>
    </xf>
    <xf numFmtId="0" fontId="0" fillId="0" borderId="0" xfId="2" applyNumberFormat="1" applyFont="1" applyFill="1" applyAlignment="1">
      <alignment horizontal="right"/>
    </xf>
    <xf numFmtId="166" fontId="0" fillId="0" borderId="0" xfId="2" applyNumberFormat="1" applyFont="1" applyAlignment="1" applyProtection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2" fontId="0" fillId="0" borderId="0" xfId="0" applyNumberFormat="1"/>
    <xf numFmtId="0" fontId="0" fillId="2" borderId="0" xfId="0" applyNumberFormat="1" applyFill="1" applyAlignment="1">
      <alignment horizontal="right"/>
    </xf>
    <xf numFmtId="2" fontId="0" fillId="2" borderId="0" xfId="0" applyNumberFormat="1" applyFill="1"/>
    <xf numFmtId="0" fontId="2" fillId="0" borderId="0" xfId="0" applyFont="1" applyFill="1"/>
    <xf numFmtId="2" fontId="0" fillId="2" borderId="0" xfId="0" applyNumberFormat="1" applyFill="1" applyAlignment="1">
      <alignment horizontal="right"/>
    </xf>
    <xf numFmtId="0" fontId="0" fillId="0" borderId="0" xfId="0" applyFont="1" applyAlignment="1" applyProtection="1">
      <alignment horizontal="right"/>
    </xf>
    <xf numFmtId="0" fontId="4" fillId="0" borderId="0" xfId="0" applyFont="1"/>
    <xf numFmtId="0" fontId="2" fillId="0" borderId="0" xfId="0" applyFont="1" applyAlignment="1" applyProtection="1">
      <alignment horizontal="left"/>
    </xf>
    <xf numFmtId="0" fontId="8" fillId="0" borderId="0" xfId="0" applyFont="1" applyAlignment="1">
      <alignment wrapText="1"/>
    </xf>
    <xf numFmtId="0" fontId="9" fillId="0" borderId="0" xfId="5" applyFont="1" applyAlignment="1">
      <alignment wrapText="1"/>
    </xf>
    <xf numFmtId="0" fontId="7" fillId="3" borderId="0" xfId="4"/>
    <xf numFmtId="43" fontId="0" fillId="0" borderId="0" xfId="3" applyFont="1"/>
    <xf numFmtId="0" fontId="8" fillId="0" borderId="0" xfId="0" applyFont="1" applyAlignment="1">
      <alignment horizontal="center"/>
    </xf>
  </cellXfs>
  <cellStyles count="6">
    <cellStyle name="Comma" xfId="3" builtinId="3"/>
    <cellStyle name="Comma 2" xfId="2" xr:uid="{A0E42E63-A5BB-4139-A90E-9E58898C2A81}"/>
    <cellStyle name="Good" xfId="4" builtinId="26"/>
    <cellStyle name="Hyperlink" xfId="1" builtinId="8"/>
    <cellStyle name="Normal" xfId="0" builtinId="0"/>
    <cellStyle name="Normal 3" xfId="5" xr:uid="{FC3D5DA0-E789-4F37-8B36-990E628C75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1"/>
          <c:tx>
            <c:v>Prate NFC</c:v>
          </c:tx>
          <c:marker>
            <c:symbol val="none"/>
          </c:marker>
          <c:cat>
            <c:numRef>
              <c:f>T_bill_nom!$A$2:$A$69</c:f>
              <c:numCache>
                <c:formatCode>General</c:formatCode>
                <c:ptCount val="68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</c:numCache>
            </c:numRef>
          </c:cat>
          <c:val>
            <c:numRef>
              <c:f>Prate_NFC!$E$23:$E$89</c:f>
              <c:numCache>
                <c:formatCode>General</c:formatCode>
                <c:ptCount val="67"/>
                <c:pt idx="0">
                  <c:v>13.794531897265946</c:v>
                </c:pt>
                <c:pt idx="1">
                  <c:v>14.455066921606116</c:v>
                </c:pt>
                <c:pt idx="2">
                  <c:v>12.878787878787881</c:v>
                </c:pt>
                <c:pt idx="3">
                  <c:v>12.401507365536144</c:v>
                </c:pt>
                <c:pt idx="4">
                  <c:v>11.678832116788323</c:v>
                </c:pt>
                <c:pt idx="5">
                  <c:v>13.687066626469701</c:v>
                </c:pt>
                <c:pt idx="6">
                  <c:v>12.034773159467536</c:v>
                </c:pt>
                <c:pt idx="7">
                  <c:v>11.043719989891333</c:v>
                </c:pt>
                <c:pt idx="8">
                  <c:v>9.698169223156853</c:v>
                </c:pt>
                <c:pt idx="9">
                  <c:v>11.820555423688582</c:v>
                </c:pt>
                <c:pt idx="10">
                  <c:v>11.116268275702019</c:v>
                </c:pt>
                <c:pt idx="11">
                  <c:v>11.234177215189876</c:v>
                </c:pt>
                <c:pt idx="12">
                  <c:v>12.647702407002187</c:v>
                </c:pt>
                <c:pt idx="13">
                  <c:v>13.693121693121693</c:v>
                </c:pt>
                <c:pt idx="14">
                  <c:v>14.380264741275573</c:v>
                </c:pt>
                <c:pt idx="15">
                  <c:v>15.651358950328023</c:v>
                </c:pt>
                <c:pt idx="16">
                  <c:v>15.640055058499655</c:v>
                </c:pt>
                <c:pt idx="17">
                  <c:v>14.14317389927146</c:v>
                </c:pt>
                <c:pt idx="18">
                  <c:v>13.880489560835136</c:v>
                </c:pt>
                <c:pt idx="19">
                  <c:v>12.398745753854195</c:v>
                </c:pt>
                <c:pt idx="20">
                  <c:v>10.077243018419489</c:v>
                </c:pt>
                <c:pt idx="21">
                  <c:v>10.616773632111389</c:v>
                </c:pt>
                <c:pt idx="22">
                  <c:v>11.267322755573408</c:v>
                </c:pt>
                <c:pt idx="23">
                  <c:v>11.18638024779392</c:v>
                </c:pt>
                <c:pt idx="24">
                  <c:v>8.8630717521554878</c:v>
                </c:pt>
                <c:pt idx="25">
                  <c:v>9.3321013727560711</c:v>
                </c:pt>
                <c:pt idx="26">
                  <c:v>10.212305286582065</c:v>
                </c:pt>
                <c:pt idx="27">
                  <c:v>10.664789952360328</c:v>
                </c:pt>
                <c:pt idx="28">
                  <c:v>10.589415361100498</c:v>
                </c:pt>
                <c:pt idx="29">
                  <c:v>9.4135225999252885</c:v>
                </c:pt>
                <c:pt idx="30">
                  <c:v>8.0804056501267656</c:v>
                </c:pt>
                <c:pt idx="31">
                  <c:v>8.7441502660426949</c:v>
                </c:pt>
                <c:pt idx="32">
                  <c:v>7.970795872805164</c:v>
                </c:pt>
                <c:pt idx="33">
                  <c:v>8.8818491141616818</c:v>
                </c:pt>
                <c:pt idx="34">
                  <c:v>10.353815439219165</c:v>
                </c:pt>
                <c:pt idx="35">
                  <c:v>10.11807495651257</c:v>
                </c:pt>
                <c:pt idx="36">
                  <c:v>9.2296401275497288</c:v>
                </c:pt>
                <c:pt idx="37">
                  <c:v>9.780983163683727</c:v>
                </c:pt>
                <c:pt idx="38">
                  <c:v>10.409843522561863</c:v>
                </c:pt>
                <c:pt idx="39">
                  <c:v>9.8589426079465934</c:v>
                </c:pt>
                <c:pt idx="40">
                  <c:v>9.3315644453515656</c:v>
                </c:pt>
                <c:pt idx="41">
                  <c:v>8.9685652286436657</c:v>
                </c:pt>
                <c:pt idx="42">
                  <c:v>8.6174078560304537</c:v>
                </c:pt>
                <c:pt idx="43">
                  <c:v>8.9338127384796024</c:v>
                </c:pt>
                <c:pt idx="44">
                  <c:v>10.119037275175948</c:v>
                </c:pt>
                <c:pt idx="45">
                  <c:v>10.399829510991623</c:v>
                </c:pt>
                <c:pt idx="46">
                  <c:v>10.892045100604248</c:v>
                </c:pt>
                <c:pt idx="47">
                  <c:v>11.159164460135335</c:v>
                </c:pt>
                <c:pt idx="48">
                  <c:v>10.318624369665732</c:v>
                </c:pt>
                <c:pt idx="49">
                  <c:v>9.9331536673007808</c:v>
                </c:pt>
                <c:pt idx="50">
                  <c:v>8.9394650398873754</c:v>
                </c:pt>
                <c:pt idx="51">
                  <c:v>7.7320012723695513</c:v>
                </c:pt>
                <c:pt idx="52">
                  <c:v>8.2136250485303854</c:v>
                </c:pt>
                <c:pt idx="53">
                  <c:v>9.0175815178304699</c:v>
                </c:pt>
                <c:pt idx="54">
                  <c:v>9.8717016679807106</c:v>
                </c:pt>
                <c:pt idx="55">
                  <c:v>10.503041910770618</c:v>
                </c:pt>
                <c:pt idx="56">
                  <c:v>11.033937202267117</c:v>
                </c:pt>
                <c:pt idx="57">
                  <c:v>10.107690024242624</c:v>
                </c:pt>
                <c:pt idx="58">
                  <c:v>9.104748885402266</c:v>
                </c:pt>
                <c:pt idx="59">
                  <c:v>8.616399653257135</c:v>
                </c:pt>
                <c:pt idx="60">
                  <c:v>10.555768015047336</c:v>
                </c:pt>
                <c:pt idx="61">
                  <c:v>10.633148508916529</c:v>
                </c:pt>
                <c:pt idx="62">
                  <c:v>11.167439165701044</c:v>
                </c:pt>
                <c:pt idx="63">
                  <c:v>11.214470284237727</c:v>
                </c:pt>
                <c:pt idx="64">
                  <c:v>11.22661678246927</c:v>
                </c:pt>
                <c:pt idx="65">
                  <c:v>11.073530761264273</c:v>
                </c:pt>
                <c:pt idx="66">
                  <c:v>10.329192506749953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84-4046-865D-2904789C4D32}"/>
            </c:ext>
          </c:extLst>
        </c:ser>
        <c:ser>
          <c:idx val="4"/>
          <c:order val="3"/>
          <c:tx>
            <c:v>private profit to market value</c:v>
          </c:tx>
          <c:marker>
            <c:symbol val="none"/>
          </c:marker>
          <c:cat>
            <c:numRef>
              <c:f>T_bill_nom!$A$2:$A$69</c:f>
              <c:numCache>
                <c:formatCode>General</c:formatCode>
                <c:ptCount val="68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</c:numCache>
            </c:numRef>
          </c:cat>
          <c:val>
            <c:numRef>
              <c:f>'Private Prate'!$I$24:$I$90</c:f>
              <c:numCache>
                <c:formatCode>General</c:formatCode>
                <c:ptCount val="67"/>
                <c:pt idx="0">
                  <c:v>10.380436247944132</c:v>
                </c:pt>
                <c:pt idx="1">
                  <c:v>8.7304140054220429</c:v>
                </c:pt>
                <c:pt idx="2">
                  <c:v>9.4493849204048761</c:v>
                </c:pt>
                <c:pt idx="3">
                  <c:v>9.2561329157400856</c:v>
                </c:pt>
                <c:pt idx="4">
                  <c:v>7.9911371024863342</c:v>
                </c:pt>
                <c:pt idx="5">
                  <c:v>8.5309922929411499</c:v>
                </c:pt>
                <c:pt idx="6">
                  <c:v>7.2952345434262735</c:v>
                </c:pt>
                <c:pt idx="7">
                  <c:v>7.7454222123426621</c:v>
                </c:pt>
                <c:pt idx="8">
                  <c:v>5.5357480522114217</c:v>
                </c:pt>
                <c:pt idx="9">
                  <c:v>6.4576786995571167</c:v>
                </c:pt>
                <c:pt idx="10">
                  <c:v>6.0505255038086974</c:v>
                </c:pt>
                <c:pt idx="11">
                  <c:v>5.4993761901635052</c:v>
                </c:pt>
                <c:pt idx="12">
                  <c:v>7.0589664583887535</c:v>
                </c:pt>
                <c:pt idx="13">
                  <c:v>7.3068734212956263</c:v>
                </c:pt>
                <c:pt idx="14">
                  <c:v>7.1063452311522575</c:v>
                </c:pt>
                <c:pt idx="15">
                  <c:v>7.5074429706550667</c:v>
                </c:pt>
                <c:pt idx="16">
                  <c:v>8.8804965599760699</c:v>
                </c:pt>
                <c:pt idx="17">
                  <c:v>6.9079297889774436</c:v>
                </c:pt>
                <c:pt idx="18">
                  <c:v>5.8955715746262083</c:v>
                </c:pt>
                <c:pt idx="19">
                  <c:v>6.4911494536911469</c:v>
                </c:pt>
                <c:pt idx="20">
                  <c:v>5.808118355512601</c:v>
                </c:pt>
                <c:pt idx="21">
                  <c:v>6.0194873301952274</c:v>
                </c:pt>
                <c:pt idx="22">
                  <c:v>5.8647827765005971</c:v>
                </c:pt>
                <c:pt idx="23">
                  <c:v>7.5325245430600996</c:v>
                </c:pt>
                <c:pt idx="24">
                  <c:v>9.6385881227266665</c:v>
                </c:pt>
                <c:pt idx="25">
                  <c:v>8.3691211118069866</c:v>
                </c:pt>
                <c:pt idx="26">
                  <c:v>8.3004294777242684</c:v>
                </c:pt>
                <c:pt idx="27">
                  <c:v>10.244018195247978</c:v>
                </c:pt>
                <c:pt idx="28">
                  <c:v>10.543547626314473</c:v>
                </c:pt>
                <c:pt idx="29">
                  <c:v>8.9054846849098901</c:v>
                </c:pt>
                <c:pt idx="30">
                  <c:v>7.0636298429264928</c:v>
                </c:pt>
                <c:pt idx="31">
                  <c:v>9.9568501280128707</c:v>
                </c:pt>
                <c:pt idx="32">
                  <c:v>9.3957537086375353</c:v>
                </c:pt>
                <c:pt idx="33">
                  <c:v>9.5507699502345567</c:v>
                </c:pt>
                <c:pt idx="34">
                  <c:v>12.02651849507671</c:v>
                </c:pt>
                <c:pt idx="35">
                  <c:v>10.290946210001859</c:v>
                </c:pt>
                <c:pt idx="36">
                  <c:v>8.2044748170884745</c:v>
                </c:pt>
                <c:pt idx="37">
                  <c:v>8.6023347943647988</c:v>
                </c:pt>
                <c:pt idx="38">
                  <c:v>9.012289044437912</c:v>
                </c:pt>
                <c:pt idx="39">
                  <c:v>7.4204427126110399</c:v>
                </c:pt>
                <c:pt idx="40">
                  <c:v>7.5925096653524644</c:v>
                </c:pt>
                <c:pt idx="41">
                  <c:v>6.0866291841672711</c:v>
                </c:pt>
                <c:pt idx="42">
                  <c:v>5.344206131115949</c:v>
                </c:pt>
                <c:pt idx="43">
                  <c:v>5.2522431316532909</c:v>
                </c:pt>
                <c:pt idx="44">
                  <c:v>6.5513150435160821</c:v>
                </c:pt>
                <c:pt idx="45">
                  <c:v>5.5885616657401584</c:v>
                </c:pt>
                <c:pt idx="46">
                  <c:v>6.0746952525717806</c:v>
                </c:pt>
                <c:pt idx="47">
                  <c:v>5.4320518792708476</c:v>
                </c:pt>
                <c:pt idx="48">
                  <c:v>4.2488330874128737</c:v>
                </c:pt>
                <c:pt idx="49">
                  <c:v>3.3867262994235556</c:v>
                </c:pt>
                <c:pt idx="50">
                  <c:v>3.8088786388987121</c:v>
                </c:pt>
                <c:pt idx="51">
                  <c:v>4.2224679476932225</c:v>
                </c:pt>
                <c:pt idx="52">
                  <c:v>6.4530949386184551</c:v>
                </c:pt>
                <c:pt idx="53">
                  <c:v>5.4013566369595214</c:v>
                </c:pt>
                <c:pt idx="54">
                  <c:v>5.7322480857732483</c:v>
                </c:pt>
                <c:pt idx="55">
                  <c:v>5.9176044585375172</c:v>
                </c:pt>
                <c:pt idx="56">
                  <c:v>5.8864002410473137</c:v>
                </c:pt>
                <c:pt idx="57">
                  <c:v>5.3298867233430185</c:v>
                </c:pt>
                <c:pt idx="58">
                  <c:v>8.7065098183526075</c:v>
                </c:pt>
                <c:pt idx="59">
                  <c:v>6.8118171346045902</c:v>
                </c:pt>
                <c:pt idx="60">
                  <c:v>7.4872535969928364</c:v>
                </c:pt>
                <c:pt idx="61">
                  <c:v>7.9222063710383637</c:v>
                </c:pt>
                <c:pt idx="62">
                  <c:v>7.2759029858327313</c:v>
                </c:pt>
                <c:pt idx="63">
                  <c:v>5.8113570491439317</c:v>
                </c:pt>
                <c:pt idx="64">
                  <c:v>5.358061059462532</c:v>
                </c:pt>
                <c:pt idx="65">
                  <c:v>5.7206770532608591</c:v>
                </c:pt>
                <c:pt idx="66">
                  <c:v>5.221684230513624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84-4046-865D-2904789C4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187128"/>
        <c:axId val="903188768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v>T-bill minus CPI</c:v>
                </c:tx>
                <c:spPr>
                  <a:ln w="22225" cmpd="sng"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T_bill_nom!$A$2:$A$69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1950</c:v>
                      </c:pt>
                      <c:pt idx="1">
                        <c:v>1951</c:v>
                      </c:pt>
                      <c:pt idx="2">
                        <c:v>1952</c:v>
                      </c:pt>
                      <c:pt idx="3">
                        <c:v>1953</c:v>
                      </c:pt>
                      <c:pt idx="4">
                        <c:v>1954</c:v>
                      </c:pt>
                      <c:pt idx="5">
                        <c:v>1955</c:v>
                      </c:pt>
                      <c:pt idx="6">
                        <c:v>1956</c:v>
                      </c:pt>
                      <c:pt idx="7">
                        <c:v>1957</c:v>
                      </c:pt>
                      <c:pt idx="8">
                        <c:v>1958</c:v>
                      </c:pt>
                      <c:pt idx="9">
                        <c:v>1959</c:v>
                      </c:pt>
                      <c:pt idx="10">
                        <c:v>1960</c:v>
                      </c:pt>
                      <c:pt idx="11">
                        <c:v>1961</c:v>
                      </c:pt>
                      <c:pt idx="12">
                        <c:v>1962</c:v>
                      </c:pt>
                      <c:pt idx="13">
                        <c:v>1963</c:v>
                      </c:pt>
                      <c:pt idx="14">
                        <c:v>1964</c:v>
                      </c:pt>
                      <c:pt idx="15">
                        <c:v>1965</c:v>
                      </c:pt>
                      <c:pt idx="16">
                        <c:v>1966</c:v>
                      </c:pt>
                      <c:pt idx="17">
                        <c:v>1967</c:v>
                      </c:pt>
                      <c:pt idx="18">
                        <c:v>1968</c:v>
                      </c:pt>
                      <c:pt idx="19">
                        <c:v>1969</c:v>
                      </c:pt>
                      <c:pt idx="20">
                        <c:v>1970</c:v>
                      </c:pt>
                      <c:pt idx="21">
                        <c:v>1971</c:v>
                      </c:pt>
                      <c:pt idx="22">
                        <c:v>1972</c:v>
                      </c:pt>
                      <c:pt idx="23">
                        <c:v>1973</c:v>
                      </c:pt>
                      <c:pt idx="24">
                        <c:v>1974</c:v>
                      </c:pt>
                      <c:pt idx="25">
                        <c:v>1975</c:v>
                      </c:pt>
                      <c:pt idx="26">
                        <c:v>1976</c:v>
                      </c:pt>
                      <c:pt idx="27">
                        <c:v>1977</c:v>
                      </c:pt>
                      <c:pt idx="28">
                        <c:v>1978</c:v>
                      </c:pt>
                      <c:pt idx="29">
                        <c:v>1979</c:v>
                      </c:pt>
                      <c:pt idx="30">
                        <c:v>1980</c:v>
                      </c:pt>
                      <c:pt idx="31">
                        <c:v>1981</c:v>
                      </c:pt>
                      <c:pt idx="32">
                        <c:v>1982</c:v>
                      </c:pt>
                      <c:pt idx="33">
                        <c:v>1983</c:v>
                      </c:pt>
                      <c:pt idx="34">
                        <c:v>1984</c:v>
                      </c:pt>
                      <c:pt idx="35">
                        <c:v>1985</c:v>
                      </c:pt>
                      <c:pt idx="36">
                        <c:v>1986</c:v>
                      </c:pt>
                      <c:pt idx="37">
                        <c:v>1987</c:v>
                      </c:pt>
                      <c:pt idx="38">
                        <c:v>1988</c:v>
                      </c:pt>
                      <c:pt idx="39">
                        <c:v>1989</c:v>
                      </c:pt>
                      <c:pt idx="40">
                        <c:v>1990</c:v>
                      </c:pt>
                      <c:pt idx="41">
                        <c:v>1991</c:v>
                      </c:pt>
                      <c:pt idx="42">
                        <c:v>1992</c:v>
                      </c:pt>
                      <c:pt idx="43">
                        <c:v>1993</c:v>
                      </c:pt>
                      <c:pt idx="44">
                        <c:v>1994</c:v>
                      </c:pt>
                      <c:pt idx="45">
                        <c:v>1995</c:v>
                      </c:pt>
                      <c:pt idx="46">
                        <c:v>1996</c:v>
                      </c:pt>
                      <c:pt idx="47">
                        <c:v>1997</c:v>
                      </c:pt>
                      <c:pt idx="48">
                        <c:v>1998</c:v>
                      </c:pt>
                      <c:pt idx="49">
                        <c:v>1999</c:v>
                      </c:pt>
                      <c:pt idx="50">
                        <c:v>2000</c:v>
                      </c:pt>
                      <c:pt idx="51">
                        <c:v>2001</c:v>
                      </c:pt>
                      <c:pt idx="52">
                        <c:v>2002</c:v>
                      </c:pt>
                      <c:pt idx="53">
                        <c:v>2003</c:v>
                      </c:pt>
                      <c:pt idx="54">
                        <c:v>2004</c:v>
                      </c:pt>
                      <c:pt idx="55">
                        <c:v>2005</c:v>
                      </c:pt>
                      <c:pt idx="56">
                        <c:v>2006</c:v>
                      </c:pt>
                      <c:pt idx="57">
                        <c:v>2007</c:v>
                      </c:pt>
                      <c:pt idx="58">
                        <c:v>2008</c:v>
                      </c:pt>
                      <c:pt idx="59">
                        <c:v>2009</c:v>
                      </c:pt>
                      <c:pt idx="60">
                        <c:v>2010</c:v>
                      </c:pt>
                      <c:pt idx="61">
                        <c:v>2011</c:v>
                      </c:pt>
                      <c:pt idx="62">
                        <c:v>2012</c:v>
                      </c:pt>
                      <c:pt idx="63">
                        <c:v>2013</c:v>
                      </c:pt>
                      <c:pt idx="64">
                        <c:v>2014</c:v>
                      </c:pt>
                      <c:pt idx="65">
                        <c:v>2015</c:v>
                      </c:pt>
                      <c:pt idx="66">
                        <c:v>2016</c:v>
                      </c:pt>
                      <c:pt idx="67">
                        <c:v>2017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T_bill_expost!$B$3:$B$69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0">
                        <c:v>-6.3945379999999998</c:v>
                      </c:pt>
                      <c:pt idx="1">
                        <c:v>-0.65027259999999998</c:v>
                      </c:pt>
                      <c:pt idx="2">
                        <c:v>0.96952459999999996</c:v>
                      </c:pt>
                      <c:pt idx="3">
                        <c:v>1.4151990000000001</c:v>
                      </c:pt>
                      <c:pt idx="4">
                        <c:v>1.3127120000000001</c:v>
                      </c:pt>
                      <c:pt idx="5">
                        <c:v>0.24739459999999999</c:v>
                      </c:pt>
                      <c:pt idx="6">
                        <c:v>-0.88659209999999999</c:v>
                      </c:pt>
                      <c:pt idx="7">
                        <c:v>0.53139420000000004</c:v>
                      </c:pt>
                      <c:pt idx="8">
                        <c:v>0.9535498</c:v>
                      </c:pt>
                      <c:pt idx="9">
                        <c:v>1.8048059999999999</c:v>
                      </c:pt>
                      <c:pt idx="10">
                        <c:v>1.862268</c:v>
                      </c:pt>
                      <c:pt idx="11">
                        <c:v>1.2300439999999999</c:v>
                      </c:pt>
                      <c:pt idx="12">
                        <c:v>1.5873299999999999</c:v>
                      </c:pt>
                      <c:pt idx="13">
                        <c:v>1.8298920000000001</c:v>
                      </c:pt>
                      <c:pt idx="14">
                        <c:v>1.8464020000000001</c:v>
                      </c:pt>
                      <c:pt idx="15">
                        <c:v>1.1381950000000001</c:v>
                      </c:pt>
                      <c:pt idx="16">
                        <c:v>2.0052590000000001</c:v>
                      </c:pt>
                      <c:pt idx="17">
                        <c:v>0.18385789999999999</c:v>
                      </c:pt>
                      <c:pt idx="18">
                        <c:v>0.10584349999999999</c:v>
                      </c:pt>
                      <c:pt idx="19">
                        <c:v>0.92082830000000004</c:v>
                      </c:pt>
                      <c:pt idx="20">
                        <c:v>2.180183</c:v>
                      </c:pt>
                      <c:pt idx="21">
                        <c:v>1.0757060000000001</c:v>
                      </c:pt>
                      <c:pt idx="22">
                        <c:v>-1.957322</c:v>
                      </c:pt>
                      <c:pt idx="23">
                        <c:v>-3.3867470000000002</c:v>
                      </c:pt>
                      <c:pt idx="24">
                        <c:v>-0.91842369999999995</c:v>
                      </c:pt>
                      <c:pt idx="25">
                        <c:v>0.17186309999999999</c:v>
                      </c:pt>
                      <c:pt idx="26">
                        <c:v>-1.2761849999999999</c:v>
                      </c:pt>
                      <c:pt idx="27">
                        <c:v>-2.0606279999999999</c:v>
                      </c:pt>
                      <c:pt idx="28">
                        <c:v>-3.4885419999999998</c:v>
                      </c:pt>
                      <c:pt idx="29">
                        <c:v>-2.609105</c:v>
                      </c:pt>
                      <c:pt idx="30">
                        <c:v>1.5152669999999999</c:v>
                      </c:pt>
                      <c:pt idx="31">
                        <c:v>8.0946979999999993</c:v>
                      </c:pt>
                      <c:pt idx="32">
                        <c:v>7.4380870000000003</c:v>
                      </c:pt>
                      <c:pt idx="33">
                        <c:v>4.3933229999999996</c:v>
                      </c:pt>
                      <c:pt idx="34">
                        <c:v>6.0408280000000003</c:v>
                      </c:pt>
                      <c:pt idx="35">
                        <c:v>5.6283269999999996</c:v>
                      </c:pt>
                      <c:pt idx="36">
                        <c:v>2.385386</c:v>
                      </c:pt>
                      <c:pt idx="37">
                        <c:v>1.72597</c:v>
                      </c:pt>
                      <c:pt idx="38">
                        <c:v>1.9642230000000001</c:v>
                      </c:pt>
                      <c:pt idx="39">
                        <c:v>2.847696</c:v>
                      </c:pt>
                      <c:pt idx="40">
                        <c:v>3.3780230000000002</c:v>
                      </c:pt>
                      <c:pt idx="41">
                        <c:v>2.4141360000000001</c:v>
                      </c:pt>
                      <c:pt idx="42">
                        <c:v>0.48035030000000001</c:v>
                      </c:pt>
                      <c:pt idx="43">
                        <c:v>0.47168159999999998</c:v>
                      </c:pt>
                      <c:pt idx="44">
                        <c:v>1.455409</c:v>
                      </c:pt>
                      <c:pt idx="45">
                        <c:v>2.5799979999999998</c:v>
                      </c:pt>
                      <c:pt idx="46">
                        <c:v>2.7414679999999998</c:v>
                      </c:pt>
                      <c:pt idx="47">
                        <c:v>3.5143740000000001</c:v>
                      </c:pt>
                      <c:pt idx="48">
                        <c:v>2.5954440000000001</c:v>
                      </c:pt>
                      <c:pt idx="49">
                        <c:v>1.3339190000000001</c:v>
                      </c:pt>
                      <c:pt idx="50">
                        <c:v>3.0142000000000002</c:v>
                      </c:pt>
                      <c:pt idx="51">
                        <c:v>1.8313470000000001</c:v>
                      </c:pt>
                      <c:pt idx="52">
                        <c:v>-0.64346519999999996</c:v>
                      </c:pt>
                      <c:pt idx="53">
                        <c:v>-1.618198</c:v>
                      </c:pt>
                      <c:pt idx="54">
                        <c:v>-1.961911</c:v>
                      </c:pt>
                      <c:pt idx="55">
                        <c:v>-2.48711E-2</c:v>
                      </c:pt>
                      <c:pt idx="56">
                        <c:v>1.922563</c:v>
                      </c:pt>
                      <c:pt idx="57">
                        <c:v>0.59275219999999995</c:v>
                      </c:pt>
                      <c:pt idx="58">
                        <c:v>1.723625</c:v>
                      </c:pt>
                      <c:pt idx="59">
                        <c:v>-1.4774069999999999</c:v>
                      </c:pt>
                      <c:pt idx="60">
                        <c:v>-2.9663469999999998</c:v>
                      </c:pt>
                      <c:pt idx="61">
                        <c:v>-1.996138</c:v>
                      </c:pt>
                      <c:pt idx="62">
                        <c:v>-1.36717</c:v>
                      </c:pt>
                      <c:pt idx="63">
                        <c:v>-1.5495719999999999</c:v>
                      </c:pt>
                      <c:pt idx="64">
                        <c:v>-8.8202799999999998E-2</c:v>
                      </c:pt>
                      <c:pt idx="65">
                        <c:v>-1.2036020000000001</c:v>
                      </c:pt>
                      <c:pt idx="66">
                        <c:v>-1.7867299999999999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F84-4046-865D-2904789C4D3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v>Prate business</c:v>
                </c:tx>
                <c:spPr>
                  <a:ln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T_bill_nom!$A$2:$A$69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1950</c:v>
                      </c:pt>
                      <c:pt idx="1">
                        <c:v>1951</c:v>
                      </c:pt>
                      <c:pt idx="2">
                        <c:v>1952</c:v>
                      </c:pt>
                      <c:pt idx="3">
                        <c:v>1953</c:v>
                      </c:pt>
                      <c:pt idx="4">
                        <c:v>1954</c:v>
                      </c:pt>
                      <c:pt idx="5">
                        <c:v>1955</c:v>
                      </c:pt>
                      <c:pt idx="6">
                        <c:v>1956</c:v>
                      </c:pt>
                      <c:pt idx="7">
                        <c:v>1957</c:v>
                      </c:pt>
                      <c:pt idx="8">
                        <c:v>1958</c:v>
                      </c:pt>
                      <c:pt idx="9">
                        <c:v>1959</c:v>
                      </c:pt>
                      <c:pt idx="10">
                        <c:v>1960</c:v>
                      </c:pt>
                      <c:pt idx="11">
                        <c:v>1961</c:v>
                      </c:pt>
                      <c:pt idx="12">
                        <c:v>1962</c:v>
                      </c:pt>
                      <c:pt idx="13">
                        <c:v>1963</c:v>
                      </c:pt>
                      <c:pt idx="14">
                        <c:v>1964</c:v>
                      </c:pt>
                      <c:pt idx="15">
                        <c:v>1965</c:v>
                      </c:pt>
                      <c:pt idx="16">
                        <c:v>1966</c:v>
                      </c:pt>
                      <c:pt idx="17">
                        <c:v>1967</c:v>
                      </c:pt>
                      <c:pt idx="18">
                        <c:v>1968</c:v>
                      </c:pt>
                      <c:pt idx="19">
                        <c:v>1969</c:v>
                      </c:pt>
                      <c:pt idx="20">
                        <c:v>1970</c:v>
                      </c:pt>
                      <c:pt idx="21">
                        <c:v>1971</c:v>
                      </c:pt>
                      <c:pt idx="22">
                        <c:v>1972</c:v>
                      </c:pt>
                      <c:pt idx="23">
                        <c:v>1973</c:v>
                      </c:pt>
                      <c:pt idx="24">
                        <c:v>1974</c:v>
                      </c:pt>
                      <c:pt idx="25">
                        <c:v>1975</c:v>
                      </c:pt>
                      <c:pt idx="26">
                        <c:v>1976</c:v>
                      </c:pt>
                      <c:pt idx="27">
                        <c:v>1977</c:v>
                      </c:pt>
                      <c:pt idx="28">
                        <c:v>1978</c:v>
                      </c:pt>
                      <c:pt idx="29">
                        <c:v>1979</c:v>
                      </c:pt>
                      <c:pt idx="30">
                        <c:v>1980</c:v>
                      </c:pt>
                      <c:pt idx="31">
                        <c:v>1981</c:v>
                      </c:pt>
                      <c:pt idx="32">
                        <c:v>1982</c:v>
                      </c:pt>
                      <c:pt idx="33">
                        <c:v>1983</c:v>
                      </c:pt>
                      <c:pt idx="34">
                        <c:v>1984</c:v>
                      </c:pt>
                      <c:pt idx="35">
                        <c:v>1985</c:v>
                      </c:pt>
                      <c:pt idx="36">
                        <c:v>1986</c:v>
                      </c:pt>
                      <c:pt idx="37">
                        <c:v>1987</c:v>
                      </c:pt>
                      <c:pt idx="38">
                        <c:v>1988</c:v>
                      </c:pt>
                      <c:pt idx="39">
                        <c:v>1989</c:v>
                      </c:pt>
                      <c:pt idx="40">
                        <c:v>1990</c:v>
                      </c:pt>
                      <c:pt idx="41">
                        <c:v>1991</c:v>
                      </c:pt>
                      <c:pt idx="42">
                        <c:v>1992</c:v>
                      </c:pt>
                      <c:pt idx="43">
                        <c:v>1993</c:v>
                      </c:pt>
                      <c:pt idx="44">
                        <c:v>1994</c:v>
                      </c:pt>
                      <c:pt idx="45">
                        <c:v>1995</c:v>
                      </c:pt>
                      <c:pt idx="46">
                        <c:v>1996</c:v>
                      </c:pt>
                      <c:pt idx="47">
                        <c:v>1997</c:v>
                      </c:pt>
                      <c:pt idx="48">
                        <c:v>1998</c:v>
                      </c:pt>
                      <c:pt idx="49">
                        <c:v>1999</c:v>
                      </c:pt>
                      <c:pt idx="50">
                        <c:v>2000</c:v>
                      </c:pt>
                      <c:pt idx="51">
                        <c:v>2001</c:v>
                      </c:pt>
                      <c:pt idx="52">
                        <c:v>2002</c:v>
                      </c:pt>
                      <c:pt idx="53">
                        <c:v>2003</c:v>
                      </c:pt>
                      <c:pt idx="54">
                        <c:v>2004</c:v>
                      </c:pt>
                      <c:pt idx="55">
                        <c:v>2005</c:v>
                      </c:pt>
                      <c:pt idx="56">
                        <c:v>2006</c:v>
                      </c:pt>
                      <c:pt idx="57">
                        <c:v>2007</c:v>
                      </c:pt>
                      <c:pt idx="58">
                        <c:v>2008</c:v>
                      </c:pt>
                      <c:pt idx="59">
                        <c:v>2009</c:v>
                      </c:pt>
                      <c:pt idx="60">
                        <c:v>2010</c:v>
                      </c:pt>
                      <c:pt idx="61">
                        <c:v>2011</c:v>
                      </c:pt>
                      <c:pt idx="62">
                        <c:v>2012</c:v>
                      </c:pt>
                      <c:pt idx="63">
                        <c:v>2013</c:v>
                      </c:pt>
                      <c:pt idx="64">
                        <c:v>2014</c:v>
                      </c:pt>
                      <c:pt idx="65">
                        <c:v>2015</c:v>
                      </c:pt>
                      <c:pt idx="66">
                        <c:v>2016</c:v>
                      </c:pt>
                      <c:pt idx="67">
                        <c:v>2017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Prate_business!$D$3:$D$69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48">
                        <c:v>15.094608523922798</c:v>
                      </c:pt>
                      <c:pt idx="49">
                        <c:v>14.673829014466191</c:v>
                      </c:pt>
                      <c:pt idx="50">
                        <c:v>13.472595622737266</c:v>
                      </c:pt>
                      <c:pt idx="51">
                        <c:v>13.001500194759382</c:v>
                      </c:pt>
                      <c:pt idx="52">
                        <c:v>13.404804711143983</c:v>
                      </c:pt>
                      <c:pt idx="53">
                        <c:v>14.674666028128019</c:v>
                      </c:pt>
                      <c:pt idx="54">
                        <c:v>15.590452876975725</c:v>
                      </c:pt>
                      <c:pt idx="55">
                        <c:v>15.894213294835849</c:v>
                      </c:pt>
                      <c:pt idx="56">
                        <c:v>15.876856163751354</c:v>
                      </c:pt>
                      <c:pt idx="57">
                        <c:v>15.123967502388469</c:v>
                      </c:pt>
                      <c:pt idx="58">
                        <c:v>13.524663218777608</c:v>
                      </c:pt>
                      <c:pt idx="59">
                        <c:v>13.874250314573954</c:v>
                      </c:pt>
                      <c:pt idx="60">
                        <c:v>15.114861474987022</c:v>
                      </c:pt>
                      <c:pt idx="61">
                        <c:v>14.697890346160971</c:v>
                      </c:pt>
                      <c:pt idx="62">
                        <c:v>14.992547323291166</c:v>
                      </c:pt>
                      <c:pt idx="63">
                        <c:v>15.270340362783644</c:v>
                      </c:pt>
                      <c:pt idx="64">
                        <c:v>15.463590002945669</c:v>
                      </c:pt>
                      <c:pt idx="65">
                        <c:v>15.288394841449612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F84-4046-865D-2904789C4D32}"/>
                  </c:ext>
                </c:extLst>
              </c15:ser>
            </c15:filteredLineSeries>
          </c:ext>
        </c:extLst>
      </c:lineChart>
      <c:catAx>
        <c:axId val="903187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88768"/>
        <c:crosses val="autoZero"/>
        <c:auto val="1"/>
        <c:lblAlgn val="ctr"/>
        <c:lblOffset val="100"/>
        <c:tickLblSkip val="3"/>
        <c:noMultiLvlLbl val="0"/>
      </c:catAx>
      <c:valAx>
        <c:axId val="90318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871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Profit rate for US NFC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Pshare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Prate_NFC!$A$2:$A$89</c:f>
              <c:strCache>
                <c:ptCount val="88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  <c:pt idx="11">
                  <c:v>1940</c:v>
                </c:pt>
                <c:pt idx="12">
                  <c:v>1941</c:v>
                </c:pt>
                <c:pt idx="13">
                  <c:v>1942</c:v>
                </c:pt>
                <c:pt idx="14">
                  <c:v>1943</c:v>
                </c:pt>
                <c:pt idx="15">
                  <c:v>1944</c:v>
                </c:pt>
                <c:pt idx="16">
                  <c:v>1945</c:v>
                </c:pt>
                <c:pt idx="17">
                  <c:v>1946</c:v>
                </c:pt>
                <c:pt idx="18">
                  <c:v>1947</c:v>
                </c:pt>
                <c:pt idx="19">
                  <c:v>1948</c:v>
                </c:pt>
                <c:pt idx="20">
                  <c:v>1949</c:v>
                </c:pt>
                <c:pt idx="21">
                  <c:v>1950</c:v>
                </c:pt>
                <c:pt idx="22">
                  <c:v>1951</c:v>
                </c:pt>
                <c:pt idx="23">
                  <c:v>1952</c:v>
                </c:pt>
                <c:pt idx="24">
                  <c:v>1953</c:v>
                </c:pt>
                <c:pt idx="25">
                  <c:v>1954</c:v>
                </c:pt>
                <c:pt idx="26">
                  <c:v>1955</c:v>
                </c:pt>
                <c:pt idx="27">
                  <c:v>1956</c:v>
                </c:pt>
                <c:pt idx="28">
                  <c:v>1957</c:v>
                </c:pt>
                <c:pt idx="29">
                  <c:v>1958</c:v>
                </c:pt>
                <c:pt idx="30">
                  <c:v>1959</c:v>
                </c:pt>
                <c:pt idx="31">
                  <c:v>1960</c:v>
                </c:pt>
                <c:pt idx="32">
                  <c:v>1961</c:v>
                </c:pt>
                <c:pt idx="33">
                  <c:v>1962</c:v>
                </c:pt>
                <c:pt idx="34">
                  <c:v>1963</c:v>
                </c:pt>
                <c:pt idx="35">
                  <c:v>1964</c:v>
                </c:pt>
                <c:pt idx="36">
                  <c:v>1965</c:v>
                </c:pt>
                <c:pt idx="37">
                  <c:v>1966</c:v>
                </c:pt>
                <c:pt idx="38">
                  <c:v>1967</c:v>
                </c:pt>
                <c:pt idx="39">
                  <c:v>1968</c:v>
                </c:pt>
                <c:pt idx="40">
                  <c:v>1969</c:v>
                </c:pt>
                <c:pt idx="41">
                  <c:v>1970</c:v>
                </c:pt>
                <c:pt idx="42">
                  <c:v>1971</c:v>
                </c:pt>
                <c:pt idx="43">
                  <c:v>1972</c:v>
                </c:pt>
                <c:pt idx="44">
                  <c:v>1973</c:v>
                </c:pt>
                <c:pt idx="45">
                  <c:v>1974</c:v>
                </c:pt>
                <c:pt idx="46">
                  <c:v>1975</c:v>
                </c:pt>
                <c:pt idx="47">
                  <c:v>1976</c:v>
                </c:pt>
                <c:pt idx="48">
                  <c:v>1977</c:v>
                </c:pt>
                <c:pt idx="49">
                  <c:v>1978</c:v>
                </c:pt>
                <c:pt idx="50">
                  <c:v>1979</c:v>
                </c:pt>
                <c:pt idx="51">
                  <c:v>1980</c:v>
                </c:pt>
                <c:pt idx="52">
                  <c:v>1981</c:v>
                </c:pt>
                <c:pt idx="53">
                  <c:v>1982</c:v>
                </c:pt>
                <c:pt idx="54">
                  <c:v>1983</c:v>
                </c:pt>
                <c:pt idx="55">
                  <c:v>1984</c:v>
                </c:pt>
                <c:pt idx="56">
                  <c:v>1985</c:v>
                </c:pt>
                <c:pt idx="57">
                  <c:v>1986</c:v>
                </c:pt>
                <c:pt idx="58">
                  <c:v>1987</c:v>
                </c:pt>
                <c:pt idx="59">
                  <c:v>1988</c:v>
                </c:pt>
                <c:pt idx="60">
                  <c:v>1989</c:v>
                </c:pt>
                <c:pt idx="61">
                  <c:v>1990</c:v>
                </c:pt>
                <c:pt idx="62">
                  <c:v>1991</c:v>
                </c:pt>
                <c:pt idx="63">
                  <c:v>1992</c:v>
                </c:pt>
                <c:pt idx="64">
                  <c:v>1993</c:v>
                </c:pt>
                <c:pt idx="65">
                  <c:v>1994</c:v>
                </c:pt>
                <c:pt idx="66">
                  <c:v>1995</c:v>
                </c:pt>
                <c:pt idx="67">
                  <c:v>1996</c:v>
                </c:pt>
                <c:pt idx="68">
                  <c:v>1997</c:v>
                </c:pt>
                <c:pt idx="69">
                  <c:v>1998</c:v>
                </c:pt>
                <c:pt idx="70">
                  <c:v>1999</c:v>
                </c:pt>
                <c:pt idx="71">
                  <c:v>2000</c:v>
                </c:pt>
                <c:pt idx="72">
                  <c:v>2001</c:v>
                </c:pt>
                <c:pt idx="73">
                  <c:v>2002</c:v>
                </c:pt>
                <c:pt idx="74">
                  <c:v>2003</c:v>
                </c:pt>
                <c:pt idx="75">
                  <c:v>2004</c:v>
                </c:pt>
                <c:pt idx="76">
                  <c:v>2005</c:v>
                </c:pt>
                <c:pt idx="77">
                  <c:v>2006</c:v>
                </c:pt>
                <c:pt idx="78">
                  <c:v>2007</c:v>
                </c:pt>
                <c:pt idx="79">
                  <c:v>2008</c:v>
                </c:pt>
                <c:pt idx="80">
                  <c:v>2009</c:v>
                </c:pt>
                <c:pt idx="81">
                  <c:v>2010</c:v>
                </c:pt>
                <c:pt idx="82">
                  <c:v>2011</c:v>
                </c:pt>
                <c:pt idx="83">
                  <c:v>2012</c:v>
                </c:pt>
                <c:pt idx="84">
                  <c:v>2013</c:v>
                </c:pt>
                <c:pt idx="85">
                  <c:v>2014</c:v>
                </c:pt>
                <c:pt idx="86">
                  <c:v>2015</c:v>
                </c:pt>
                <c:pt idx="87">
                  <c:v>2016</c:v>
                </c:pt>
              </c:strCache>
            </c:strRef>
          </c:cat>
          <c:val>
            <c:numLit>
              <c:formatCode>General</c:formatCode>
              <c:ptCount val="89"/>
              <c:pt idx="0">
                <c:v>23.362445414847162</c:v>
              </c:pt>
              <c:pt idx="1">
                <c:v>21.287128712871286</c:v>
              </c:pt>
              <c:pt idx="2">
                <c:v>14.886731391585762</c:v>
              </c:pt>
              <c:pt idx="3">
                <c:v>6.0185185185185182</c:v>
              </c:pt>
              <c:pt idx="4">
                <c:v>5.2132701421800949</c:v>
              </c:pt>
              <c:pt idx="5">
                <c:v>14.181818181818182</c:v>
              </c:pt>
              <c:pt idx="6">
                <c:v>17.15210355987055</c:v>
              </c:pt>
              <c:pt idx="7">
                <c:v>19.94459833795014</c:v>
              </c:pt>
              <c:pt idx="8">
                <c:v>19.174757281553397</c:v>
              </c:pt>
              <c:pt idx="9">
                <c:v>15.730337078651685</c:v>
              </c:pt>
              <c:pt idx="10">
                <c:v>17.839195979899497</c:v>
              </c:pt>
              <c:pt idx="11">
                <c:v>22.077922077922075</c:v>
              </c:pt>
              <c:pt idx="12">
                <c:v>25.774877650897228</c:v>
              </c:pt>
              <c:pt idx="13">
                <c:v>26.700898587933246</c:v>
              </c:pt>
              <c:pt idx="14">
                <c:v>26.445396145610278</c:v>
              </c:pt>
              <c:pt idx="15">
                <c:v>25.439503619441574</c:v>
              </c:pt>
              <c:pt idx="16">
                <c:v>22.383073496659243</c:v>
              </c:pt>
              <c:pt idx="17">
                <c:v>17.8494623655914</c:v>
              </c:pt>
              <c:pt idx="18">
                <c:v>20.230700976042591</c:v>
              </c:pt>
              <c:pt idx="19">
                <c:v>22.575640031031806</c:v>
              </c:pt>
              <c:pt idx="20">
                <c:v>21.238938053097346</c:v>
              </c:pt>
              <c:pt idx="21">
                <c:v>23.450704225352112</c:v>
              </c:pt>
              <c:pt idx="22">
                <c:v>23.190184049079754</c:v>
              </c:pt>
              <c:pt idx="23">
                <c:v>20.963006459189664</c:v>
              </c:pt>
              <c:pt idx="24">
                <c:v>19.857377948436643</c:v>
              </c:pt>
              <c:pt idx="25">
                <c:v>19.730941704035875</c:v>
              </c:pt>
              <c:pt idx="26">
                <c:v>22.419753086419753</c:v>
              </c:pt>
              <c:pt idx="27">
                <c:v>20.518758684576191</c:v>
              </c:pt>
              <c:pt idx="28">
                <c:v>19.491525423728817</c:v>
              </c:pt>
              <c:pt idx="29">
                <c:v>18.081180811808117</c:v>
              </c:pt>
              <c:pt idx="30">
                <c:v>20.326530612244898</c:v>
              </c:pt>
              <c:pt idx="31">
                <c:v>18.791683012946255</c:v>
              </c:pt>
              <c:pt idx="32">
                <c:v>18.976708667430319</c:v>
              </c:pt>
              <c:pt idx="33">
                <c:v>20.139372822299649</c:v>
              </c:pt>
              <c:pt idx="34">
                <c:v>21.109298531810769</c:v>
              </c:pt>
              <c:pt idx="35">
                <c:v>21.642016299426501</c:v>
              </c:pt>
              <c:pt idx="36">
                <c:v>22.882981638805152</c:v>
              </c:pt>
              <c:pt idx="37">
                <c:v>22.685300723733466</c:v>
              </c:pt>
              <c:pt idx="38">
                <c:v>21.277102692399332</c:v>
              </c:pt>
              <c:pt idx="39">
                <c:v>20.829732065687125</c:v>
              </c:pt>
              <c:pt idx="40">
                <c:v>18.938335661544603</c:v>
              </c:pt>
              <c:pt idx="41">
                <c:v>16.510903426791277</c:v>
              </c:pt>
              <c:pt idx="42">
                <c:v>17.639616844388218</c:v>
              </c:pt>
              <c:pt idx="43">
                <c:v>18.220201364079248</c:v>
              </c:pt>
              <c:pt idx="44">
                <c:v>18.169972491675111</c:v>
              </c:pt>
              <c:pt idx="45">
                <c:v>16.420739136320563</c:v>
              </c:pt>
              <c:pt idx="46">
                <c:v>17.885150518593473</c:v>
              </c:pt>
              <c:pt idx="47">
                <c:v>18.940323480200782</c:v>
              </c:pt>
              <c:pt idx="48">
                <c:v>19.408866995073893</c:v>
              </c:pt>
              <c:pt idx="49">
                <c:v>19.211438474870015</c:v>
              </c:pt>
              <c:pt idx="50">
                <c:v>17.74647887323944</c:v>
              </c:pt>
              <c:pt idx="51">
                <c:v>16.220735785953174</c:v>
              </c:pt>
              <c:pt idx="52">
                <c:v>17.495029821073558</c:v>
              </c:pt>
              <c:pt idx="53">
                <c:v>16.508372906773307</c:v>
              </c:pt>
              <c:pt idx="54">
                <c:v>17.595444244290778</c:v>
              </c:pt>
              <c:pt idx="55">
                <c:v>19.18216377273194</c:v>
              </c:pt>
              <c:pt idx="56">
                <c:v>18.540519656138319</c:v>
              </c:pt>
              <c:pt idx="57">
                <c:v>16.982537834691502</c:v>
              </c:pt>
              <c:pt idx="58">
                <c:v>17.570846693820954</c:v>
              </c:pt>
              <c:pt idx="59">
                <c:v>18.185791481246024</c:v>
              </c:pt>
              <c:pt idx="60">
                <c:v>17.336312341424623</c:v>
              </c:pt>
              <c:pt idx="61">
                <c:v>16.575426893376353</c:v>
              </c:pt>
              <c:pt idx="62">
                <c:v>16.047447725572614</c:v>
              </c:pt>
              <c:pt idx="63">
                <c:v>15.248009797917941</c:v>
              </c:pt>
              <c:pt idx="64">
                <c:v>15.82556136873233</c:v>
              </c:pt>
              <c:pt idx="65">
                <c:v>17.477039438141542</c:v>
              </c:pt>
              <c:pt idx="66">
                <c:v>18.034511186286494</c:v>
              </c:pt>
              <c:pt idx="67">
                <c:v>18.70653685674548</c:v>
              </c:pt>
              <c:pt idx="68">
                <c:v>18.917705735660846</c:v>
              </c:pt>
              <c:pt idx="69">
                <c:v>17.440679966946053</c:v>
              </c:pt>
              <c:pt idx="70">
                <c:v>16.75916638805305</c:v>
              </c:pt>
              <c:pt idx="71">
                <c:v>15.17260170610551</c:v>
              </c:pt>
              <c:pt idx="72">
                <c:v>14.005847329221707</c:v>
              </c:pt>
              <c:pt idx="73">
                <c:v>15.193696928731359</c:v>
              </c:pt>
              <c:pt idx="74">
                <c:v>16.610618567206767</c:v>
              </c:pt>
              <c:pt idx="75">
                <c:v>18.336915381250357</c:v>
              </c:pt>
              <c:pt idx="76">
                <c:v>19.897904734801326</c:v>
              </c:pt>
              <c:pt idx="77">
                <c:v>21.12436966398722</c:v>
              </c:pt>
              <c:pt idx="78">
                <c:v>19.887727951197352</c:v>
              </c:pt>
              <c:pt idx="79">
                <c:v>19.020575063282923</c:v>
              </c:pt>
              <c:pt idx="80">
                <c:v>18.611949096709317</c:v>
              </c:pt>
              <c:pt idx="81">
                <c:v>22.012629797207122</c:v>
              </c:pt>
              <c:pt idx="82">
                <c:v>21.990981078861317</c:v>
              </c:pt>
              <c:pt idx="83">
                <c:v>22.591089558580073</c:v>
              </c:pt>
              <c:pt idx="84">
                <c:v>22.690405539070227</c:v>
              </c:pt>
              <c:pt idx="85">
                <c:v>22.612767789858975</c:v>
              </c:pt>
              <c:pt idx="86">
                <c:v>21.87406937449018</c:v>
              </c:pt>
              <c:pt idx="87">
                <c:v>20.647394397795011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9AEB-4852-9BD3-8F9F2479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020288"/>
        <c:axId val="487020616"/>
      </c:lineChart>
      <c:catAx>
        <c:axId val="48702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20616"/>
        <c:crosses val="autoZero"/>
        <c:auto val="1"/>
        <c:lblAlgn val="ctr"/>
        <c:lblOffset val="100"/>
        <c:noMultiLvlLbl val="0"/>
      </c:catAx>
      <c:valAx>
        <c:axId val="48702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2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'Private Prate'!$H$2</c:f>
              <c:strCache>
                <c:ptCount val="1"/>
                <c:pt idx="0">
                  <c:v>private profit rate 1 (replacement cost 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'Private Prate'!$A$19:$A$90</c:f>
              <c:strCache>
                <c:ptCount val="72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  <c:pt idx="27">
                  <c:v>1972</c:v>
                </c:pt>
                <c:pt idx="28">
                  <c:v>1973</c:v>
                </c:pt>
                <c:pt idx="29">
                  <c:v>1974</c:v>
                </c:pt>
                <c:pt idx="30">
                  <c:v>1975</c:v>
                </c:pt>
                <c:pt idx="31">
                  <c:v>1976</c:v>
                </c:pt>
                <c:pt idx="32">
                  <c:v>1977</c:v>
                </c:pt>
                <c:pt idx="33">
                  <c:v>1978</c:v>
                </c:pt>
                <c:pt idx="34">
                  <c:v>1979</c:v>
                </c:pt>
                <c:pt idx="35">
                  <c:v>1980</c:v>
                </c:pt>
                <c:pt idx="36">
                  <c:v>1981</c:v>
                </c:pt>
                <c:pt idx="37">
                  <c:v>1982</c:v>
                </c:pt>
                <c:pt idx="38">
                  <c:v>1983</c:v>
                </c:pt>
                <c:pt idx="39">
                  <c:v>1984</c:v>
                </c:pt>
                <c:pt idx="40">
                  <c:v>1985</c:v>
                </c:pt>
                <c:pt idx="41">
                  <c:v>1986</c:v>
                </c:pt>
                <c:pt idx="42">
                  <c:v>1987</c:v>
                </c:pt>
                <c:pt idx="43">
                  <c:v>1988</c:v>
                </c:pt>
                <c:pt idx="44">
                  <c:v>1989</c:v>
                </c:pt>
                <c:pt idx="45">
                  <c:v>1990</c:v>
                </c:pt>
                <c:pt idx="46">
                  <c:v>1991</c:v>
                </c:pt>
                <c:pt idx="47">
                  <c:v>1992</c:v>
                </c:pt>
                <c:pt idx="48">
                  <c:v>1993</c:v>
                </c:pt>
                <c:pt idx="49">
                  <c:v>1994</c:v>
                </c:pt>
                <c:pt idx="50">
                  <c:v>1995</c:v>
                </c:pt>
                <c:pt idx="51">
                  <c:v>1996</c:v>
                </c:pt>
                <c:pt idx="52">
                  <c:v>1997</c:v>
                </c:pt>
                <c:pt idx="53">
                  <c:v>1998</c:v>
                </c:pt>
                <c:pt idx="54">
                  <c:v>1999</c:v>
                </c:pt>
                <c:pt idx="55">
                  <c:v>2000</c:v>
                </c:pt>
                <c:pt idx="56">
                  <c:v>2001</c:v>
                </c:pt>
                <c:pt idx="57">
                  <c:v>2002</c:v>
                </c:pt>
                <c:pt idx="58">
                  <c:v>2003</c:v>
                </c:pt>
                <c:pt idx="59">
                  <c:v>2004</c:v>
                </c:pt>
                <c:pt idx="60">
                  <c:v>2005</c:v>
                </c:pt>
                <c:pt idx="61">
                  <c:v>2006</c:v>
                </c:pt>
                <c:pt idx="62">
                  <c:v>2007</c:v>
                </c:pt>
                <c:pt idx="63">
                  <c:v>2008</c:v>
                </c:pt>
                <c:pt idx="64">
                  <c:v>2009</c:v>
                </c:pt>
                <c:pt idx="65">
                  <c:v>2010</c:v>
                </c:pt>
                <c:pt idx="66">
                  <c:v>2011</c:v>
                </c:pt>
                <c:pt idx="67">
                  <c:v>2012</c:v>
                </c:pt>
                <c:pt idx="68">
                  <c:v>2013</c:v>
                </c:pt>
                <c:pt idx="69">
                  <c:v>2014</c:v>
                </c:pt>
                <c:pt idx="70">
                  <c:v>2015</c:v>
                </c:pt>
                <c:pt idx="71">
                  <c:v>2016</c:v>
                </c:pt>
              </c:strCache>
            </c:strRef>
          </c:cat>
          <c:val>
            <c:numRef>
              <c:f>'Private Prate'!$H$19:$H$90</c:f>
              <c:numCache>
                <c:formatCode>General</c:formatCode>
                <c:ptCount val="72"/>
                <c:pt idx="0">
                  <c:v>4.3241055081744006</c:v>
                </c:pt>
                <c:pt idx="1">
                  <c:v>3.0611370287379551</c:v>
                </c:pt>
                <c:pt idx="2">
                  <c:v>4.0092736242090403</c:v>
                </c:pt>
                <c:pt idx="3">
                  <c:v>5.308024334272039</c:v>
                </c:pt>
                <c:pt idx="4">
                  <c:v>5.0597487616108747</c:v>
                </c:pt>
                <c:pt idx="5">
                  <c:v>4.3983035115027063</c:v>
                </c:pt>
                <c:pt idx="6">
                  <c:v>3.8917579224157564</c:v>
                </c:pt>
                <c:pt idx="7">
                  <c:v>3.9875822285936566</c:v>
                </c:pt>
                <c:pt idx="8">
                  <c:v>3.724141807824914</c:v>
                </c:pt>
                <c:pt idx="9">
                  <c:v>4.0370861413255401</c:v>
                </c:pt>
                <c:pt idx="10">
                  <c:v>4.9367192757790628</c:v>
                </c:pt>
                <c:pt idx="11">
                  <c:v>4.2402450595440682</c:v>
                </c:pt>
                <c:pt idx="12">
                  <c:v>3.9964873922471735</c:v>
                </c:pt>
                <c:pt idx="13">
                  <c:v>3.5420389168374857</c:v>
                </c:pt>
                <c:pt idx="14">
                  <c:v>4.3860459879442555</c:v>
                </c:pt>
                <c:pt idx="15">
                  <c:v>4.1170083291507149</c:v>
                </c:pt>
                <c:pt idx="16">
                  <c:v>4.2774739920004858</c:v>
                </c:pt>
                <c:pt idx="17">
                  <c:v>5.1895894064618853</c:v>
                </c:pt>
                <c:pt idx="18">
                  <c:v>5.6920863651495699</c:v>
                </c:pt>
                <c:pt idx="19">
                  <c:v>6.1283573888971068</c:v>
                </c:pt>
                <c:pt idx="20">
                  <c:v>6.8830447227144402</c:v>
                </c:pt>
                <c:pt idx="21">
                  <c:v>6.8444625896084261</c:v>
                </c:pt>
                <c:pt idx="22">
                  <c:v>6.2775756982133393</c:v>
                </c:pt>
                <c:pt idx="23">
                  <c:v>5.7945584199626623</c:v>
                </c:pt>
                <c:pt idx="24">
                  <c:v>5.0655990463017906</c:v>
                </c:pt>
                <c:pt idx="25">
                  <c:v>4.2268749783372659</c:v>
                </c:pt>
                <c:pt idx="26">
                  <c:v>4.6097647855877328</c:v>
                </c:pt>
                <c:pt idx="27">
                  <c:v>4.9807432637050608</c:v>
                </c:pt>
                <c:pt idx="28">
                  <c:v>4.7290682357568921</c:v>
                </c:pt>
                <c:pt idx="29">
                  <c:v>3.5252238774477793</c:v>
                </c:pt>
                <c:pt idx="30">
                  <c:v>4.2123295542764296</c:v>
                </c:pt>
                <c:pt idx="31">
                  <c:v>4.4387507613838038</c:v>
                </c:pt>
                <c:pt idx="32">
                  <c:v>4.6826671800031008</c:v>
                </c:pt>
                <c:pt idx="33">
                  <c:v>4.592696940417814</c:v>
                </c:pt>
                <c:pt idx="34">
                  <c:v>3.9772378722591442</c:v>
                </c:pt>
                <c:pt idx="35">
                  <c:v>3.462237787714125</c:v>
                </c:pt>
                <c:pt idx="36">
                  <c:v>4.2805419506736238</c:v>
                </c:pt>
                <c:pt idx="37">
                  <c:v>4.2621298231377818</c:v>
                </c:pt>
                <c:pt idx="38">
                  <c:v>4.6360802212966759</c:v>
                </c:pt>
                <c:pt idx="39">
                  <c:v>5.414562366377667</c:v>
                </c:pt>
                <c:pt idx="40">
                  <c:v>5.3380726161753174</c:v>
                </c:pt>
                <c:pt idx="41">
                  <c:v>4.6269339449837599</c:v>
                </c:pt>
                <c:pt idx="42">
                  <c:v>4.7410133153366703</c:v>
                </c:pt>
                <c:pt idx="43">
                  <c:v>5.1147286548263642</c:v>
                </c:pt>
                <c:pt idx="44">
                  <c:v>4.7990710402621595</c:v>
                </c:pt>
                <c:pt idx="45">
                  <c:v>4.6893289492068062</c:v>
                </c:pt>
                <c:pt idx="46">
                  <c:v>4.802667197182517</c:v>
                </c:pt>
                <c:pt idx="47">
                  <c:v>4.7221715493184702</c:v>
                </c:pt>
                <c:pt idx="48">
                  <c:v>4.8808048756151594</c:v>
                </c:pt>
                <c:pt idx="49">
                  <c:v>5.6604322406120007</c:v>
                </c:pt>
                <c:pt idx="50">
                  <c:v>5.7452955738055342</c:v>
                </c:pt>
                <c:pt idx="51">
                  <c:v>6.2270188203958217</c:v>
                </c:pt>
                <c:pt idx="52">
                  <c:v>6.0244047085207066</c:v>
                </c:pt>
                <c:pt idx="53">
                  <c:v>5.3129861387735078</c:v>
                </c:pt>
                <c:pt idx="54">
                  <c:v>5.0480527323417199</c:v>
                </c:pt>
                <c:pt idx="55">
                  <c:v>4.2676675903667913</c:v>
                </c:pt>
                <c:pt idx="56">
                  <c:v>4.2189341854649047</c:v>
                </c:pt>
                <c:pt idx="57">
                  <c:v>4.7500808505222567</c:v>
                </c:pt>
                <c:pt idx="58">
                  <c:v>5.0055212336366477</c:v>
                </c:pt>
                <c:pt idx="59">
                  <c:v>5.0592952478608719</c:v>
                </c:pt>
                <c:pt idx="60">
                  <c:v>4.9511769647946302</c:v>
                </c:pt>
                <c:pt idx="61">
                  <c:v>5.0661737517457732</c:v>
                </c:pt>
                <c:pt idx="62">
                  <c:v>4.5103506564979252</c:v>
                </c:pt>
                <c:pt idx="63">
                  <c:v>5.2542983612323733</c:v>
                </c:pt>
                <c:pt idx="64">
                  <c:v>5.7365376139513513</c:v>
                </c:pt>
                <c:pt idx="65">
                  <c:v>6.6746321763766963</c:v>
                </c:pt>
                <c:pt idx="66">
                  <c:v>6.6871391717759519</c:v>
                </c:pt>
                <c:pt idx="67">
                  <c:v>6.6899474065236646</c:v>
                </c:pt>
                <c:pt idx="68">
                  <c:v>6.3733785082911876</c:v>
                </c:pt>
                <c:pt idx="69">
                  <c:v>6.1294677539712712</c:v>
                </c:pt>
                <c:pt idx="70">
                  <c:v>5.8080056134226838</c:v>
                </c:pt>
                <c:pt idx="71">
                  <c:v>5.3457240048104007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B-44BB-86C6-F5B62C3739A3}"/>
            </c:ext>
          </c:extLst>
        </c:ser>
        <c:ser>
          <c:idx val="1"/>
          <c:order val="1"/>
          <c:tx>
            <c:strRef>
              <c:f>'Private Prate'!$I$2</c:f>
              <c:strCache>
                <c:ptCount val="1"/>
                <c:pt idx="0">
                  <c:v>private profit rate 2 (market value 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'Private Prate'!$A$19:$A$90</c:f>
              <c:strCache>
                <c:ptCount val="72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  <c:pt idx="27">
                  <c:v>1972</c:v>
                </c:pt>
                <c:pt idx="28">
                  <c:v>1973</c:v>
                </c:pt>
                <c:pt idx="29">
                  <c:v>1974</c:v>
                </c:pt>
                <c:pt idx="30">
                  <c:v>1975</c:v>
                </c:pt>
                <c:pt idx="31">
                  <c:v>1976</c:v>
                </c:pt>
                <c:pt idx="32">
                  <c:v>1977</c:v>
                </c:pt>
                <c:pt idx="33">
                  <c:v>1978</c:v>
                </c:pt>
                <c:pt idx="34">
                  <c:v>1979</c:v>
                </c:pt>
                <c:pt idx="35">
                  <c:v>1980</c:v>
                </c:pt>
                <c:pt idx="36">
                  <c:v>1981</c:v>
                </c:pt>
                <c:pt idx="37">
                  <c:v>1982</c:v>
                </c:pt>
                <c:pt idx="38">
                  <c:v>1983</c:v>
                </c:pt>
                <c:pt idx="39">
                  <c:v>1984</c:v>
                </c:pt>
                <c:pt idx="40">
                  <c:v>1985</c:v>
                </c:pt>
                <c:pt idx="41">
                  <c:v>1986</c:v>
                </c:pt>
                <c:pt idx="42">
                  <c:v>1987</c:v>
                </c:pt>
                <c:pt idx="43">
                  <c:v>1988</c:v>
                </c:pt>
                <c:pt idx="44">
                  <c:v>1989</c:v>
                </c:pt>
                <c:pt idx="45">
                  <c:v>1990</c:v>
                </c:pt>
                <c:pt idx="46">
                  <c:v>1991</c:v>
                </c:pt>
                <c:pt idx="47">
                  <c:v>1992</c:v>
                </c:pt>
                <c:pt idx="48">
                  <c:v>1993</c:v>
                </c:pt>
                <c:pt idx="49">
                  <c:v>1994</c:v>
                </c:pt>
                <c:pt idx="50">
                  <c:v>1995</c:v>
                </c:pt>
                <c:pt idx="51">
                  <c:v>1996</c:v>
                </c:pt>
                <c:pt idx="52">
                  <c:v>1997</c:v>
                </c:pt>
                <c:pt idx="53">
                  <c:v>1998</c:v>
                </c:pt>
                <c:pt idx="54">
                  <c:v>1999</c:v>
                </c:pt>
                <c:pt idx="55">
                  <c:v>2000</c:v>
                </c:pt>
                <c:pt idx="56">
                  <c:v>2001</c:v>
                </c:pt>
                <c:pt idx="57">
                  <c:v>2002</c:v>
                </c:pt>
                <c:pt idx="58">
                  <c:v>2003</c:v>
                </c:pt>
                <c:pt idx="59">
                  <c:v>2004</c:v>
                </c:pt>
                <c:pt idx="60">
                  <c:v>2005</c:v>
                </c:pt>
                <c:pt idx="61">
                  <c:v>2006</c:v>
                </c:pt>
                <c:pt idx="62">
                  <c:v>2007</c:v>
                </c:pt>
                <c:pt idx="63">
                  <c:v>2008</c:v>
                </c:pt>
                <c:pt idx="64">
                  <c:v>2009</c:v>
                </c:pt>
                <c:pt idx="65">
                  <c:v>2010</c:v>
                </c:pt>
                <c:pt idx="66">
                  <c:v>2011</c:v>
                </c:pt>
                <c:pt idx="67">
                  <c:v>2012</c:v>
                </c:pt>
                <c:pt idx="68">
                  <c:v>2013</c:v>
                </c:pt>
                <c:pt idx="69">
                  <c:v>2014</c:v>
                </c:pt>
                <c:pt idx="70">
                  <c:v>2015</c:v>
                </c:pt>
                <c:pt idx="71">
                  <c:v>2016</c:v>
                </c:pt>
              </c:strCache>
            </c:strRef>
          </c:cat>
          <c:val>
            <c:numRef>
              <c:f>'Private Prate'!$I$19:$I$90</c:f>
              <c:numCache>
                <c:formatCode>General</c:formatCode>
                <c:ptCount val="72"/>
                <c:pt idx="0">
                  <c:v>8.9436076991142048</c:v>
                </c:pt>
                <c:pt idx="1">
                  <c:v>6.8003155346408093</c:v>
                </c:pt>
                <c:pt idx="2">
                  <c:v>10.246723276100186</c:v>
                </c:pt>
                <c:pt idx="3">
                  <c:v>14.566451804233868</c:v>
                </c:pt>
                <c:pt idx="4">
                  <c:v>13.534399933163458</c:v>
                </c:pt>
                <c:pt idx="5">
                  <c:v>10.380436247944132</c:v>
                </c:pt>
                <c:pt idx="6">
                  <c:v>8.7304140054220429</c:v>
                </c:pt>
                <c:pt idx="7">
                  <c:v>9.4493849204048761</c:v>
                </c:pt>
                <c:pt idx="8">
                  <c:v>9.2561329157400856</c:v>
                </c:pt>
                <c:pt idx="9">
                  <c:v>7.9911371024863342</c:v>
                </c:pt>
                <c:pt idx="10">
                  <c:v>8.5309922929411499</c:v>
                </c:pt>
                <c:pt idx="11">
                  <c:v>7.2952345434262735</c:v>
                </c:pt>
                <c:pt idx="12">
                  <c:v>7.7454222123426621</c:v>
                </c:pt>
                <c:pt idx="13">
                  <c:v>5.5357480522114217</c:v>
                </c:pt>
                <c:pt idx="14">
                  <c:v>6.4576786995571167</c:v>
                </c:pt>
                <c:pt idx="15">
                  <c:v>6.0505255038086974</c:v>
                </c:pt>
                <c:pt idx="16">
                  <c:v>5.4993761901635052</c:v>
                </c:pt>
                <c:pt idx="17">
                  <c:v>7.0589664583887535</c:v>
                </c:pt>
                <c:pt idx="18">
                  <c:v>7.3068734212956263</c:v>
                </c:pt>
                <c:pt idx="19">
                  <c:v>7.1063452311522575</c:v>
                </c:pt>
                <c:pt idx="20">
                  <c:v>7.5074429706550667</c:v>
                </c:pt>
                <c:pt idx="21">
                  <c:v>8.8804965599760699</c:v>
                </c:pt>
                <c:pt idx="22">
                  <c:v>6.9079297889774436</c:v>
                </c:pt>
                <c:pt idx="23">
                  <c:v>5.8955715746262083</c:v>
                </c:pt>
                <c:pt idx="24">
                  <c:v>6.4911494536911469</c:v>
                </c:pt>
                <c:pt idx="25">
                  <c:v>5.808118355512601</c:v>
                </c:pt>
                <c:pt idx="26">
                  <c:v>6.0194873301952274</c:v>
                </c:pt>
                <c:pt idx="27">
                  <c:v>5.8647827765005971</c:v>
                </c:pt>
                <c:pt idx="28">
                  <c:v>7.5325245430600996</c:v>
                </c:pt>
                <c:pt idx="29">
                  <c:v>9.6385881227266665</c:v>
                </c:pt>
                <c:pt idx="30">
                  <c:v>8.3691211118069866</c:v>
                </c:pt>
                <c:pt idx="31">
                  <c:v>8.3004294777242684</c:v>
                </c:pt>
                <c:pt idx="32">
                  <c:v>10.244018195247978</c:v>
                </c:pt>
                <c:pt idx="33">
                  <c:v>10.543547626314473</c:v>
                </c:pt>
                <c:pt idx="34">
                  <c:v>8.9054846849098901</c:v>
                </c:pt>
                <c:pt idx="35">
                  <c:v>7.0636298429264928</c:v>
                </c:pt>
                <c:pt idx="36">
                  <c:v>9.9568501280128707</c:v>
                </c:pt>
                <c:pt idx="37">
                  <c:v>9.3957537086375353</c:v>
                </c:pt>
                <c:pt idx="38">
                  <c:v>9.5507699502345567</c:v>
                </c:pt>
                <c:pt idx="39">
                  <c:v>12.02651849507671</c:v>
                </c:pt>
                <c:pt idx="40">
                  <c:v>10.290946210001859</c:v>
                </c:pt>
                <c:pt idx="41">
                  <c:v>8.2044748170884745</c:v>
                </c:pt>
                <c:pt idx="42">
                  <c:v>8.6023347943647988</c:v>
                </c:pt>
                <c:pt idx="43">
                  <c:v>9.012289044437912</c:v>
                </c:pt>
                <c:pt idx="44">
                  <c:v>7.4204427126110399</c:v>
                </c:pt>
                <c:pt idx="45">
                  <c:v>7.5925096653524644</c:v>
                </c:pt>
                <c:pt idx="46">
                  <c:v>6.0866291841672711</c:v>
                </c:pt>
                <c:pt idx="47">
                  <c:v>5.344206131115949</c:v>
                </c:pt>
                <c:pt idx="48">
                  <c:v>5.2522431316532909</c:v>
                </c:pt>
                <c:pt idx="49">
                  <c:v>6.5513150435160821</c:v>
                </c:pt>
                <c:pt idx="50">
                  <c:v>5.5885616657401584</c:v>
                </c:pt>
                <c:pt idx="51">
                  <c:v>6.0746952525717806</c:v>
                </c:pt>
                <c:pt idx="52">
                  <c:v>5.4320518792708476</c:v>
                </c:pt>
                <c:pt idx="53">
                  <c:v>4.2488330874128737</c:v>
                </c:pt>
                <c:pt idx="54">
                  <c:v>3.3867262994235556</c:v>
                </c:pt>
                <c:pt idx="55">
                  <c:v>3.8088786388987121</c:v>
                </c:pt>
                <c:pt idx="56">
                  <c:v>4.2224679476932225</c:v>
                </c:pt>
                <c:pt idx="57">
                  <c:v>6.4530949386184551</c:v>
                </c:pt>
                <c:pt idx="58">
                  <c:v>5.4013566369595214</c:v>
                </c:pt>
                <c:pt idx="59">
                  <c:v>5.7322480857732483</c:v>
                </c:pt>
                <c:pt idx="60">
                  <c:v>5.9176044585375172</c:v>
                </c:pt>
                <c:pt idx="61">
                  <c:v>5.8864002410473137</c:v>
                </c:pt>
                <c:pt idx="62">
                  <c:v>5.3298867233430185</c:v>
                </c:pt>
                <c:pt idx="63">
                  <c:v>8.7065098183526075</c:v>
                </c:pt>
                <c:pt idx="64">
                  <c:v>6.8118171346045902</c:v>
                </c:pt>
                <c:pt idx="65">
                  <c:v>7.4872535969928364</c:v>
                </c:pt>
                <c:pt idx="66">
                  <c:v>7.9222063710383637</c:v>
                </c:pt>
                <c:pt idx="67">
                  <c:v>7.2759029858327313</c:v>
                </c:pt>
                <c:pt idx="68">
                  <c:v>5.8113570491439317</c:v>
                </c:pt>
                <c:pt idx="69">
                  <c:v>5.358061059462532</c:v>
                </c:pt>
                <c:pt idx="70">
                  <c:v>5.7206770532608591</c:v>
                </c:pt>
                <c:pt idx="71">
                  <c:v>5.221684230513624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BB-44BB-86C6-F5B62C3739A3}"/>
            </c:ext>
          </c:extLst>
        </c:ser>
        <c:ser>
          <c:idx val="2"/>
          <c:order val="2"/>
          <c:tx>
            <c:strRef>
              <c:f>'Private Prate'!$J$2</c:f>
              <c:strCache>
                <c:ptCount val="1"/>
                <c:pt idx="0">
                  <c:v>private profit rate 1bis (replacement cost from BEA)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'Private Prate'!$J$19:$J$90</c:f>
              <c:numCache>
                <c:formatCode>General</c:formatCode>
                <c:ptCount val="72"/>
                <c:pt idx="0">
                  <c:v>7.0359281437125762</c:v>
                </c:pt>
                <c:pt idx="1">
                  <c:v>4.6497210167389964</c:v>
                </c:pt>
                <c:pt idx="2">
                  <c:v>5.9833506763787723</c:v>
                </c:pt>
                <c:pt idx="3">
                  <c:v>7.9334916864608083</c:v>
                </c:pt>
                <c:pt idx="4">
                  <c:v>7.5278810408921943</c:v>
                </c:pt>
                <c:pt idx="5">
                  <c:v>6.3794531897265943</c:v>
                </c:pt>
                <c:pt idx="6">
                  <c:v>5.8126195028680678</c:v>
                </c:pt>
                <c:pt idx="7">
                  <c:v>5.880230880230882</c:v>
                </c:pt>
                <c:pt idx="8">
                  <c:v>5.4470709146968153</c:v>
                </c:pt>
                <c:pt idx="9">
                  <c:v>5.8394160583941614</c:v>
                </c:pt>
                <c:pt idx="10">
                  <c:v>7.0545673801627977</c:v>
                </c:pt>
                <c:pt idx="11">
                  <c:v>6.0581363759847857</c:v>
                </c:pt>
                <c:pt idx="12">
                  <c:v>5.6355825120040448</c:v>
                </c:pt>
                <c:pt idx="13">
                  <c:v>4.9975259772389915</c:v>
                </c:pt>
                <c:pt idx="14">
                  <c:v>6.1951103726560639</c:v>
                </c:pt>
                <c:pt idx="15">
                  <c:v>5.8250174054304944</c:v>
                </c:pt>
                <c:pt idx="16">
                  <c:v>6.0578661844484643</c:v>
                </c:pt>
                <c:pt idx="17">
                  <c:v>7.3741794310722089</c:v>
                </c:pt>
                <c:pt idx="18">
                  <c:v>8.105820105820106</c:v>
                </c:pt>
                <c:pt idx="19">
                  <c:v>8.7244283995186525</c:v>
                </c:pt>
                <c:pt idx="20">
                  <c:v>9.8219306466729144</c:v>
                </c:pt>
                <c:pt idx="21">
                  <c:v>9.8072952512044047</c:v>
                </c:pt>
                <c:pt idx="22">
                  <c:v>8.9325308837503954</c:v>
                </c:pt>
                <c:pt idx="23">
                  <c:v>8.1785457163426933</c:v>
                </c:pt>
                <c:pt idx="24">
                  <c:v>7.172720146328718</c:v>
                </c:pt>
                <c:pt idx="25">
                  <c:v>5.9417706476530006</c:v>
                </c:pt>
                <c:pt idx="26">
                  <c:v>6.4614380506907416</c:v>
                </c:pt>
                <c:pt idx="27">
                  <c:v>7.0194818236593708</c:v>
                </c:pt>
                <c:pt idx="28">
                  <c:v>6.729655049469649</c:v>
                </c:pt>
                <c:pt idx="29">
                  <c:v>5.0051147157679381</c:v>
                </c:pt>
                <c:pt idx="30">
                  <c:v>5.9266103484688495</c:v>
                </c:pt>
                <c:pt idx="31">
                  <c:v>6.2849582005172326</c:v>
                </c:pt>
                <c:pt idx="32">
                  <c:v>6.6370723256821123</c:v>
                </c:pt>
                <c:pt idx="33">
                  <c:v>6.5341994650363002</c:v>
                </c:pt>
                <c:pt idx="34">
                  <c:v>5.6779977586850956</c:v>
                </c:pt>
                <c:pt idx="35">
                  <c:v>4.9221296631655189</c:v>
                </c:pt>
                <c:pt idx="36">
                  <c:v>6.0420539778190907</c:v>
                </c:pt>
                <c:pt idx="37">
                  <c:v>5.9645206058046218</c:v>
                </c:pt>
                <c:pt idx="38">
                  <c:v>6.5176581016074167</c:v>
                </c:pt>
                <c:pt idx="39">
                  <c:v>7.6502883762200522</c:v>
                </c:pt>
                <c:pt idx="40">
                  <c:v>7.4982868588898857</c:v>
                </c:pt>
                <c:pt idx="41">
                  <c:v>6.4534089183580505</c:v>
                </c:pt>
                <c:pt idx="42">
                  <c:v>6.6356312412562106</c:v>
                </c:pt>
                <c:pt idx="43">
                  <c:v>7.1893195050946144</c:v>
                </c:pt>
                <c:pt idx="44">
                  <c:v>6.7126090233659967</c:v>
                </c:pt>
                <c:pt idx="45">
                  <c:v>6.363914685171955</c:v>
                </c:pt>
                <c:pt idx="46">
                  <c:v>6.2093129740598423</c:v>
                </c:pt>
                <c:pt idx="47">
                  <c:v>5.7583972621176285</c:v>
                </c:pt>
                <c:pt idx="48">
                  <c:v>5.7968887584385094</c:v>
                </c:pt>
                <c:pt idx="49">
                  <c:v>6.7634025545225462</c:v>
                </c:pt>
                <c:pt idx="50">
                  <c:v>6.8293962394059102</c:v>
                </c:pt>
                <c:pt idx="51">
                  <c:v>7.2867999750825394</c:v>
                </c:pt>
                <c:pt idx="52">
                  <c:v>7.5492791997646371</c:v>
                </c:pt>
                <c:pt idx="53">
                  <c:v>6.8488175557697426</c:v>
                </c:pt>
                <c:pt idx="54">
                  <c:v>6.5142147537518484</c:v>
                </c:pt>
                <c:pt idx="55">
                  <c:v>5.6657363728420052</c:v>
                </c:pt>
                <c:pt idx="56">
                  <c:v>5.3368834014679365</c:v>
                </c:pt>
                <c:pt idx="57">
                  <c:v>6.0177678306346634</c:v>
                </c:pt>
                <c:pt idx="58">
                  <c:v>6.3200522245211834</c:v>
                </c:pt>
                <c:pt idx="59">
                  <c:v>6.7374543071582904</c:v>
                </c:pt>
                <c:pt idx="60">
                  <c:v>6.6311777076761311</c:v>
                </c:pt>
                <c:pt idx="61">
                  <c:v>6.9187037101429105</c:v>
                </c:pt>
                <c:pt idx="62">
                  <c:v>6.4341903458284539</c:v>
                </c:pt>
                <c:pt idx="63">
                  <c:v>6.7038975968185426</c:v>
                </c:pt>
                <c:pt idx="64">
                  <c:v>6.4540726233666161</c:v>
                </c:pt>
                <c:pt idx="65">
                  <c:v>7.6633705094084865</c:v>
                </c:pt>
                <c:pt idx="66">
                  <c:v>7.7925970328188221</c:v>
                </c:pt>
                <c:pt idx="67">
                  <c:v>7.9258400926998842</c:v>
                </c:pt>
                <c:pt idx="68">
                  <c:v>7.9481807388784134</c:v>
                </c:pt>
                <c:pt idx="69">
                  <c:v>7.8507482629609839</c:v>
                </c:pt>
                <c:pt idx="70">
                  <c:v>7.7476697998190902</c:v>
                </c:pt>
                <c:pt idx="71">
                  <c:v>7.3085482309029208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BB-44BB-86C6-F5B62C373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923136"/>
        <c:axId val="472926744"/>
      </c:lineChart>
      <c:catAx>
        <c:axId val="47292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926744"/>
        <c:crosses val="autoZero"/>
        <c:auto val="1"/>
        <c:lblAlgn val="ctr"/>
        <c:lblOffset val="100"/>
        <c:noMultiLvlLbl val="0"/>
      </c:catAx>
      <c:valAx>
        <c:axId val="47292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92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rate, business sector excluding real estate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Prate_business!$D$1</c:f>
              <c:strCache>
                <c:ptCount val="1"/>
                <c:pt idx="0">
                  <c:v>Prate, business sector excluding real estate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Prate_business!$A$51:$A$68</c:f>
              <c:strCache>
                <c:ptCount val="1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</c:strCache>
            </c:strRef>
          </c:cat>
          <c:val>
            <c:numRef>
              <c:f>Prate_business!$D$51:$D$68</c:f>
              <c:numCache>
                <c:formatCode>General</c:formatCode>
                <c:ptCount val="18"/>
                <c:pt idx="0">
                  <c:v>15.094608523922798</c:v>
                </c:pt>
                <c:pt idx="1">
                  <c:v>14.673829014466191</c:v>
                </c:pt>
                <c:pt idx="2">
                  <c:v>13.472595622737266</c:v>
                </c:pt>
                <c:pt idx="3">
                  <c:v>13.001500194759382</c:v>
                </c:pt>
                <c:pt idx="4">
                  <c:v>13.404804711143983</c:v>
                </c:pt>
                <c:pt idx="5">
                  <c:v>14.674666028128019</c:v>
                </c:pt>
                <c:pt idx="6">
                  <c:v>15.590452876975725</c:v>
                </c:pt>
                <c:pt idx="7">
                  <c:v>15.894213294835849</c:v>
                </c:pt>
                <c:pt idx="8">
                  <c:v>15.876856163751354</c:v>
                </c:pt>
                <c:pt idx="9">
                  <c:v>15.123967502388469</c:v>
                </c:pt>
                <c:pt idx="10">
                  <c:v>13.524663218777608</c:v>
                </c:pt>
                <c:pt idx="11">
                  <c:v>13.874250314573954</c:v>
                </c:pt>
                <c:pt idx="12">
                  <c:v>15.114861474987022</c:v>
                </c:pt>
                <c:pt idx="13">
                  <c:v>14.697890346160971</c:v>
                </c:pt>
                <c:pt idx="14">
                  <c:v>14.992547323291166</c:v>
                </c:pt>
                <c:pt idx="15">
                  <c:v>15.270340362783644</c:v>
                </c:pt>
                <c:pt idx="16">
                  <c:v>15.463590002945669</c:v>
                </c:pt>
                <c:pt idx="17">
                  <c:v>15.288394841449612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9-4E17-B8CD-7AE59FC6E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076264"/>
        <c:axId val="903076592"/>
      </c:lineChart>
      <c:catAx>
        <c:axId val="90307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76592"/>
        <c:crosses val="autoZero"/>
        <c:auto val="1"/>
        <c:lblAlgn val="ctr"/>
        <c:lblOffset val="100"/>
        <c:noMultiLvlLbl val="0"/>
      </c:catAx>
      <c:valAx>
        <c:axId val="90307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76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E/P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E_P_ratio!$A$10:$A$150</c:f>
              <c:numCache>
                <c:formatCode>General</c:formatCode>
                <c:ptCount val="141"/>
                <c:pt idx="0">
                  <c:v>1872</c:v>
                </c:pt>
                <c:pt idx="1">
                  <c:v>1873</c:v>
                </c:pt>
                <c:pt idx="2">
                  <c:v>1874</c:v>
                </c:pt>
                <c:pt idx="3">
                  <c:v>1875</c:v>
                </c:pt>
                <c:pt idx="4">
                  <c:v>1876</c:v>
                </c:pt>
                <c:pt idx="5">
                  <c:v>1877</c:v>
                </c:pt>
                <c:pt idx="6">
                  <c:v>1878</c:v>
                </c:pt>
                <c:pt idx="7">
                  <c:v>1879</c:v>
                </c:pt>
                <c:pt idx="8">
                  <c:v>1880</c:v>
                </c:pt>
                <c:pt idx="9">
                  <c:v>1881</c:v>
                </c:pt>
                <c:pt idx="10">
                  <c:v>1882</c:v>
                </c:pt>
                <c:pt idx="11">
                  <c:v>1883</c:v>
                </c:pt>
                <c:pt idx="12">
                  <c:v>1884</c:v>
                </c:pt>
                <c:pt idx="13">
                  <c:v>1885</c:v>
                </c:pt>
                <c:pt idx="14">
                  <c:v>1886</c:v>
                </c:pt>
                <c:pt idx="15">
                  <c:v>1887</c:v>
                </c:pt>
                <c:pt idx="16">
                  <c:v>1888</c:v>
                </c:pt>
                <c:pt idx="17">
                  <c:v>1889</c:v>
                </c:pt>
                <c:pt idx="18">
                  <c:v>1890</c:v>
                </c:pt>
                <c:pt idx="19">
                  <c:v>1891</c:v>
                </c:pt>
                <c:pt idx="20">
                  <c:v>1892</c:v>
                </c:pt>
                <c:pt idx="21">
                  <c:v>1893</c:v>
                </c:pt>
                <c:pt idx="22">
                  <c:v>1894</c:v>
                </c:pt>
                <c:pt idx="23">
                  <c:v>1895</c:v>
                </c:pt>
                <c:pt idx="24">
                  <c:v>1896</c:v>
                </c:pt>
                <c:pt idx="25">
                  <c:v>1897</c:v>
                </c:pt>
                <c:pt idx="26">
                  <c:v>1898</c:v>
                </c:pt>
                <c:pt idx="27">
                  <c:v>1899</c:v>
                </c:pt>
                <c:pt idx="28">
                  <c:v>1900</c:v>
                </c:pt>
                <c:pt idx="29">
                  <c:v>1901</c:v>
                </c:pt>
                <c:pt idx="30">
                  <c:v>1902</c:v>
                </c:pt>
                <c:pt idx="31">
                  <c:v>1903</c:v>
                </c:pt>
                <c:pt idx="32">
                  <c:v>1904</c:v>
                </c:pt>
                <c:pt idx="33">
                  <c:v>1905</c:v>
                </c:pt>
                <c:pt idx="34">
                  <c:v>1906</c:v>
                </c:pt>
                <c:pt idx="35">
                  <c:v>1907</c:v>
                </c:pt>
                <c:pt idx="36">
                  <c:v>1908</c:v>
                </c:pt>
                <c:pt idx="37">
                  <c:v>1909</c:v>
                </c:pt>
                <c:pt idx="38">
                  <c:v>1910</c:v>
                </c:pt>
                <c:pt idx="39">
                  <c:v>1911</c:v>
                </c:pt>
                <c:pt idx="40">
                  <c:v>1912</c:v>
                </c:pt>
                <c:pt idx="41">
                  <c:v>1913</c:v>
                </c:pt>
                <c:pt idx="42">
                  <c:v>1914</c:v>
                </c:pt>
                <c:pt idx="43">
                  <c:v>1915</c:v>
                </c:pt>
                <c:pt idx="44">
                  <c:v>1916</c:v>
                </c:pt>
                <c:pt idx="45">
                  <c:v>1917</c:v>
                </c:pt>
                <c:pt idx="46">
                  <c:v>1918</c:v>
                </c:pt>
                <c:pt idx="47">
                  <c:v>1919</c:v>
                </c:pt>
                <c:pt idx="48">
                  <c:v>1920</c:v>
                </c:pt>
                <c:pt idx="49">
                  <c:v>1921</c:v>
                </c:pt>
                <c:pt idx="50">
                  <c:v>1922</c:v>
                </c:pt>
                <c:pt idx="51">
                  <c:v>1923</c:v>
                </c:pt>
                <c:pt idx="52">
                  <c:v>1924</c:v>
                </c:pt>
                <c:pt idx="53">
                  <c:v>1925</c:v>
                </c:pt>
                <c:pt idx="54">
                  <c:v>1926</c:v>
                </c:pt>
                <c:pt idx="55">
                  <c:v>1927</c:v>
                </c:pt>
                <c:pt idx="56">
                  <c:v>1928</c:v>
                </c:pt>
                <c:pt idx="57">
                  <c:v>1929</c:v>
                </c:pt>
                <c:pt idx="58">
                  <c:v>1930</c:v>
                </c:pt>
                <c:pt idx="59">
                  <c:v>1931</c:v>
                </c:pt>
                <c:pt idx="60">
                  <c:v>1932</c:v>
                </c:pt>
                <c:pt idx="61">
                  <c:v>1933</c:v>
                </c:pt>
                <c:pt idx="62">
                  <c:v>1934</c:v>
                </c:pt>
                <c:pt idx="63">
                  <c:v>1935</c:v>
                </c:pt>
                <c:pt idx="64">
                  <c:v>1936</c:v>
                </c:pt>
                <c:pt idx="65">
                  <c:v>1937</c:v>
                </c:pt>
                <c:pt idx="66">
                  <c:v>1938</c:v>
                </c:pt>
                <c:pt idx="67">
                  <c:v>1939</c:v>
                </c:pt>
                <c:pt idx="68">
                  <c:v>1940</c:v>
                </c:pt>
                <c:pt idx="69">
                  <c:v>1941</c:v>
                </c:pt>
                <c:pt idx="70">
                  <c:v>1942</c:v>
                </c:pt>
                <c:pt idx="71">
                  <c:v>1943</c:v>
                </c:pt>
                <c:pt idx="72">
                  <c:v>1944</c:v>
                </c:pt>
                <c:pt idx="73">
                  <c:v>1945</c:v>
                </c:pt>
                <c:pt idx="74">
                  <c:v>1946</c:v>
                </c:pt>
                <c:pt idx="75">
                  <c:v>1947</c:v>
                </c:pt>
                <c:pt idx="76">
                  <c:v>1948</c:v>
                </c:pt>
                <c:pt idx="77">
                  <c:v>1949</c:v>
                </c:pt>
                <c:pt idx="78">
                  <c:v>1950</c:v>
                </c:pt>
                <c:pt idx="79">
                  <c:v>1951</c:v>
                </c:pt>
                <c:pt idx="80">
                  <c:v>1952</c:v>
                </c:pt>
                <c:pt idx="81">
                  <c:v>1953</c:v>
                </c:pt>
                <c:pt idx="82">
                  <c:v>1954</c:v>
                </c:pt>
                <c:pt idx="83">
                  <c:v>1955</c:v>
                </c:pt>
                <c:pt idx="84">
                  <c:v>1956</c:v>
                </c:pt>
                <c:pt idx="85">
                  <c:v>1957</c:v>
                </c:pt>
                <c:pt idx="86">
                  <c:v>1958</c:v>
                </c:pt>
                <c:pt idx="87">
                  <c:v>1959</c:v>
                </c:pt>
                <c:pt idx="88">
                  <c:v>1960</c:v>
                </c:pt>
                <c:pt idx="89">
                  <c:v>1961</c:v>
                </c:pt>
                <c:pt idx="90">
                  <c:v>1962</c:v>
                </c:pt>
                <c:pt idx="91">
                  <c:v>1963</c:v>
                </c:pt>
                <c:pt idx="92">
                  <c:v>1964</c:v>
                </c:pt>
                <c:pt idx="93">
                  <c:v>1965</c:v>
                </c:pt>
                <c:pt idx="94">
                  <c:v>1966</c:v>
                </c:pt>
                <c:pt idx="95">
                  <c:v>1967</c:v>
                </c:pt>
                <c:pt idx="96">
                  <c:v>1968</c:v>
                </c:pt>
                <c:pt idx="97">
                  <c:v>1969</c:v>
                </c:pt>
                <c:pt idx="98">
                  <c:v>1970</c:v>
                </c:pt>
                <c:pt idx="99">
                  <c:v>1971</c:v>
                </c:pt>
                <c:pt idx="100">
                  <c:v>1972</c:v>
                </c:pt>
                <c:pt idx="101">
                  <c:v>1973</c:v>
                </c:pt>
                <c:pt idx="102">
                  <c:v>1974</c:v>
                </c:pt>
                <c:pt idx="103">
                  <c:v>1975</c:v>
                </c:pt>
                <c:pt idx="104">
                  <c:v>1976</c:v>
                </c:pt>
                <c:pt idx="105">
                  <c:v>1977</c:v>
                </c:pt>
                <c:pt idx="106">
                  <c:v>1978</c:v>
                </c:pt>
                <c:pt idx="107">
                  <c:v>1979</c:v>
                </c:pt>
                <c:pt idx="108">
                  <c:v>1980</c:v>
                </c:pt>
                <c:pt idx="109">
                  <c:v>1981</c:v>
                </c:pt>
                <c:pt idx="110">
                  <c:v>1982</c:v>
                </c:pt>
                <c:pt idx="111">
                  <c:v>1983</c:v>
                </c:pt>
                <c:pt idx="112">
                  <c:v>1984</c:v>
                </c:pt>
                <c:pt idx="113">
                  <c:v>1985</c:v>
                </c:pt>
                <c:pt idx="114">
                  <c:v>1986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1991</c:v>
                </c:pt>
                <c:pt idx="120">
                  <c:v>1992</c:v>
                </c:pt>
                <c:pt idx="121">
                  <c:v>1993</c:v>
                </c:pt>
                <c:pt idx="122">
                  <c:v>1994</c:v>
                </c:pt>
                <c:pt idx="123">
                  <c:v>1995</c:v>
                </c:pt>
                <c:pt idx="124">
                  <c:v>1996</c:v>
                </c:pt>
                <c:pt idx="125">
                  <c:v>1997</c:v>
                </c:pt>
                <c:pt idx="126">
                  <c:v>1998</c:v>
                </c:pt>
                <c:pt idx="127">
                  <c:v>1999</c:v>
                </c:pt>
                <c:pt idx="128">
                  <c:v>2000</c:v>
                </c:pt>
                <c:pt idx="129">
                  <c:v>2001</c:v>
                </c:pt>
                <c:pt idx="130">
                  <c:v>2002</c:v>
                </c:pt>
                <c:pt idx="131">
                  <c:v>2003</c:v>
                </c:pt>
                <c:pt idx="132">
                  <c:v>2004</c:v>
                </c:pt>
                <c:pt idx="133">
                  <c:v>2005</c:v>
                </c:pt>
                <c:pt idx="134">
                  <c:v>2006</c:v>
                </c:pt>
                <c:pt idx="135">
                  <c:v>2007</c:v>
                </c:pt>
                <c:pt idx="136">
                  <c:v>2008</c:v>
                </c:pt>
                <c:pt idx="137">
                  <c:v>2009</c:v>
                </c:pt>
                <c:pt idx="138">
                  <c:v>2010</c:v>
                </c:pt>
                <c:pt idx="139">
                  <c:v>2011</c:v>
                </c:pt>
                <c:pt idx="140">
                  <c:v>2012</c:v>
                </c:pt>
              </c:numCache>
            </c:numRef>
          </c:cat>
          <c:val>
            <c:numRef>
              <c:f>E_P_ratio!$V$10:$V$150</c:f>
              <c:numCache>
                <c:formatCode>General</c:formatCode>
                <c:ptCount val="141"/>
                <c:pt idx="0">
                  <c:v>8.2304526748971174</c:v>
                </c:pt>
                <c:pt idx="1">
                  <c:v>8.4148727984344411</c:v>
                </c:pt>
                <c:pt idx="2">
                  <c:v>9.8712446351931327</c:v>
                </c:pt>
                <c:pt idx="3">
                  <c:v>10.132158590308372</c:v>
                </c:pt>
                <c:pt idx="4">
                  <c:v>8.071748878923767</c:v>
                </c:pt>
                <c:pt idx="5">
                  <c:v>7.887323943661972</c:v>
                </c:pt>
                <c:pt idx="6">
                  <c:v>9.2307692307692299</c:v>
                </c:pt>
                <c:pt idx="7">
                  <c:v>8.659217877094969</c:v>
                </c:pt>
                <c:pt idx="8">
                  <c:v>7.4363992172211333</c:v>
                </c:pt>
                <c:pt idx="9">
                  <c:v>7.915993537964459</c:v>
                </c:pt>
                <c:pt idx="10">
                  <c:v>7.4324324324324325</c:v>
                </c:pt>
                <c:pt idx="11">
                  <c:v>7.4010327022375231</c:v>
                </c:pt>
                <c:pt idx="12">
                  <c:v>7.7220077220077217</c:v>
                </c:pt>
                <c:pt idx="13">
                  <c:v>7.3113207547169807</c:v>
                </c:pt>
                <c:pt idx="14">
                  <c:v>5.1923076923076916</c:v>
                </c:pt>
                <c:pt idx="15">
                  <c:v>5.9139784946236551</c:v>
                </c:pt>
                <c:pt idx="16">
                  <c:v>6.779661016949154</c:v>
                </c:pt>
                <c:pt idx="17">
                  <c:v>4.9618320610687014</c:v>
                </c:pt>
                <c:pt idx="18">
                  <c:v>5.5762081784386615</c:v>
                </c:pt>
                <c:pt idx="19">
                  <c:v>5.9917355371900838</c:v>
                </c:pt>
                <c:pt idx="20">
                  <c:v>6.1705989110707815</c:v>
                </c:pt>
                <c:pt idx="21">
                  <c:v>6.5953654188948301</c:v>
                </c:pt>
                <c:pt idx="22">
                  <c:v>6.0185185185185199</c:v>
                </c:pt>
                <c:pt idx="23">
                  <c:v>3.7647058823529407</c:v>
                </c:pt>
                <c:pt idx="24">
                  <c:v>5.8548009367681502</c:v>
                </c:pt>
                <c:pt idx="25">
                  <c:v>4.9763033175355451</c:v>
                </c:pt>
                <c:pt idx="26">
                  <c:v>6.3524590163934427</c:v>
                </c:pt>
                <c:pt idx="27">
                  <c:v>5.7565789473684212</c:v>
                </c:pt>
                <c:pt idx="28">
                  <c:v>7.8688524590163942</c:v>
                </c:pt>
                <c:pt idx="29">
                  <c:v>6.7892503536067892</c:v>
                </c:pt>
                <c:pt idx="30">
                  <c:v>6.1576354679802963</c:v>
                </c:pt>
                <c:pt idx="31">
                  <c:v>7.446808510638296</c:v>
                </c:pt>
                <c:pt idx="32">
                  <c:v>7.9341317365269459</c:v>
                </c:pt>
                <c:pt idx="33">
                  <c:v>5.8125741399762756</c:v>
                </c:pt>
                <c:pt idx="34">
                  <c:v>6.7882472137791288</c:v>
                </c:pt>
                <c:pt idx="35">
                  <c:v>7.9497907949790809</c:v>
                </c:pt>
                <c:pt idx="36">
                  <c:v>9.6350364963503665</c:v>
                </c:pt>
                <c:pt idx="37">
                  <c:v>6.4017660044150118</c:v>
                </c:pt>
                <c:pt idx="38">
                  <c:v>7.5396825396825404</c:v>
                </c:pt>
                <c:pt idx="39">
                  <c:v>7.8748651564185552</c:v>
                </c:pt>
                <c:pt idx="40">
                  <c:v>6.469298245614036</c:v>
                </c:pt>
                <c:pt idx="41">
                  <c:v>7.5268817204301062</c:v>
                </c:pt>
                <c:pt idx="42">
                  <c:v>7.5268817204301088</c:v>
                </c:pt>
                <c:pt idx="43">
                  <c:v>6.9518716577540109</c:v>
                </c:pt>
                <c:pt idx="44">
                  <c:v>9.4319399785637721</c:v>
                </c:pt>
                <c:pt idx="45">
                  <c:v>15.987460815047019</c:v>
                </c:pt>
                <c:pt idx="46">
                  <c:v>17.753120665742024</c:v>
                </c:pt>
                <c:pt idx="47">
                  <c:v>12.61146496815287</c:v>
                </c:pt>
                <c:pt idx="48">
                  <c:v>10.532276330690827</c:v>
                </c:pt>
                <c:pt idx="49">
                  <c:v>11.251758087201129</c:v>
                </c:pt>
                <c:pt idx="50">
                  <c:v>3.9726027397260268</c:v>
                </c:pt>
                <c:pt idx="51">
                  <c:v>7.7528089887640439</c:v>
                </c:pt>
                <c:pt idx="52">
                  <c:v>11.098527746319368</c:v>
                </c:pt>
                <c:pt idx="53">
                  <c:v>8.7901701323251427</c:v>
                </c:pt>
                <c:pt idx="54">
                  <c:v>9.8814229249011873</c:v>
                </c:pt>
                <c:pt idx="55">
                  <c:v>9.2537313432835813</c:v>
                </c:pt>
                <c:pt idx="56">
                  <c:v>6.3320022818026231</c:v>
                </c:pt>
                <c:pt idx="57">
                  <c:v>5.5510860820595322</c:v>
                </c:pt>
                <c:pt idx="58">
                  <c:v>7.4159373560571176</c:v>
                </c:pt>
                <c:pt idx="59">
                  <c:v>6.070087609511889</c:v>
                </c:pt>
                <c:pt idx="60">
                  <c:v>7.3493975903614466</c:v>
                </c:pt>
                <c:pt idx="61">
                  <c:v>5.7827926657263751</c:v>
                </c:pt>
                <c:pt idx="62">
                  <c:v>4.1745730550284632</c:v>
                </c:pt>
                <c:pt idx="63">
                  <c:v>5.291576673866091</c:v>
                </c:pt>
                <c:pt idx="64">
                  <c:v>5.5232558139534884</c:v>
                </c:pt>
                <c:pt idx="65">
                  <c:v>5.7987492893689607</c:v>
                </c:pt>
                <c:pt idx="66">
                  <c:v>9.9911582670203369</c:v>
                </c:pt>
                <c:pt idx="67">
                  <c:v>5.12</c:v>
                </c:pt>
                <c:pt idx="68">
                  <c:v>7.3170731707317085</c:v>
                </c:pt>
                <c:pt idx="69">
                  <c:v>9.952606635071092</c:v>
                </c:pt>
                <c:pt idx="70">
                  <c:v>12.989921612541993</c:v>
                </c:pt>
                <c:pt idx="71">
                  <c:v>10.20812685827552</c:v>
                </c:pt>
                <c:pt idx="72">
                  <c:v>7.9324894514767941</c:v>
                </c:pt>
                <c:pt idx="73">
                  <c:v>6.8939955522609324</c:v>
                </c:pt>
                <c:pt idx="74">
                  <c:v>5.3274139844617086</c:v>
                </c:pt>
                <c:pt idx="75">
                  <c:v>6.9690992767915834</c:v>
                </c:pt>
                <c:pt idx="76">
                  <c:v>10.856372218476062</c:v>
                </c:pt>
                <c:pt idx="77">
                  <c:v>14.908854166666666</c:v>
                </c:pt>
                <c:pt idx="78">
                  <c:v>13.744075829383887</c:v>
                </c:pt>
                <c:pt idx="79">
                  <c:v>13.38991041961339</c:v>
                </c:pt>
                <c:pt idx="80">
                  <c:v>10.086812732534103</c:v>
                </c:pt>
                <c:pt idx="81">
                  <c:v>9.1673032849503429</c:v>
                </c:pt>
                <c:pt idx="82">
                  <c:v>9.8586017282010978</c:v>
                </c:pt>
                <c:pt idx="83">
                  <c:v>7.7808988764044944</c:v>
                </c:pt>
                <c:pt idx="84">
                  <c:v>8.1993204983012458</c:v>
                </c:pt>
                <c:pt idx="85">
                  <c:v>7.5060532687651342</c:v>
                </c:pt>
                <c:pt idx="86">
                  <c:v>8.1955252918287957</c:v>
                </c:pt>
                <c:pt idx="87">
                  <c:v>5.1959726717008268</c:v>
                </c:pt>
                <c:pt idx="88">
                  <c:v>5.8418059624332255</c:v>
                </c:pt>
                <c:pt idx="89">
                  <c:v>5.4755525787006043</c:v>
                </c:pt>
                <c:pt idx="90">
                  <c:v>4.6185029680034759</c:v>
                </c:pt>
                <c:pt idx="91">
                  <c:v>5.6409468183215488</c:v>
                </c:pt>
                <c:pt idx="92">
                  <c:v>5.2583387835186386</c:v>
                </c:pt>
                <c:pt idx="93">
                  <c:v>5.2833255921969338</c:v>
                </c:pt>
                <c:pt idx="94">
                  <c:v>5.5615087869695694</c:v>
                </c:pt>
                <c:pt idx="95">
                  <c:v>6.571936056838366</c:v>
                </c:pt>
                <c:pt idx="96">
                  <c:v>5.6081649831649827</c:v>
                </c:pt>
                <c:pt idx="97">
                  <c:v>5.6448451587612682</c:v>
                </c:pt>
                <c:pt idx="98">
                  <c:v>6.4001771675340491</c:v>
                </c:pt>
                <c:pt idx="99">
                  <c:v>5.4872178842656956</c:v>
                </c:pt>
                <c:pt idx="100">
                  <c:v>5.5179090029041626</c:v>
                </c:pt>
                <c:pt idx="101">
                  <c:v>5.421381523391319</c:v>
                </c:pt>
                <c:pt idx="102">
                  <c:v>8.4902715638331081</c:v>
                </c:pt>
                <c:pt idx="103">
                  <c:v>12.251929437706728</c:v>
                </c:pt>
                <c:pt idx="104">
                  <c:v>8.2180466652901103</c:v>
                </c:pt>
                <c:pt idx="105">
                  <c:v>9.54628648492438</c:v>
                </c:pt>
                <c:pt idx="106">
                  <c:v>12.066481994459835</c:v>
                </c:pt>
                <c:pt idx="107">
                  <c:v>12.365860996890985</c:v>
                </c:pt>
                <c:pt idx="108">
                  <c:v>13.403084693785514</c:v>
                </c:pt>
                <c:pt idx="109">
                  <c:v>11.145371136346546</c:v>
                </c:pt>
                <c:pt idx="110">
                  <c:v>13.096862210095495</c:v>
                </c:pt>
                <c:pt idx="111">
                  <c:v>8.761350246066403</c:v>
                </c:pt>
                <c:pt idx="112">
                  <c:v>8.4319971152112494</c:v>
                </c:pt>
                <c:pt idx="113">
                  <c:v>9.696404638424335</c:v>
                </c:pt>
                <c:pt idx="114">
                  <c:v>7.0176281281521691</c:v>
                </c:pt>
                <c:pt idx="115">
                  <c:v>5.4742731843786627</c:v>
                </c:pt>
                <c:pt idx="116">
                  <c:v>6.9865857553497275</c:v>
                </c:pt>
                <c:pt idx="117">
                  <c:v>8.3213622507970975</c:v>
                </c:pt>
                <c:pt idx="118">
                  <c:v>6.7270641527193558</c:v>
                </c:pt>
                <c:pt idx="119">
                  <c:v>6.5560675883256518</c:v>
                </c:pt>
                <c:pt idx="120">
                  <c:v>3.8382041915016347</c:v>
                </c:pt>
                <c:pt idx="121">
                  <c:v>4.3861866139742203</c:v>
                </c:pt>
                <c:pt idx="122">
                  <c:v>4.6280048203978943</c:v>
                </c:pt>
                <c:pt idx="123">
                  <c:v>6.5771090811391719</c:v>
                </c:pt>
                <c:pt idx="124">
                  <c:v>5.527163829302431</c:v>
                </c:pt>
                <c:pt idx="125">
                  <c:v>5.0546840333063603</c:v>
                </c:pt>
                <c:pt idx="126">
                  <c:v>4.123069257598404</c:v>
                </c:pt>
                <c:pt idx="127">
                  <c:v>3.0197714551118304</c:v>
                </c:pt>
                <c:pt idx="128">
                  <c:v>3.3789518725580288</c:v>
                </c:pt>
                <c:pt idx="129">
                  <c:v>3.7435517321413863</c:v>
                </c:pt>
                <c:pt idx="130">
                  <c:v>2.1653905859446945</c:v>
                </c:pt>
                <c:pt idx="131">
                  <c:v>3.0797910341132342</c:v>
                </c:pt>
                <c:pt idx="132">
                  <c:v>4.3036767562603755</c:v>
                </c:pt>
                <c:pt idx="133">
                  <c:v>4.9559424755165429</c:v>
                </c:pt>
                <c:pt idx="134">
                  <c:v>5.4687072329577013</c:v>
                </c:pt>
                <c:pt idx="135">
                  <c:v>5.7233737782271659</c:v>
                </c:pt>
                <c:pt idx="136">
                  <c:v>4.799965186109258</c:v>
                </c:pt>
                <c:pt idx="137">
                  <c:v>1.7190785369347719</c:v>
                </c:pt>
                <c:pt idx="138">
                  <c:v>4.5363926022179122</c:v>
                </c:pt>
                <c:pt idx="139">
                  <c:v>6.03062481483214</c:v>
                </c:pt>
                <c:pt idx="140">
                  <c:v>6.6854787863876135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C-456B-88C2-92EC38F5C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106768"/>
        <c:axId val="903105784"/>
      </c:lineChart>
      <c:catAx>
        <c:axId val="90310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05784"/>
        <c:crosses val="autoZero"/>
        <c:auto val="1"/>
        <c:lblAlgn val="ctr"/>
        <c:lblOffset val="100"/>
        <c:noMultiLvlLbl val="0"/>
      </c:catAx>
      <c:valAx>
        <c:axId val="90310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0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T-bill nominal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T_bill_nom!$A$2:$A$79</c:f>
              <c:numCache>
                <c:formatCode>General</c:formatCode>
                <c:ptCount val="78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</c:numCache>
            </c:numRef>
          </c:cat>
          <c:val>
            <c:numRef>
              <c:f>T_bill_nom!$B$2:$B$79</c:f>
              <c:numCache>
                <c:formatCode>General</c:formatCode>
                <c:ptCount val="78"/>
                <c:pt idx="0">
                  <c:v>1.2</c:v>
                </c:pt>
                <c:pt idx="1">
                  <c:v>1.52</c:v>
                </c:pt>
                <c:pt idx="2">
                  <c:v>1.72</c:v>
                </c:pt>
                <c:pt idx="3">
                  <c:v>1.9</c:v>
                </c:pt>
                <c:pt idx="4">
                  <c:v>0.94</c:v>
                </c:pt>
                <c:pt idx="5">
                  <c:v>1.73</c:v>
                </c:pt>
                <c:pt idx="6">
                  <c:v>2.62</c:v>
                </c:pt>
                <c:pt idx="7">
                  <c:v>3.23</c:v>
                </c:pt>
                <c:pt idx="8">
                  <c:v>1.78</c:v>
                </c:pt>
                <c:pt idx="9">
                  <c:v>3.37</c:v>
                </c:pt>
                <c:pt idx="10">
                  <c:v>2.87</c:v>
                </c:pt>
                <c:pt idx="11">
                  <c:v>2.36</c:v>
                </c:pt>
                <c:pt idx="12">
                  <c:v>2.77</c:v>
                </c:pt>
                <c:pt idx="13">
                  <c:v>3.16</c:v>
                </c:pt>
                <c:pt idx="14">
                  <c:v>3.54</c:v>
                </c:pt>
                <c:pt idx="15">
                  <c:v>3.95</c:v>
                </c:pt>
                <c:pt idx="16">
                  <c:v>4.8600000000000003</c:v>
                </c:pt>
                <c:pt idx="17">
                  <c:v>4.29</c:v>
                </c:pt>
                <c:pt idx="18">
                  <c:v>5.34</c:v>
                </c:pt>
                <c:pt idx="19">
                  <c:v>6.67</c:v>
                </c:pt>
                <c:pt idx="20">
                  <c:v>6.39</c:v>
                </c:pt>
                <c:pt idx="21">
                  <c:v>4.33</c:v>
                </c:pt>
                <c:pt idx="22">
                  <c:v>4.07</c:v>
                </c:pt>
                <c:pt idx="23">
                  <c:v>7.03</c:v>
                </c:pt>
                <c:pt idx="24">
                  <c:v>7.83</c:v>
                </c:pt>
                <c:pt idx="25">
                  <c:v>5.77</c:v>
                </c:pt>
                <c:pt idx="26">
                  <c:v>4.97</c:v>
                </c:pt>
                <c:pt idx="27">
                  <c:v>5.27</c:v>
                </c:pt>
                <c:pt idx="28">
                  <c:v>7.19</c:v>
                </c:pt>
                <c:pt idx="29">
                  <c:v>10.07</c:v>
                </c:pt>
                <c:pt idx="30">
                  <c:v>11.39</c:v>
                </c:pt>
                <c:pt idx="31">
                  <c:v>14.04</c:v>
                </c:pt>
                <c:pt idx="32">
                  <c:v>10.6</c:v>
                </c:pt>
                <c:pt idx="33">
                  <c:v>8.6199999999999992</c:v>
                </c:pt>
                <c:pt idx="34">
                  <c:v>9.5399999999999991</c:v>
                </c:pt>
                <c:pt idx="35">
                  <c:v>7.47</c:v>
                </c:pt>
                <c:pt idx="36">
                  <c:v>5.97</c:v>
                </c:pt>
                <c:pt idx="37">
                  <c:v>5.78</c:v>
                </c:pt>
                <c:pt idx="38">
                  <c:v>6.67</c:v>
                </c:pt>
                <c:pt idx="39">
                  <c:v>8.11</c:v>
                </c:pt>
                <c:pt idx="40">
                  <c:v>7.5</c:v>
                </c:pt>
                <c:pt idx="41">
                  <c:v>5.38</c:v>
                </c:pt>
                <c:pt idx="42">
                  <c:v>3.43</c:v>
                </c:pt>
                <c:pt idx="43">
                  <c:v>3</c:v>
                </c:pt>
                <c:pt idx="44">
                  <c:v>4.25</c:v>
                </c:pt>
                <c:pt idx="45">
                  <c:v>5.49</c:v>
                </c:pt>
                <c:pt idx="46">
                  <c:v>5.01</c:v>
                </c:pt>
                <c:pt idx="47">
                  <c:v>5.0599999999999996</c:v>
                </c:pt>
                <c:pt idx="48">
                  <c:v>4.78</c:v>
                </c:pt>
                <c:pt idx="49">
                  <c:v>4.6399999999999997</c:v>
                </c:pt>
                <c:pt idx="50">
                  <c:v>5.82</c:v>
                </c:pt>
                <c:pt idx="51">
                  <c:v>3.4</c:v>
                </c:pt>
                <c:pt idx="52">
                  <c:v>1.61</c:v>
                </c:pt>
                <c:pt idx="53">
                  <c:v>1.01</c:v>
                </c:pt>
                <c:pt idx="54">
                  <c:v>1.37</c:v>
                </c:pt>
                <c:pt idx="55">
                  <c:v>3.15</c:v>
                </c:pt>
                <c:pt idx="56">
                  <c:v>4.7300000000000004</c:v>
                </c:pt>
                <c:pt idx="57">
                  <c:v>4.3600000000000003</c:v>
                </c:pt>
                <c:pt idx="58">
                  <c:v>1.37</c:v>
                </c:pt>
                <c:pt idx="59">
                  <c:v>0.15</c:v>
                </c:pt>
                <c:pt idx="60">
                  <c:v>0.14000000000000001</c:v>
                </c:pt>
                <c:pt idx="61">
                  <c:v>0.05</c:v>
                </c:pt>
                <c:pt idx="62">
                  <c:v>0.09</c:v>
                </c:pt>
                <c:pt idx="63">
                  <c:v>0.06</c:v>
                </c:pt>
                <c:pt idx="64">
                  <c:v>0.03</c:v>
                </c:pt>
                <c:pt idx="65">
                  <c:v>0.05</c:v>
                </c:pt>
                <c:pt idx="66">
                  <c:v>0.32</c:v>
                </c:pt>
                <c:pt idx="67">
                  <c:v>0.95</c:v>
                </c:pt>
                <c:pt idx="68">
                  <c:v>1.31</c:v>
                </c:pt>
                <c:pt idx="69">
                  <c:v>1.91</c:v>
                </c:pt>
                <c:pt idx="70">
                  <c:v>2.52</c:v>
                </c:pt>
                <c:pt idx="71">
                  <c:v>2.78</c:v>
                </c:pt>
                <c:pt idx="72">
                  <c:v>2.8</c:v>
                </c:pt>
                <c:pt idx="73">
                  <c:v>2.8</c:v>
                </c:pt>
                <c:pt idx="74">
                  <c:v>2.8</c:v>
                </c:pt>
                <c:pt idx="75">
                  <c:v>2.8</c:v>
                </c:pt>
                <c:pt idx="76">
                  <c:v>2.8</c:v>
                </c:pt>
                <c:pt idx="77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1-44B5-B0E2-C83379F0A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165808"/>
        <c:axId val="903168432"/>
      </c:lineChart>
      <c:catAx>
        <c:axId val="90316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68432"/>
        <c:crosses val="autoZero"/>
        <c:auto val="1"/>
        <c:lblAlgn val="ctr"/>
        <c:lblOffset val="100"/>
        <c:noMultiLvlLbl val="0"/>
      </c:catAx>
      <c:valAx>
        <c:axId val="90316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6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T-bill minus CPI(t)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T-bill minus CPI</c:v>
          </c:tx>
          <c:marker>
            <c:symbol val="none"/>
          </c:marker>
          <c:cat>
            <c:numRef>
              <c:f>T_bill_expost!$A$3:$A$80</c:f>
              <c:numCache>
                <c:formatCode>General</c:formatCode>
                <c:ptCount val="78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</c:numCache>
            </c:numRef>
          </c:cat>
          <c:val>
            <c:numRef>
              <c:f>T_bill_expost!$B$3:$B$79</c:f>
              <c:numCache>
                <c:formatCode>General</c:formatCode>
                <c:ptCount val="77"/>
                <c:pt idx="0">
                  <c:v>-6.3945379999999998</c:v>
                </c:pt>
                <c:pt idx="1">
                  <c:v>-0.65027259999999998</c:v>
                </c:pt>
                <c:pt idx="2">
                  <c:v>0.96952459999999996</c:v>
                </c:pt>
                <c:pt idx="3">
                  <c:v>1.4151990000000001</c:v>
                </c:pt>
                <c:pt idx="4">
                  <c:v>1.3127120000000001</c:v>
                </c:pt>
                <c:pt idx="5">
                  <c:v>0.24739459999999999</c:v>
                </c:pt>
                <c:pt idx="6">
                  <c:v>-0.88659209999999999</c:v>
                </c:pt>
                <c:pt idx="7">
                  <c:v>0.53139420000000004</c:v>
                </c:pt>
                <c:pt idx="8">
                  <c:v>0.9535498</c:v>
                </c:pt>
                <c:pt idx="9">
                  <c:v>1.8048059999999999</c:v>
                </c:pt>
                <c:pt idx="10">
                  <c:v>1.862268</c:v>
                </c:pt>
                <c:pt idx="11">
                  <c:v>1.2300439999999999</c:v>
                </c:pt>
                <c:pt idx="12">
                  <c:v>1.5873299999999999</c:v>
                </c:pt>
                <c:pt idx="13">
                  <c:v>1.8298920000000001</c:v>
                </c:pt>
                <c:pt idx="14">
                  <c:v>1.8464020000000001</c:v>
                </c:pt>
                <c:pt idx="15">
                  <c:v>1.1381950000000001</c:v>
                </c:pt>
                <c:pt idx="16">
                  <c:v>2.0052590000000001</c:v>
                </c:pt>
                <c:pt idx="17">
                  <c:v>0.18385789999999999</c:v>
                </c:pt>
                <c:pt idx="18">
                  <c:v>0.10584349999999999</c:v>
                </c:pt>
                <c:pt idx="19">
                  <c:v>0.92082830000000004</c:v>
                </c:pt>
                <c:pt idx="20">
                  <c:v>2.180183</c:v>
                </c:pt>
                <c:pt idx="21">
                  <c:v>1.0757060000000001</c:v>
                </c:pt>
                <c:pt idx="22">
                  <c:v>-1.957322</c:v>
                </c:pt>
                <c:pt idx="23">
                  <c:v>-3.3867470000000002</c:v>
                </c:pt>
                <c:pt idx="24">
                  <c:v>-0.91842369999999995</c:v>
                </c:pt>
                <c:pt idx="25">
                  <c:v>0.17186309999999999</c:v>
                </c:pt>
                <c:pt idx="26">
                  <c:v>-1.2761849999999999</c:v>
                </c:pt>
                <c:pt idx="27">
                  <c:v>-2.0606279999999999</c:v>
                </c:pt>
                <c:pt idx="28">
                  <c:v>-3.4885419999999998</c:v>
                </c:pt>
                <c:pt idx="29">
                  <c:v>-2.609105</c:v>
                </c:pt>
                <c:pt idx="30">
                  <c:v>1.5152669999999999</c:v>
                </c:pt>
                <c:pt idx="31">
                  <c:v>8.0946979999999993</c:v>
                </c:pt>
                <c:pt idx="32">
                  <c:v>7.4380870000000003</c:v>
                </c:pt>
                <c:pt idx="33">
                  <c:v>4.3933229999999996</c:v>
                </c:pt>
                <c:pt idx="34">
                  <c:v>6.0408280000000003</c:v>
                </c:pt>
                <c:pt idx="35">
                  <c:v>5.6283269999999996</c:v>
                </c:pt>
                <c:pt idx="36">
                  <c:v>2.385386</c:v>
                </c:pt>
                <c:pt idx="37">
                  <c:v>1.72597</c:v>
                </c:pt>
                <c:pt idx="38">
                  <c:v>1.9642230000000001</c:v>
                </c:pt>
                <c:pt idx="39">
                  <c:v>2.847696</c:v>
                </c:pt>
                <c:pt idx="40">
                  <c:v>3.3780230000000002</c:v>
                </c:pt>
                <c:pt idx="41">
                  <c:v>2.4141360000000001</c:v>
                </c:pt>
                <c:pt idx="42">
                  <c:v>0.48035030000000001</c:v>
                </c:pt>
                <c:pt idx="43">
                  <c:v>0.47168159999999998</c:v>
                </c:pt>
                <c:pt idx="44">
                  <c:v>1.455409</c:v>
                </c:pt>
                <c:pt idx="45">
                  <c:v>2.5799979999999998</c:v>
                </c:pt>
                <c:pt idx="46">
                  <c:v>2.7414679999999998</c:v>
                </c:pt>
                <c:pt idx="47">
                  <c:v>3.5143740000000001</c:v>
                </c:pt>
                <c:pt idx="48">
                  <c:v>2.5954440000000001</c:v>
                </c:pt>
                <c:pt idx="49">
                  <c:v>1.3339190000000001</c:v>
                </c:pt>
                <c:pt idx="50">
                  <c:v>3.0142000000000002</c:v>
                </c:pt>
                <c:pt idx="51">
                  <c:v>1.8313470000000001</c:v>
                </c:pt>
                <c:pt idx="52">
                  <c:v>-0.64346519999999996</c:v>
                </c:pt>
                <c:pt idx="53">
                  <c:v>-1.618198</c:v>
                </c:pt>
                <c:pt idx="54">
                  <c:v>-1.961911</c:v>
                </c:pt>
                <c:pt idx="55">
                  <c:v>-2.48711E-2</c:v>
                </c:pt>
                <c:pt idx="56">
                  <c:v>1.922563</c:v>
                </c:pt>
                <c:pt idx="57">
                  <c:v>0.59275219999999995</c:v>
                </c:pt>
                <c:pt idx="58">
                  <c:v>1.723625</c:v>
                </c:pt>
                <c:pt idx="59">
                  <c:v>-1.4774069999999999</c:v>
                </c:pt>
                <c:pt idx="60">
                  <c:v>-2.9663469999999998</c:v>
                </c:pt>
                <c:pt idx="61">
                  <c:v>-1.996138</c:v>
                </c:pt>
                <c:pt idx="62">
                  <c:v>-1.36717</c:v>
                </c:pt>
                <c:pt idx="63">
                  <c:v>-1.5495719999999999</c:v>
                </c:pt>
                <c:pt idx="64">
                  <c:v>-8.8202799999999998E-2</c:v>
                </c:pt>
                <c:pt idx="65">
                  <c:v>-1.2036020000000001</c:v>
                </c:pt>
                <c:pt idx="66">
                  <c:v>-1.7867299999999999</c:v>
                </c:pt>
                <c:pt idx="67">
                  <c:v>-1.420507</c:v>
                </c:pt>
                <c:pt idx="68">
                  <c:v>-1.0523149999999999</c:v>
                </c:pt>
                <c:pt idx="69">
                  <c:v>-0.3977948</c:v>
                </c:pt>
                <c:pt idx="70">
                  <c:v>0.26426529999999998</c:v>
                </c:pt>
                <c:pt idx="71">
                  <c:v>0.2110515</c:v>
                </c:pt>
                <c:pt idx="72">
                  <c:v>0.6493795</c:v>
                </c:pt>
                <c:pt idx="73">
                  <c:v>0.34803820000000002</c:v>
                </c:pt>
                <c:pt idx="74">
                  <c:v>0.40672330000000001</c:v>
                </c:pt>
                <c:pt idx="75">
                  <c:v>0.46266479999999999</c:v>
                </c:pt>
                <c:pt idx="76">
                  <c:v>0.51605080000000003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A8-40A9-8098-DBAB0F1410B0}"/>
            </c:ext>
          </c:extLst>
        </c:ser>
        <c:ser>
          <c:idx val="0"/>
          <c:order val="1"/>
          <c:tx>
            <c:v>T-bill minus CPI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T_bill_expost!$A$3:$A$80</c:f>
              <c:numCache>
                <c:formatCode>General</c:formatCode>
                <c:ptCount val="78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</c:numCache>
            </c:numRef>
          </c:cat>
          <c:val>
            <c:numRef>
              <c:f>T_bill_expost!$B$3:$B$79</c:f>
              <c:numCache>
                <c:formatCode>General</c:formatCode>
                <c:ptCount val="77"/>
                <c:pt idx="0">
                  <c:v>-6.3945379999999998</c:v>
                </c:pt>
                <c:pt idx="1">
                  <c:v>-0.65027259999999998</c:v>
                </c:pt>
                <c:pt idx="2">
                  <c:v>0.96952459999999996</c:v>
                </c:pt>
                <c:pt idx="3">
                  <c:v>1.4151990000000001</c:v>
                </c:pt>
                <c:pt idx="4">
                  <c:v>1.3127120000000001</c:v>
                </c:pt>
                <c:pt idx="5">
                  <c:v>0.24739459999999999</c:v>
                </c:pt>
                <c:pt idx="6">
                  <c:v>-0.88659209999999999</c:v>
                </c:pt>
                <c:pt idx="7">
                  <c:v>0.53139420000000004</c:v>
                </c:pt>
                <c:pt idx="8">
                  <c:v>0.9535498</c:v>
                </c:pt>
                <c:pt idx="9">
                  <c:v>1.8048059999999999</c:v>
                </c:pt>
                <c:pt idx="10">
                  <c:v>1.862268</c:v>
                </c:pt>
                <c:pt idx="11">
                  <c:v>1.2300439999999999</c:v>
                </c:pt>
                <c:pt idx="12">
                  <c:v>1.5873299999999999</c:v>
                </c:pt>
                <c:pt idx="13">
                  <c:v>1.8298920000000001</c:v>
                </c:pt>
                <c:pt idx="14">
                  <c:v>1.8464020000000001</c:v>
                </c:pt>
                <c:pt idx="15">
                  <c:v>1.1381950000000001</c:v>
                </c:pt>
                <c:pt idx="16">
                  <c:v>2.0052590000000001</c:v>
                </c:pt>
                <c:pt idx="17">
                  <c:v>0.18385789999999999</c:v>
                </c:pt>
                <c:pt idx="18">
                  <c:v>0.10584349999999999</c:v>
                </c:pt>
                <c:pt idx="19">
                  <c:v>0.92082830000000004</c:v>
                </c:pt>
                <c:pt idx="20">
                  <c:v>2.180183</c:v>
                </c:pt>
                <c:pt idx="21">
                  <c:v>1.0757060000000001</c:v>
                </c:pt>
                <c:pt idx="22">
                  <c:v>-1.957322</c:v>
                </c:pt>
                <c:pt idx="23">
                  <c:v>-3.3867470000000002</c:v>
                </c:pt>
                <c:pt idx="24">
                  <c:v>-0.91842369999999995</c:v>
                </c:pt>
                <c:pt idx="25">
                  <c:v>0.17186309999999999</c:v>
                </c:pt>
                <c:pt idx="26">
                  <c:v>-1.2761849999999999</c:v>
                </c:pt>
                <c:pt idx="27">
                  <c:v>-2.0606279999999999</c:v>
                </c:pt>
                <c:pt idx="28">
                  <c:v>-3.4885419999999998</c:v>
                </c:pt>
                <c:pt idx="29">
                  <c:v>-2.609105</c:v>
                </c:pt>
                <c:pt idx="30">
                  <c:v>1.5152669999999999</c:v>
                </c:pt>
                <c:pt idx="31">
                  <c:v>8.0946979999999993</c:v>
                </c:pt>
                <c:pt idx="32">
                  <c:v>7.4380870000000003</c:v>
                </c:pt>
                <c:pt idx="33">
                  <c:v>4.3933229999999996</c:v>
                </c:pt>
                <c:pt idx="34">
                  <c:v>6.0408280000000003</c:v>
                </c:pt>
                <c:pt idx="35">
                  <c:v>5.6283269999999996</c:v>
                </c:pt>
                <c:pt idx="36">
                  <c:v>2.385386</c:v>
                </c:pt>
                <c:pt idx="37">
                  <c:v>1.72597</c:v>
                </c:pt>
                <c:pt idx="38">
                  <c:v>1.9642230000000001</c:v>
                </c:pt>
                <c:pt idx="39">
                  <c:v>2.847696</c:v>
                </c:pt>
                <c:pt idx="40">
                  <c:v>3.3780230000000002</c:v>
                </c:pt>
                <c:pt idx="41">
                  <c:v>2.4141360000000001</c:v>
                </c:pt>
                <c:pt idx="42">
                  <c:v>0.48035030000000001</c:v>
                </c:pt>
                <c:pt idx="43">
                  <c:v>0.47168159999999998</c:v>
                </c:pt>
                <c:pt idx="44">
                  <c:v>1.455409</c:v>
                </c:pt>
                <c:pt idx="45">
                  <c:v>2.5799979999999998</c:v>
                </c:pt>
                <c:pt idx="46">
                  <c:v>2.7414679999999998</c:v>
                </c:pt>
                <c:pt idx="47">
                  <c:v>3.5143740000000001</c:v>
                </c:pt>
                <c:pt idx="48">
                  <c:v>2.5954440000000001</c:v>
                </c:pt>
                <c:pt idx="49">
                  <c:v>1.3339190000000001</c:v>
                </c:pt>
                <c:pt idx="50">
                  <c:v>3.0142000000000002</c:v>
                </c:pt>
                <c:pt idx="51">
                  <c:v>1.8313470000000001</c:v>
                </c:pt>
                <c:pt idx="52">
                  <c:v>-0.64346519999999996</c:v>
                </c:pt>
                <c:pt idx="53">
                  <c:v>-1.618198</c:v>
                </c:pt>
                <c:pt idx="54">
                  <c:v>-1.961911</c:v>
                </c:pt>
                <c:pt idx="55">
                  <c:v>-2.48711E-2</c:v>
                </c:pt>
                <c:pt idx="56">
                  <c:v>1.922563</c:v>
                </c:pt>
                <c:pt idx="57">
                  <c:v>0.59275219999999995</c:v>
                </c:pt>
                <c:pt idx="58">
                  <c:v>1.723625</c:v>
                </c:pt>
                <c:pt idx="59">
                  <c:v>-1.4774069999999999</c:v>
                </c:pt>
                <c:pt idx="60">
                  <c:v>-2.9663469999999998</c:v>
                </c:pt>
                <c:pt idx="61">
                  <c:v>-1.996138</c:v>
                </c:pt>
                <c:pt idx="62">
                  <c:v>-1.36717</c:v>
                </c:pt>
                <c:pt idx="63">
                  <c:v>-1.5495719999999999</c:v>
                </c:pt>
                <c:pt idx="64">
                  <c:v>-8.8202799999999998E-2</c:v>
                </c:pt>
                <c:pt idx="65">
                  <c:v>-1.2036020000000001</c:v>
                </c:pt>
                <c:pt idx="66">
                  <c:v>-1.7867299999999999</c:v>
                </c:pt>
                <c:pt idx="67">
                  <c:v>-1.420507</c:v>
                </c:pt>
                <c:pt idx="68">
                  <c:v>-1.0523149999999999</c:v>
                </c:pt>
                <c:pt idx="69">
                  <c:v>-0.3977948</c:v>
                </c:pt>
                <c:pt idx="70">
                  <c:v>0.26426529999999998</c:v>
                </c:pt>
                <c:pt idx="71">
                  <c:v>0.2110515</c:v>
                </c:pt>
                <c:pt idx="72">
                  <c:v>0.6493795</c:v>
                </c:pt>
                <c:pt idx="73">
                  <c:v>0.34803820000000002</c:v>
                </c:pt>
                <c:pt idx="74">
                  <c:v>0.40672330000000001</c:v>
                </c:pt>
                <c:pt idx="75">
                  <c:v>0.46266479999999999</c:v>
                </c:pt>
                <c:pt idx="76">
                  <c:v>0.51605080000000003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A8-40A9-8098-DBAB0F141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187128"/>
        <c:axId val="903188768"/>
      </c:lineChart>
      <c:catAx>
        <c:axId val="903187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88768"/>
        <c:crosses val="autoZero"/>
        <c:auto val="1"/>
        <c:lblAlgn val="ctr"/>
        <c:lblOffset val="100"/>
        <c:noMultiLvlLbl val="0"/>
      </c:catAx>
      <c:valAx>
        <c:axId val="90318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8712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T-bill minus CPI(t-1)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T_bill_exante!$A$3:$A$80</c:f>
              <c:numCache>
                <c:formatCode>General</c:formatCode>
                <c:ptCount val="78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</c:numCache>
            </c:numRef>
          </c:cat>
          <c:val>
            <c:numRef>
              <c:f>T_bill_exante!$B$3:$B$80</c:f>
              <c:numCache>
                <c:formatCode>General</c:formatCode>
                <c:ptCount val="78"/>
                <c:pt idx="0">
                  <c:v>0.24026169999999999</c:v>
                </c:pt>
                <c:pt idx="1">
                  <c:v>-6.0745380000000004</c:v>
                </c:pt>
                <c:pt idx="2">
                  <c:v>-0.45027260000000002</c:v>
                </c:pt>
                <c:pt idx="3">
                  <c:v>1.149524</c:v>
                </c:pt>
                <c:pt idx="4">
                  <c:v>0.45519890000000002</c:v>
                </c:pt>
                <c:pt idx="5">
                  <c:v>2.1027119999999999</c:v>
                </c:pt>
                <c:pt idx="6">
                  <c:v>1.137394</c:v>
                </c:pt>
                <c:pt idx="7">
                  <c:v>-0.276592</c:v>
                </c:pt>
                <c:pt idx="8">
                  <c:v>-0.91860580000000003</c:v>
                </c:pt>
                <c:pt idx="9">
                  <c:v>2.5435500000000002</c:v>
                </c:pt>
                <c:pt idx="10">
                  <c:v>1.3048059999999999</c:v>
                </c:pt>
                <c:pt idx="11">
                  <c:v>1.352268</c:v>
                </c:pt>
                <c:pt idx="12">
                  <c:v>1.6400440000000001</c:v>
                </c:pt>
                <c:pt idx="13">
                  <c:v>1.97733</c:v>
                </c:pt>
                <c:pt idx="14">
                  <c:v>2.209892</c:v>
                </c:pt>
                <c:pt idx="15">
                  <c:v>2.256402</c:v>
                </c:pt>
                <c:pt idx="16">
                  <c:v>2.0481950000000002</c:v>
                </c:pt>
                <c:pt idx="17">
                  <c:v>1.4352590000000001</c:v>
                </c:pt>
                <c:pt idx="18">
                  <c:v>1.2338579999999999</c:v>
                </c:pt>
                <c:pt idx="19">
                  <c:v>1.435843</c:v>
                </c:pt>
                <c:pt idx="20">
                  <c:v>0.64082810000000001</c:v>
                </c:pt>
                <c:pt idx="21">
                  <c:v>0.120183</c:v>
                </c:pt>
                <c:pt idx="22">
                  <c:v>0.81570580000000004</c:v>
                </c:pt>
                <c:pt idx="23">
                  <c:v>1.002678</c:v>
                </c:pt>
                <c:pt idx="24">
                  <c:v>-2.5867469999999999</c:v>
                </c:pt>
                <c:pt idx="25">
                  <c:v>-2.978424</c:v>
                </c:pt>
                <c:pt idx="26">
                  <c:v>-0.6281371</c:v>
                </c:pt>
                <c:pt idx="27">
                  <c:v>-0.97618479999999996</c:v>
                </c:pt>
                <c:pt idx="28">
                  <c:v>-0.14062830000000001</c:v>
                </c:pt>
                <c:pt idx="29">
                  <c:v>-0.60854240000000004</c:v>
                </c:pt>
                <c:pt idx="30">
                  <c:v>-1.289104</c:v>
                </c:pt>
                <c:pt idx="31">
                  <c:v>4.1652670000000001</c:v>
                </c:pt>
                <c:pt idx="32">
                  <c:v>4.6546979999999998</c:v>
                </c:pt>
                <c:pt idx="33">
                  <c:v>5.4580859999999998</c:v>
                </c:pt>
                <c:pt idx="34">
                  <c:v>5.3133229999999996</c:v>
                </c:pt>
                <c:pt idx="35">
                  <c:v>3.970828</c:v>
                </c:pt>
                <c:pt idx="36">
                  <c:v>4.1283269999999996</c:v>
                </c:pt>
                <c:pt idx="37">
                  <c:v>2.1953870000000002</c:v>
                </c:pt>
                <c:pt idx="38">
                  <c:v>2.6159699999999999</c:v>
                </c:pt>
                <c:pt idx="39">
                  <c:v>3.404223</c:v>
                </c:pt>
                <c:pt idx="40">
                  <c:v>2.2376969999999998</c:v>
                </c:pt>
                <c:pt idx="41">
                  <c:v>1.2580229999999999</c:v>
                </c:pt>
                <c:pt idx="42">
                  <c:v>0.4641364</c:v>
                </c:pt>
                <c:pt idx="43">
                  <c:v>5.0350199999999998E-2</c:v>
                </c:pt>
                <c:pt idx="44">
                  <c:v>1.7216819999999999</c:v>
                </c:pt>
                <c:pt idx="45">
                  <c:v>2.6954090000000002</c:v>
                </c:pt>
                <c:pt idx="46">
                  <c:v>2.0999979999999998</c:v>
                </c:pt>
                <c:pt idx="47">
                  <c:v>2.7914680000000001</c:v>
                </c:pt>
                <c:pt idx="48">
                  <c:v>3.234375</c:v>
                </c:pt>
                <c:pt idx="49">
                  <c:v>2.4554429999999998</c:v>
                </c:pt>
                <c:pt idx="50">
                  <c:v>2.513919</c:v>
                </c:pt>
                <c:pt idx="51">
                  <c:v>0.5941997</c:v>
                </c:pt>
                <c:pt idx="52">
                  <c:v>4.1347299999999997E-2</c:v>
                </c:pt>
                <c:pt idx="53">
                  <c:v>-1.243465</c:v>
                </c:pt>
                <c:pt idx="54">
                  <c:v>-1.2581979999999999</c:v>
                </c:pt>
                <c:pt idx="55">
                  <c:v>-0.18191099999999999</c:v>
                </c:pt>
                <c:pt idx="56">
                  <c:v>1.555129</c:v>
                </c:pt>
                <c:pt idx="57">
                  <c:v>1.5525629999999999</c:v>
                </c:pt>
                <c:pt idx="58">
                  <c:v>-2.3972479999999998</c:v>
                </c:pt>
                <c:pt idx="59">
                  <c:v>0.50362490000000004</c:v>
                </c:pt>
                <c:pt idx="60">
                  <c:v>-1.4874069999999999</c:v>
                </c:pt>
                <c:pt idx="61">
                  <c:v>-3.0563470000000001</c:v>
                </c:pt>
                <c:pt idx="62">
                  <c:v>-1.9561379999999999</c:v>
                </c:pt>
                <c:pt idx="63">
                  <c:v>-1.39717</c:v>
                </c:pt>
                <c:pt idx="64">
                  <c:v>-1.579572</c:v>
                </c:pt>
                <c:pt idx="65">
                  <c:v>-6.8202799999999994E-2</c:v>
                </c:pt>
                <c:pt idx="66">
                  <c:v>-0.9336023</c:v>
                </c:pt>
                <c:pt idx="67">
                  <c:v>-1.15673</c:v>
                </c:pt>
                <c:pt idx="68">
                  <c:v>-1.0605070000000001</c:v>
                </c:pt>
                <c:pt idx="69">
                  <c:v>-0.45231450000000001</c:v>
                </c:pt>
                <c:pt idx="70">
                  <c:v>0.21220520000000001</c:v>
                </c:pt>
                <c:pt idx="71">
                  <c:v>0.52426530000000005</c:v>
                </c:pt>
                <c:pt idx="72">
                  <c:v>0.23105139999999999</c:v>
                </c:pt>
                <c:pt idx="73">
                  <c:v>0.6493795</c:v>
                </c:pt>
                <c:pt idx="74">
                  <c:v>0.34803820000000002</c:v>
                </c:pt>
                <c:pt idx="75">
                  <c:v>0.40672330000000001</c:v>
                </c:pt>
                <c:pt idx="76">
                  <c:v>0.46266479999999999</c:v>
                </c:pt>
                <c:pt idx="77">
                  <c:v>0.51605080000000003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C-4E4B-85B0-7FE7877BB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640008"/>
        <c:axId val="631641320"/>
      </c:lineChart>
      <c:catAx>
        <c:axId val="631640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641320"/>
        <c:crosses val="autoZero"/>
        <c:auto val="1"/>
        <c:lblAlgn val="ctr"/>
        <c:lblOffset val="100"/>
        <c:noMultiLvlLbl val="0"/>
      </c:catAx>
      <c:valAx>
        <c:axId val="63164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640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real GDP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realGDP!$A$8:$A$76</c:f>
              <c:numCache>
                <c:formatCode>mm/dd/yyyy</c:formatCode>
                <c:ptCount val="69"/>
                <c:pt idx="0">
                  <c:v>17533</c:v>
                </c:pt>
                <c:pt idx="1">
                  <c:v>17899</c:v>
                </c:pt>
                <c:pt idx="2">
                  <c:v>18264</c:v>
                </c:pt>
                <c:pt idx="3">
                  <c:v>18629</c:v>
                </c:pt>
                <c:pt idx="4">
                  <c:v>18994</c:v>
                </c:pt>
                <c:pt idx="5">
                  <c:v>19360</c:v>
                </c:pt>
                <c:pt idx="6">
                  <c:v>19725</c:v>
                </c:pt>
                <c:pt idx="7">
                  <c:v>20090</c:v>
                </c:pt>
                <c:pt idx="8">
                  <c:v>20455</c:v>
                </c:pt>
                <c:pt idx="9">
                  <c:v>20821</c:v>
                </c:pt>
                <c:pt idx="10">
                  <c:v>21186</c:v>
                </c:pt>
                <c:pt idx="11">
                  <c:v>21551</c:v>
                </c:pt>
                <c:pt idx="12">
                  <c:v>21916</c:v>
                </c:pt>
                <c:pt idx="13">
                  <c:v>22282</c:v>
                </c:pt>
                <c:pt idx="14">
                  <c:v>22647</c:v>
                </c:pt>
                <c:pt idx="15">
                  <c:v>23012</c:v>
                </c:pt>
                <c:pt idx="16">
                  <c:v>23377</c:v>
                </c:pt>
                <c:pt idx="17">
                  <c:v>23743</c:v>
                </c:pt>
                <c:pt idx="18">
                  <c:v>24108</c:v>
                </c:pt>
                <c:pt idx="19">
                  <c:v>24473</c:v>
                </c:pt>
                <c:pt idx="20">
                  <c:v>24838</c:v>
                </c:pt>
                <c:pt idx="21">
                  <c:v>25204</c:v>
                </c:pt>
                <c:pt idx="22">
                  <c:v>25569</c:v>
                </c:pt>
                <c:pt idx="23">
                  <c:v>25934</c:v>
                </c:pt>
                <c:pt idx="24">
                  <c:v>26299</c:v>
                </c:pt>
                <c:pt idx="25">
                  <c:v>26665</c:v>
                </c:pt>
                <c:pt idx="26">
                  <c:v>27030</c:v>
                </c:pt>
                <c:pt idx="27">
                  <c:v>27395</c:v>
                </c:pt>
                <c:pt idx="28">
                  <c:v>27760</c:v>
                </c:pt>
                <c:pt idx="29">
                  <c:v>28126</c:v>
                </c:pt>
                <c:pt idx="30">
                  <c:v>28491</c:v>
                </c:pt>
                <c:pt idx="31">
                  <c:v>28856</c:v>
                </c:pt>
                <c:pt idx="32">
                  <c:v>29221</c:v>
                </c:pt>
                <c:pt idx="33">
                  <c:v>29587</c:v>
                </c:pt>
                <c:pt idx="34">
                  <c:v>29952</c:v>
                </c:pt>
                <c:pt idx="35">
                  <c:v>30317</c:v>
                </c:pt>
                <c:pt idx="36">
                  <c:v>30682</c:v>
                </c:pt>
                <c:pt idx="37">
                  <c:v>31048</c:v>
                </c:pt>
                <c:pt idx="38">
                  <c:v>31413</c:v>
                </c:pt>
                <c:pt idx="39">
                  <c:v>31778</c:v>
                </c:pt>
                <c:pt idx="40">
                  <c:v>32143</c:v>
                </c:pt>
                <c:pt idx="41">
                  <c:v>32509</c:v>
                </c:pt>
                <c:pt idx="42">
                  <c:v>32874</c:v>
                </c:pt>
                <c:pt idx="43">
                  <c:v>33239</c:v>
                </c:pt>
                <c:pt idx="44">
                  <c:v>33604</c:v>
                </c:pt>
                <c:pt idx="45">
                  <c:v>33970</c:v>
                </c:pt>
                <c:pt idx="46">
                  <c:v>34335</c:v>
                </c:pt>
                <c:pt idx="47">
                  <c:v>34700</c:v>
                </c:pt>
                <c:pt idx="48">
                  <c:v>35065</c:v>
                </c:pt>
                <c:pt idx="49">
                  <c:v>35431</c:v>
                </c:pt>
                <c:pt idx="50">
                  <c:v>35796</c:v>
                </c:pt>
                <c:pt idx="51">
                  <c:v>36161</c:v>
                </c:pt>
                <c:pt idx="52">
                  <c:v>36526</c:v>
                </c:pt>
                <c:pt idx="53">
                  <c:v>36892</c:v>
                </c:pt>
                <c:pt idx="54">
                  <c:v>37257</c:v>
                </c:pt>
                <c:pt idx="55">
                  <c:v>37622</c:v>
                </c:pt>
                <c:pt idx="56">
                  <c:v>37987</c:v>
                </c:pt>
                <c:pt idx="57">
                  <c:v>38353</c:v>
                </c:pt>
                <c:pt idx="58">
                  <c:v>38718</c:v>
                </c:pt>
                <c:pt idx="59">
                  <c:v>39083</c:v>
                </c:pt>
                <c:pt idx="60">
                  <c:v>39448</c:v>
                </c:pt>
                <c:pt idx="61">
                  <c:v>39814</c:v>
                </c:pt>
                <c:pt idx="62">
                  <c:v>40179</c:v>
                </c:pt>
                <c:pt idx="63">
                  <c:v>40544</c:v>
                </c:pt>
                <c:pt idx="64">
                  <c:v>40909</c:v>
                </c:pt>
                <c:pt idx="65">
                  <c:v>41275</c:v>
                </c:pt>
                <c:pt idx="66">
                  <c:v>41640</c:v>
                </c:pt>
                <c:pt idx="67">
                  <c:v>42005</c:v>
                </c:pt>
                <c:pt idx="68">
                  <c:v>42370</c:v>
                </c:pt>
              </c:numCache>
            </c:numRef>
          </c:cat>
          <c:val>
            <c:numRef>
              <c:f>realGDP!$B$8:$B$76</c:f>
              <c:numCache>
                <c:formatCode>0.0</c:formatCode>
                <c:ptCount val="69"/>
                <c:pt idx="0">
                  <c:v>4.1519700000000004</c:v>
                </c:pt>
                <c:pt idx="1">
                  <c:v>-0.54595000000000005</c:v>
                </c:pt>
                <c:pt idx="2">
                  <c:v>8.7134</c:v>
                </c:pt>
                <c:pt idx="3">
                  <c:v>8.0589300000000001</c:v>
                </c:pt>
                <c:pt idx="4">
                  <c:v>4.07247</c:v>
                </c:pt>
                <c:pt idx="5">
                  <c:v>4.6936499999999999</c:v>
                </c:pt>
                <c:pt idx="6">
                  <c:v>-0.56521999999999994</c:v>
                </c:pt>
                <c:pt idx="7">
                  <c:v>7.1250600000000004</c:v>
                </c:pt>
                <c:pt idx="8">
                  <c:v>2.1323599999999998</c:v>
                </c:pt>
                <c:pt idx="9">
                  <c:v>2.1032099999999998</c:v>
                </c:pt>
                <c:pt idx="10">
                  <c:v>-0.73290999999999995</c:v>
                </c:pt>
                <c:pt idx="11">
                  <c:v>6.8999300000000003</c:v>
                </c:pt>
                <c:pt idx="12">
                  <c:v>2.5647199999999999</c:v>
                </c:pt>
                <c:pt idx="13">
                  <c:v>2.55463</c:v>
                </c:pt>
                <c:pt idx="14">
                  <c:v>6.1152600000000001</c:v>
                </c:pt>
                <c:pt idx="15">
                  <c:v>4.3548099999999996</c:v>
                </c:pt>
                <c:pt idx="16">
                  <c:v>5.7679099999999996</c:v>
                </c:pt>
                <c:pt idx="17">
                  <c:v>6.4974299999999996</c:v>
                </c:pt>
                <c:pt idx="18">
                  <c:v>6.5952599999999997</c:v>
                </c:pt>
                <c:pt idx="19">
                  <c:v>2.7438799999999999</c:v>
                </c:pt>
                <c:pt idx="20">
                  <c:v>4.9091399999999998</c:v>
                </c:pt>
                <c:pt idx="21">
                  <c:v>3.1393</c:v>
                </c:pt>
                <c:pt idx="22">
                  <c:v>0.20221</c:v>
                </c:pt>
                <c:pt idx="23">
                  <c:v>3.29548</c:v>
                </c:pt>
                <c:pt idx="24">
                  <c:v>5.2632599999999998</c:v>
                </c:pt>
                <c:pt idx="25">
                  <c:v>5.6431300000000002</c:v>
                </c:pt>
                <c:pt idx="26">
                  <c:v>-0.51715999999999995</c:v>
                </c:pt>
                <c:pt idx="27">
                  <c:v>-0.19767999999999999</c:v>
                </c:pt>
                <c:pt idx="28">
                  <c:v>5.3860999999999999</c:v>
                </c:pt>
                <c:pt idx="29">
                  <c:v>4.6085900000000004</c:v>
                </c:pt>
                <c:pt idx="30">
                  <c:v>5.5617000000000001</c:v>
                </c:pt>
                <c:pt idx="31">
                  <c:v>3.1756899999999999</c:v>
                </c:pt>
                <c:pt idx="32">
                  <c:v>-0.24459</c:v>
                </c:pt>
                <c:pt idx="33">
                  <c:v>2.5944600000000002</c:v>
                </c:pt>
                <c:pt idx="34">
                  <c:v>-1.91089</c:v>
                </c:pt>
                <c:pt idx="35">
                  <c:v>4.63246</c:v>
                </c:pt>
                <c:pt idx="36">
                  <c:v>7.2590899999999996</c:v>
                </c:pt>
                <c:pt idx="37">
                  <c:v>4.2387300000000003</c:v>
                </c:pt>
                <c:pt idx="38">
                  <c:v>3.5116200000000002</c:v>
                </c:pt>
                <c:pt idx="39">
                  <c:v>3.4617399999999998</c:v>
                </c:pt>
                <c:pt idx="40">
                  <c:v>4.2039799999999996</c:v>
                </c:pt>
                <c:pt idx="41">
                  <c:v>3.6805300000000001</c:v>
                </c:pt>
                <c:pt idx="42">
                  <c:v>1.91936</c:v>
                </c:pt>
                <c:pt idx="43">
                  <c:v>-7.4079999999999993E-2</c:v>
                </c:pt>
                <c:pt idx="44">
                  <c:v>3.5553900000000001</c:v>
                </c:pt>
                <c:pt idx="45">
                  <c:v>2.7458499999999999</c:v>
                </c:pt>
                <c:pt idx="46">
                  <c:v>4.0376399999999997</c:v>
                </c:pt>
                <c:pt idx="47">
                  <c:v>2.7189800000000002</c:v>
                </c:pt>
                <c:pt idx="48">
                  <c:v>3.7958799999999999</c:v>
                </c:pt>
                <c:pt idx="49">
                  <c:v>4.4870299999999999</c:v>
                </c:pt>
                <c:pt idx="50">
                  <c:v>4.44991</c:v>
                </c:pt>
                <c:pt idx="51">
                  <c:v>4.6852099999999997</c:v>
                </c:pt>
                <c:pt idx="52">
                  <c:v>4.0921700000000003</c:v>
                </c:pt>
                <c:pt idx="53">
                  <c:v>0.97597999999999996</c:v>
                </c:pt>
                <c:pt idx="54">
                  <c:v>1.78613</c:v>
                </c:pt>
                <c:pt idx="55">
                  <c:v>2.8067799999999998</c:v>
                </c:pt>
                <c:pt idx="56">
                  <c:v>3.7857400000000001</c:v>
                </c:pt>
                <c:pt idx="57">
                  <c:v>3.3452199999999999</c:v>
                </c:pt>
                <c:pt idx="58">
                  <c:v>2.6666300000000001</c:v>
                </c:pt>
                <c:pt idx="59">
                  <c:v>1.77857</c:v>
                </c:pt>
                <c:pt idx="60">
                  <c:v>-0.29161999999999999</c:v>
                </c:pt>
                <c:pt idx="61">
                  <c:v>-2.7755200000000002</c:v>
                </c:pt>
                <c:pt idx="62">
                  <c:v>2.5319099999999999</c:v>
                </c:pt>
                <c:pt idx="63">
                  <c:v>1.60145</c:v>
                </c:pt>
                <c:pt idx="64">
                  <c:v>2.22403</c:v>
                </c:pt>
                <c:pt idx="65">
                  <c:v>1.67733</c:v>
                </c:pt>
                <c:pt idx="66">
                  <c:v>2.5691999999999999</c:v>
                </c:pt>
                <c:pt idx="67">
                  <c:v>2.86158</c:v>
                </c:pt>
                <c:pt idx="68">
                  <c:v>1.4852799999999999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9-4262-B26F-9D3B96C9B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542896"/>
        <c:axId val="473543552"/>
      </c:lineChart>
      <c:dateAx>
        <c:axId val="473542896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543552"/>
        <c:crosses val="autoZero"/>
        <c:auto val="1"/>
        <c:lblOffset val="100"/>
        <c:baseTimeUnit val="years"/>
        <c:majorUnit val="4"/>
        <c:majorTimeUnit val="years"/>
      </c:dateAx>
      <c:valAx>
        <c:axId val="47354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54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Tobin's 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'Tobin''s Q'!$A$3:$A$291</c:f>
              <c:strCache>
                <c:ptCount val="289"/>
                <c:pt idx="0">
                  <c:v>1945:Q4</c:v>
                </c:pt>
                <c:pt idx="1">
                  <c:v>1946:Q1</c:v>
                </c:pt>
                <c:pt idx="2">
                  <c:v>1946:Q2</c:v>
                </c:pt>
                <c:pt idx="3">
                  <c:v>1946:Q3</c:v>
                </c:pt>
                <c:pt idx="4">
                  <c:v>1946:Q4</c:v>
                </c:pt>
                <c:pt idx="5">
                  <c:v>1947:Q1</c:v>
                </c:pt>
                <c:pt idx="6">
                  <c:v>1947:Q2</c:v>
                </c:pt>
                <c:pt idx="7">
                  <c:v>1947:Q3</c:v>
                </c:pt>
                <c:pt idx="8">
                  <c:v>1947:Q4</c:v>
                </c:pt>
                <c:pt idx="9">
                  <c:v>1948:Q1</c:v>
                </c:pt>
                <c:pt idx="10">
                  <c:v>1948:Q2</c:v>
                </c:pt>
                <c:pt idx="11">
                  <c:v>1948:Q3</c:v>
                </c:pt>
                <c:pt idx="12">
                  <c:v>1948:Q4</c:v>
                </c:pt>
                <c:pt idx="13">
                  <c:v>1949:Q1</c:v>
                </c:pt>
                <c:pt idx="14">
                  <c:v>1949:Q2</c:v>
                </c:pt>
                <c:pt idx="15">
                  <c:v>1949:Q3</c:v>
                </c:pt>
                <c:pt idx="16">
                  <c:v>1949:Q4</c:v>
                </c:pt>
                <c:pt idx="17">
                  <c:v>1950:Q1</c:v>
                </c:pt>
                <c:pt idx="18">
                  <c:v>1950:Q2</c:v>
                </c:pt>
                <c:pt idx="19">
                  <c:v>1950:Q3</c:v>
                </c:pt>
                <c:pt idx="20">
                  <c:v>1950:Q4</c:v>
                </c:pt>
                <c:pt idx="21">
                  <c:v>1951:Q1</c:v>
                </c:pt>
                <c:pt idx="22">
                  <c:v>1951:Q2</c:v>
                </c:pt>
                <c:pt idx="23">
                  <c:v>1951:Q3</c:v>
                </c:pt>
                <c:pt idx="24">
                  <c:v>1951:Q4</c:v>
                </c:pt>
                <c:pt idx="25">
                  <c:v>1952:Q1</c:v>
                </c:pt>
                <c:pt idx="26">
                  <c:v>1952:Q2</c:v>
                </c:pt>
                <c:pt idx="27">
                  <c:v>1952:Q3</c:v>
                </c:pt>
                <c:pt idx="28">
                  <c:v>1952:Q4</c:v>
                </c:pt>
                <c:pt idx="29">
                  <c:v>1953:Q1</c:v>
                </c:pt>
                <c:pt idx="30">
                  <c:v>1953:Q2</c:v>
                </c:pt>
                <c:pt idx="31">
                  <c:v>1953:Q3</c:v>
                </c:pt>
                <c:pt idx="32">
                  <c:v>1953:Q4</c:v>
                </c:pt>
                <c:pt idx="33">
                  <c:v>1954:Q1</c:v>
                </c:pt>
                <c:pt idx="34">
                  <c:v>1954:Q2</c:v>
                </c:pt>
                <c:pt idx="35">
                  <c:v>1954:Q3</c:v>
                </c:pt>
                <c:pt idx="36">
                  <c:v>1954:Q4</c:v>
                </c:pt>
                <c:pt idx="37">
                  <c:v>1955:Q1</c:v>
                </c:pt>
                <c:pt idx="38">
                  <c:v>1955:Q2</c:v>
                </c:pt>
                <c:pt idx="39">
                  <c:v>1955:Q3</c:v>
                </c:pt>
                <c:pt idx="40">
                  <c:v>1955:Q4</c:v>
                </c:pt>
                <c:pt idx="41">
                  <c:v>1956:Q1</c:v>
                </c:pt>
                <c:pt idx="42">
                  <c:v>1956:Q2</c:v>
                </c:pt>
                <c:pt idx="43">
                  <c:v>1956:Q3</c:v>
                </c:pt>
                <c:pt idx="44">
                  <c:v>1956:Q4</c:v>
                </c:pt>
                <c:pt idx="45">
                  <c:v>1957:Q1</c:v>
                </c:pt>
                <c:pt idx="46">
                  <c:v>1957:Q2</c:v>
                </c:pt>
                <c:pt idx="47">
                  <c:v>1957:Q3</c:v>
                </c:pt>
                <c:pt idx="48">
                  <c:v>1957:Q4</c:v>
                </c:pt>
                <c:pt idx="49">
                  <c:v>1958:Q1</c:v>
                </c:pt>
                <c:pt idx="50">
                  <c:v>1958:Q2</c:v>
                </c:pt>
                <c:pt idx="51">
                  <c:v>1958:Q3</c:v>
                </c:pt>
                <c:pt idx="52">
                  <c:v>1958:Q4</c:v>
                </c:pt>
                <c:pt idx="53">
                  <c:v>1959:Q1</c:v>
                </c:pt>
                <c:pt idx="54">
                  <c:v>1959:Q2</c:v>
                </c:pt>
                <c:pt idx="55">
                  <c:v>1959:Q3</c:v>
                </c:pt>
                <c:pt idx="56">
                  <c:v>1959:Q4</c:v>
                </c:pt>
                <c:pt idx="57">
                  <c:v>1960:Q1</c:v>
                </c:pt>
                <c:pt idx="58">
                  <c:v>1960:Q2</c:v>
                </c:pt>
                <c:pt idx="59">
                  <c:v>1960:Q3</c:v>
                </c:pt>
                <c:pt idx="60">
                  <c:v>1960:Q4</c:v>
                </c:pt>
                <c:pt idx="61">
                  <c:v>1961:Q1</c:v>
                </c:pt>
                <c:pt idx="62">
                  <c:v>1961:Q2</c:v>
                </c:pt>
                <c:pt idx="63">
                  <c:v>1961:Q3</c:v>
                </c:pt>
                <c:pt idx="64">
                  <c:v>1961:Q4</c:v>
                </c:pt>
                <c:pt idx="65">
                  <c:v>1962:Q1</c:v>
                </c:pt>
                <c:pt idx="66">
                  <c:v>1962:Q2</c:v>
                </c:pt>
                <c:pt idx="67">
                  <c:v>1962:Q3</c:v>
                </c:pt>
                <c:pt idx="68">
                  <c:v>1962:Q4</c:v>
                </c:pt>
                <c:pt idx="69">
                  <c:v>1963:Q1</c:v>
                </c:pt>
                <c:pt idx="70">
                  <c:v>1963:Q2</c:v>
                </c:pt>
                <c:pt idx="71">
                  <c:v>1963:Q3</c:v>
                </c:pt>
                <c:pt idx="72">
                  <c:v>1963:Q4</c:v>
                </c:pt>
                <c:pt idx="73">
                  <c:v>1964:Q1</c:v>
                </c:pt>
                <c:pt idx="74">
                  <c:v>1964:Q2</c:v>
                </c:pt>
                <c:pt idx="75">
                  <c:v>1964:Q3</c:v>
                </c:pt>
                <c:pt idx="76">
                  <c:v>1964:Q4</c:v>
                </c:pt>
                <c:pt idx="77">
                  <c:v>1965:Q1</c:v>
                </c:pt>
                <c:pt idx="78">
                  <c:v>1965:Q2</c:v>
                </c:pt>
                <c:pt idx="79">
                  <c:v>1965:Q3</c:v>
                </c:pt>
                <c:pt idx="80">
                  <c:v>1965:Q4</c:v>
                </c:pt>
                <c:pt idx="81">
                  <c:v>1966:Q1</c:v>
                </c:pt>
                <c:pt idx="82">
                  <c:v>1966:Q2</c:v>
                </c:pt>
                <c:pt idx="83">
                  <c:v>1966:Q3</c:v>
                </c:pt>
                <c:pt idx="84">
                  <c:v>1966:Q4</c:v>
                </c:pt>
                <c:pt idx="85">
                  <c:v>1967:Q1</c:v>
                </c:pt>
                <c:pt idx="86">
                  <c:v>1967:Q2</c:v>
                </c:pt>
                <c:pt idx="87">
                  <c:v>1967:Q3</c:v>
                </c:pt>
                <c:pt idx="88">
                  <c:v>1967:Q4</c:v>
                </c:pt>
                <c:pt idx="89">
                  <c:v>1968:Q1</c:v>
                </c:pt>
                <c:pt idx="90">
                  <c:v>1968:Q2</c:v>
                </c:pt>
                <c:pt idx="91">
                  <c:v>1968:Q3</c:v>
                </c:pt>
                <c:pt idx="92">
                  <c:v>1968:Q4</c:v>
                </c:pt>
                <c:pt idx="93">
                  <c:v>1969:Q1</c:v>
                </c:pt>
                <c:pt idx="94">
                  <c:v>1969:Q2</c:v>
                </c:pt>
                <c:pt idx="95">
                  <c:v>1969:Q3</c:v>
                </c:pt>
                <c:pt idx="96">
                  <c:v>1969:Q4</c:v>
                </c:pt>
                <c:pt idx="97">
                  <c:v>1970:Q1</c:v>
                </c:pt>
                <c:pt idx="98">
                  <c:v>1970:Q2</c:v>
                </c:pt>
                <c:pt idx="99">
                  <c:v>1970:Q3</c:v>
                </c:pt>
                <c:pt idx="100">
                  <c:v>1970:Q4</c:v>
                </c:pt>
                <c:pt idx="101">
                  <c:v>1971:Q1</c:v>
                </c:pt>
                <c:pt idx="102">
                  <c:v>1971:Q2</c:v>
                </c:pt>
                <c:pt idx="103">
                  <c:v>1971:Q3</c:v>
                </c:pt>
                <c:pt idx="104">
                  <c:v>1971:Q4</c:v>
                </c:pt>
                <c:pt idx="105">
                  <c:v>1972:Q1</c:v>
                </c:pt>
                <c:pt idx="106">
                  <c:v>1972:Q2</c:v>
                </c:pt>
                <c:pt idx="107">
                  <c:v>1972:Q3</c:v>
                </c:pt>
                <c:pt idx="108">
                  <c:v>1972:Q4</c:v>
                </c:pt>
                <c:pt idx="109">
                  <c:v>1973:Q1</c:v>
                </c:pt>
                <c:pt idx="110">
                  <c:v>1973:Q2</c:v>
                </c:pt>
                <c:pt idx="111">
                  <c:v>1973:Q3</c:v>
                </c:pt>
                <c:pt idx="112">
                  <c:v>1973:Q4</c:v>
                </c:pt>
                <c:pt idx="113">
                  <c:v>1974:Q1</c:v>
                </c:pt>
                <c:pt idx="114">
                  <c:v>1974:Q2</c:v>
                </c:pt>
                <c:pt idx="115">
                  <c:v>1974:Q3</c:v>
                </c:pt>
                <c:pt idx="116">
                  <c:v>1974:Q4</c:v>
                </c:pt>
                <c:pt idx="117">
                  <c:v>1975:Q1</c:v>
                </c:pt>
                <c:pt idx="118">
                  <c:v>1975:Q2</c:v>
                </c:pt>
                <c:pt idx="119">
                  <c:v>1975:Q3</c:v>
                </c:pt>
                <c:pt idx="120">
                  <c:v>1975:Q4</c:v>
                </c:pt>
                <c:pt idx="121">
                  <c:v>1976:Q1</c:v>
                </c:pt>
                <c:pt idx="122">
                  <c:v>1976:Q2</c:v>
                </c:pt>
                <c:pt idx="123">
                  <c:v>1976:Q3</c:v>
                </c:pt>
                <c:pt idx="124">
                  <c:v>1976:Q4</c:v>
                </c:pt>
                <c:pt idx="125">
                  <c:v>1977:Q1</c:v>
                </c:pt>
                <c:pt idx="126">
                  <c:v>1977:Q2</c:v>
                </c:pt>
                <c:pt idx="127">
                  <c:v>1977:Q3</c:v>
                </c:pt>
                <c:pt idx="128">
                  <c:v>1977:Q4</c:v>
                </c:pt>
                <c:pt idx="129">
                  <c:v>1978:Q1</c:v>
                </c:pt>
                <c:pt idx="130">
                  <c:v>1978:Q2</c:v>
                </c:pt>
                <c:pt idx="131">
                  <c:v>1978:Q3</c:v>
                </c:pt>
                <c:pt idx="132">
                  <c:v>1978:Q4</c:v>
                </c:pt>
                <c:pt idx="133">
                  <c:v>1979:Q1</c:v>
                </c:pt>
                <c:pt idx="134">
                  <c:v>1979:Q2</c:v>
                </c:pt>
                <c:pt idx="135">
                  <c:v>1979:Q3</c:v>
                </c:pt>
                <c:pt idx="136">
                  <c:v>1979:Q4</c:v>
                </c:pt>
                <c:pt idx="137">
                  <c:v>1980:Q1</c:v>
                </c:pt>
                <c:pt idx="138">
                  <c:v>1980:Q2</c:v>
                </c:pt>
                <c:pt idx="139">
                  <c:v>1980:Q3</c:v>
                </c:pt>
                <c:pt idx="140">
                  <c:v>1980:Q4</c:v>
                </c:pt>
                <c:pt idx="141">
                  <c:v>1981:Q1</c:v>
                </c:pt>
                <c:pt idx="142">
                  <c:v>1981:Q2</c:v>
                </c:pt>
                <c:pt idx="143">
                  <c:v>1981:Q3</c:v>
                </c:pt>
                <c:pt idx="144">
                  <c:v>1981:Q4</c:v>
                </c:pt>
                <c:pt idx="145">
                  <c:v>1982:Q1</c:v>
                </c:pt>
                <c:pt idx="146">
                  <c:v>1982:Q2</c:v>
                </c:pt>
                <c:pt idx="147">
                  <c:v>1982:Q3</c:v>
                </c:pt>
                <c:pt idx="148">
                  <c:v>1982:Q4</c:v>
                </c:pt>
                <c:pt idx="149">
                  <c:v>1983:Q1</c:v>
                </c:pt>
                <c:pt idx="150">
                  <c:v>1983:Q2</c:v>
                </c:pt>
                <c:pt idx="151">
                  <c:v>1983:Q3</c:v>
                </c:pt>
                <c:pt idx="152">
                  <c:v>1983:Q4</c:v>
                </c:pt>
                <c:pt idx="153">
                  <c:v>1984:Q1</c:v>
                </c:pt>
                <c:pt idx="154">
                  <c:v>1984:Q2</c:v>
                </c:pt>
                <c:pt idx="155">
                  <c:v>1984:Q3</c:v>
                </c:pt>
                <c:pt idx="156">
                  <c:v>1984:Q4</c:v>
                </c:pt>
                <c:pt idx="157">
                  <c:v>1985:Q1</c:v>
                </c:pt>
                <c:pt idx="158">
                  <c:v>1985:Q2</c:v>
                </c:pt>
                <c:pt idx="159">
                  <c:v>1985:Q3</c:v>
                </c:pt>
                <c:pt idx="160">
                  <c:v>1985:Q4</c:v>
                </c:pt>
                <c:pt idx="161">
                  <c:v>1986:Q1</c:v>
                </c:pt>
                <c:pt idx="162">
                  <c:v>1986:Q2</c:v>
                </c:pt>
                <c:pt idx="163">
                  <c:v>1986:Q3</c:v>
                </c:pt>
                <c:pt idx="164">
                  <c:v>1986:Q4</c:v>
                </c:pt>
                <c:pt idx="165">
                  <c:v>1987:Q1</c:v>
                </c:pt>
                <c:pt idx="166">
                  <c:v>1987:Q2</c:v>
                </c:pt>
                <c:pt idx="167">
                  <c:v>1987:Q3</c:v>
                </c:pt>
                <c:pt idx="168">
                  <c:v>1987:Q4</c:v>
                </c:pt>
                <c:pt idx="169">
                  <c:v>1988:Q1</c:v>
                </c:pt>
                <c:pt idx="170">
                  <c:v>1988:Q2</c:v>
                </c:pt>
                <c:pt idx="171">
                  <c:v>1988:Q3</c:v>
                </c:pt>
                <c:pt idx="172">
                  <c:v>1988:Q4</c:v>
                </c:pt>
                <c:pt idx="173">
                  <c:v>1989:Q1</c:v>
                </c:pt>
                <c:pt idx="174">
                  <c:v>1989:Q2</c:v>
                </c:pt>
                <c:pt idx="175">
                  <c:v>1989:Q3</c:v>
                </c:pt>
                <c:pt idx="176">
                  <c:v>1989:Q4</c:v>
                </c:pt>
                <c:pt idx="177">
                  <c:v>1990:Q1</c:v>
                </c:pt>
                <c:pt idx="178">
                  <c:v>1990:Q2</c:v>
                </c:pt>
                <c:pt idx="179">
                  <c:v>1990:Q3</c:v>
                </c:pt>
                <c:pt idx="180">
                  <c:v>1990:Q4</c:v>
                </c:pt>
                <c:pt idx="181">
                  <c:v>1991:Q1</c:v>
                </c:pt>
                <c:pt idx="182">
                  <c:v>1991:Q2</c:v>
                </c:pt>
                <c:pt idx="183">
                  <c:v>1991:Q3</c:v>
                </c:pt>
                <c:pt idx="184">
                  <c:v>1991:Q4</c:v>
                </c:pt>
                <c:pt idx="185">
                  <c:v>1992:Q1</c:v>
                </c:pt>
                <c:pt idx="186">
                  <c:v>1992:Q2</c:v>
                </c:pt>
                <c:pt idx="187">
                  <c:v>1992:Q3</c:v>
                </c:pt>
                <c:pt idx="188">
                  <c:v>1992:Q4</c:v>
                </c:pt>
                <c:pt idx="189">
                  <c:v>1993:Q1</c:v>
                </c:pt>
                <c:pt idx="190">
                  <c:v>1993:Q2</c:v>
                </c:pt>
                <c:pt idx="191">
                  <c:v>1993:Q3</c:v>
                </c:pt>
                <c:pt idx="192">
                  <c:v>1993:Q4</c:v>
                </c:pt>
                <c:pt idx="193">
                  <c:v>1994:Q1</c:v>
                </c:pt>
                <c:pt idx="194">
                  <c:v>1994:Q2</c:v>
                </c:pt>
                <c:pt idx="195">
                  <c:v>1994:Q3</c:v>
                </c:pt>
                <c:pt idx="196">
                  <c:v>1994:Q4</c:v>
                </c:pt>
                <c:pt idx="197">
                  <c:v>1995:Q1</c:v>
                </c:pt>
                <c:pt idx="198">
                  <c:v>1995:Q2</c:v>
                </c:pt>
                <c:pt idx="199">
                  <c:v>1995:Q3</c:v>
                </c:pt>
                <c:pt idx="200">
                  <c:v>1995:Q4</c:v>
                </c:pt>
                <c:pt idx="201">
                  <c:v>1996:Q1</c:v>
                </c:pt>
                <c:pt idx="202">
                  <c:v>1996:Q2</c:v>
                </c:pt>
                <c:pt idx="203">
                  <c:v>1996:Q3</c:v>
                </c:pt>
                <c:pt idx="204">
                  <c:v>1996:Q4</c:v>
                </c:pt>
                <c:pt idx="205">
                  <c:v>1997:Q1</c:v>
                </c:pt>
                <c:pt idx="206">
                  <c:v>1997:Q2</c:v>
                </c:pt>
                <c:pt idx="207">
                  <c:v>1997:Q3</c:v>
                </c:pt>
                <c:pt idx="208">
                  <c:v>1997:Q4</c:v>
                </c:pt>
                <c:pt idx="209">
                  <c:v>1998:Q1</c:v>
                </c:pt>
                <c:pt idx="210">
                  <c:v>1998:Q2</c:v>
                </c:pt>
                <c:pt idx="211">
                  <c:v>1998:Q3</c:v>
                </c:pt>
                <c:pt idx="212">
                  <c:v>1998:Q4</c:v>
                </c:pt>
                <c:pt idx="213">
                  <c:v>1999:Q1</c:v>
                </c:pt>
                <c:pt idx="214">
                  <c:v>1999:Q2</c:v>
                </c:pt>
                <c:pt idx="215">
                  <c:v>1999:Q3</c:v>
                </c:pt>
                <c:pt idx="216">
                  <c:v>1999:Q4</c:v>
                </c:pt>
                <c:pt idx="217">
                  <c:v>2000:Q1</c:v>
                </c:pt>
                <c:pt idx="218">
                  <c:v>2000:Q2</c:v>
                </c:pt>
                <c:pt idx="219">
                  <c:v>2000:Q3</c:v>
                </c:pt>
                <c:pt idx="220">
                  <c:v>2000:Q4</c:v>
                </c:pt>
                <c:pt idx="221">
                  <c:v>2001:Q1</c:v>
                </c:pt>
                <c:pt idx="222">
                  <c:v>2001:Q2</c:v>
                </c:pt>
                <c:pt idx="223">
                  <c:v>2001:Q3</c:v>
                </c:pt>
                <c:pt idx="224">
                  <c:v>2001:Q4</c:v>
                </c:pt>
                <c:pt idx="225">
                  <c:v>2002:Q1</c:v>
                </c:pt>
                <c:pt idx="226">
                  <c:v>2002:Q2</c:v>
                </c:pt>
                <c:pt idx="227">
                  <c:v>2002:Q3</c:v>
                </c:pt>
                <c:pt idx="228">
                  <c:v>2002:Q4</c:v>
                </c:pt>
                <c:pt idx="229">
                  <c:v>2003:Q1</c:v>
                </c:pt>
                <c:pt idx="230">
                  <c:v>2003:Q2</c:v>
                </c:pt>
                <c:pt idx="231">
                  <c:v>2003:Q3</c:v>
                </c:pt>
                <c:pt idx="232">
                  <c:v>2003:Q4</c:v>
                </c:pt>
                <c:pt idx="233">
                  <c:v>2004:Q1</c:v>
                </c:pt>
                <c:pt idx="234">
                  <c:v>2004:Q2</c:v>
                </c:pt>
                <c:pt idx="235">
                  <c:v>2004:Q3</c:v>
                </c:pt>
                <c:pt idx="236">
                  <c:v>2004:Q4</c:v>
                </c:pt>
                <c:pt idx="237">
                  <c:v>2005:Q1</c:v>
                </c:pt>
                <c:pt idx="238">
                  <c:v>2005:Q2</c:v>
                </c:pt>
                <c:pt idx="239">
                  <c:v>2005:Q3</c:v>
                </c:pt>
                <c:pt idx="240">
                  <c:v>2005:Q4</c:v>
                </c:pt>
                <c:pt idx="241">
                  <c:v>2006:Q1</c:v>
                </c:pt>
                <c:pt idx="242">
                  <c:v>2006:Q2</c:v>
                </c:pt>
                <c:pt idx="243">
                  <c:v>2006:Q3</c:v>
                </c:pt>
                <c:pt idx="244">
                  <c:v>2006:Q4</c:v>
                </c:pt>
                <c:pt idx="245">
                  <c:v>2007:Q1</c:v>
                </c:pt>
                <c:pt idx="246">
                  <c:v>2007:Q2</c:v>
                </c:pt>
                <c:pt idx="247">
                  <c:v>2007:Q3</c:v>
                </c:pt>
                <c:pt idx="248">
                  <c:v>2007:Q4</c:v>
                </c:pt>
                <c:pt idx="249">
                  <c:v>2008:Q1</c:v>
                </c:pt>
                <c:pt idx="250">
                  <c:v>2008:Q2</c:v>
                </c:pt>
                <c:pt idx="251">
                  <c:v>2008:Q3</c:v>
                </c:pt>
                <c:pt idx="252">
                  <c:v>2008:Q4</c:v>
                </c:pt>
                <c:pt idx="253">
                  <c:v>2009:Q1</c:v>
                </c:pt>
                <c:pt idx="254">
                  <c:v>2009:Q2</c:v>
                </c:pt>
                <c:pt idx="255">
                  <c:v>2009:Q3</c:v>
                </c:pt>
                <c:pt idx="256">
                  <c:v>2009:Q4</c:v>
                </c:pt>
                <c:pt idx="257">
                  <c:v>2010:Q1</c:v>
                </c:pt>
                <c:pt idx="258">
                  <c:v>2010:Q2</c:v>
                </c:pt>
                <c:pt idx="259">
                  <c:v>2010:Q3</c:v>
                </c:pt>
                <c:pt idx="260">
                  <c:v>2010:Q4</c:v>
                </c:pt>
                <c:pt idx="261">
                  <c:v>2011:Q1</c:v>
                </c:pt>
                <c:pt idx="262">
                  <c:v>2011:Q2</c:v>
                </c:pt>
                <c:pt idx="263">
                  <c:v>2011:Q3</c:v>
                </c:pt>
                <c:pt idx="264">
                  <c:v>2011:Q4</c:v>
                </c:pt>
                <c:pt idx="265">
                  <c:v>2012:Q1</c:v>
                </c:pt>
                <c:pt idx="266">
                  <c:v>2012:Q2</c:v>
                </c:pt>
                <c:pt idx="267">
                  <c:v>2012:Q3</c:v>
                </c:pt>
                <c:pt idx="268">
                  <c:v>2012:Q4</c:v>
                </c:pt>
                <c:pt idx="269">
                  <c:v>2013:Q1</c:v>
                </c:pt>
                <c:pt idx="270">
                  <c:v>2013:Q2</c:v>
                </c:pt>
                <c:pt idx="271">
                  <c:v>2013:Q3</c:v>
                </c:pt>
                <c:pt idx="272">
                  <c:v>2013:Q4</c:v>
                </c:pt>
                <c:pt idx="273">
                  <c:v>2014:Q1</c:v>
                </c:pt>
                <c:pt idx="274">
                  <c:v>2014:Q2</c:v>
                </c:pt>
                <c:pt idx="275">
                  <c:v>2014:Q3</c:v>
                </c:pt>
                <c:pt idx="276">
                  <c:v>2014:Q4</c:v>
                </c:pt>
                <c:pt idx="277">
                  <c:v>2015:Q1</c:v>
                </c:pt>
                <c:pt idx="278">
                  <c:v>2015:Q2</c:v>
                </c:pt>
                <c:pt idx="279">
                  <c:v>2015:Q3</c:v>
                </c:pt>
                <c:pt idx="280">
                  <c:v>2015:Q4</c:v>
                </c:pt>
                <c:pt idx="281">
                  <c:v>2016:Q1</c:v>
                </c:pt>
                <c:pt idx="282">
                  <c:v>2016:Q2</c:v>
                </c:pt>
                <c:pt idx="283">
                  <c:v>2016:Q3</c:v>
                </c:pt>
                <c:pt idx="284">
                  <c:v>2016:Q4</c:v>
                </c:pt>
                <c:pt idx="285">
                  <c:v>2017:Q1</c:v>
                </c:pt>
                <c:pt idx="286">
                  <c:v>2017:Q2</c:v>
                </c:pt>
                <c:pt idx="287">
                  <c:v>2017:Q3</c:v>
                </c:pt>
                <c:pt idx="288">
                  <c:v>2017:Q4</c:v>
                </c:pt>
              </c:strCache>
            </c:strRef>
          </c:cat>
          <c:val>
            <c:numRef>
              <c:f>'Tobin''s Q'!$H$3:$H$291</c:f>
              <c:numCache>
                <c:formatCode>General</c:formatCode>
                <c:ptCount val="289"/>
                <c:pt idx="0">
                  <c:v>0.48348559704856797</c:v>
                </c:pt>
                <c:pt idx="4">
                  <c:v>0.45014632234997365</c:v>
                </c:pt>
                <c:pt idx="8">
                  <c:v>0.39127372879878675</c:v>
                </c:pt>
                <c:pt idx="12">
                  <c:v>0.36440063823430319</c:v>
                </c:pt>
                <c:pt idx="16">
                  <c:v>0.37384359754383556</c:v>
                </c:pt>
                <c:pt idx="20">
                  <c:v>0.42371085438473732</c:v>
                </c:pt>
                <c:pt idx="24">
                  <c:v>0.44577014560807438</c:v>
                </c:pt>
                <c:pt idx="25">
                  <c:v>0.44185466907256576</c:v>
                </c:pt>
                <c:pt idx="26">
                  <c:v>0.4475360824231126</c:v>
                </c:pt>
                <c:pt idx="27">
                  <c:v>0.44498863473166578</c:v>
                </c:pt>
                <c:pt idx="28">
                  <c:v>0.42199384004168611</c:v>
                </c:pt>
                <c:pt idx="29">
                  <c:v>0.40800375895233737</c:v>
                </c:pt>
                <c:pt idx="30">
                  <c:v>0.38000243337444622</c:v>
                </c:pt>
                <c:pt idx="31">
                  <c:v>0.36404831707729607</c:v>
                </c:pt>
                <c:pt idx="32">
                  <c:v>0.40234316444311197</c:v>
                </c:pt>
                <c:pt idx="33">
                  <c:v>0.42500366380463428</c:v>
                </c:pt>
                <c:pt idx="34">
                  <c:v>0.45546138445390777</c:v>
                </c:pt>
                <c:pt idx="35">
                  <c:v>0.49712541584574144</c:v>
                </c:pt>
                <c:pt idx="36">
                  <c:v>0.50519545460801274</c:v>
                </c:pt>
                <c:pt idx="37">
                  <c:v>0.51252675684292026</c:v>
                </c:pt>
                <c:pt idx="38">
                  <c:v>0.55598167058970938</c:v>
                </c:pt>
                <c:pt idx="39">
                  <c:v>0.57839511819048983</c:v>
                </c:pt>
                <c:pt idx="40">
                  <c:v>0.57868054573954797</c:v>
                </c:pt>
                <c:pt idx="41">
                  <c:v>0.59653730201675403</c:v>
                </c:pt>
                <c:pt idx="42">
                  <c:v>0.57066852880444352</c:v>
                </c:pt>
                <c:pt idx="43">
                  <c:v>0.54496548588836191</c:v>
                </c:pt>
                <c:pt idx="44">
                  <c:v>0.58123491908357461</c:v>
                </c:pt>
                <c:pt idx="45">
                  <c:v>0.54294911943214186</c:v>
                </c:pt>
                <c:pt idx="46">
                  <c:v>0.57053882047220073</c:v>
                </c:pt>
                <c:pt idx="47">
                  <c:v>0.51300160629915559</c:v>
                </c:pt>
                <c:pt idx="48">
                  <c:v>0.51598057312855072</c:v>
                </c:pt>
                <c:pt idx="49">
                  <c:v>0.53795312902026926</c:v>
                </c:pt>
                <c:pt idx="50">
                  <c:v>0.56403222736337255</c:v>
                </c:pt>
                <c:pt idx="51">
                  <c:v>0.61534924601342977</c:v>
                </c:pt>
                <c:pt idx="52">
                  <c:v>0.63984828851134412</c:v>
                </c:pt>
                <c:pt idx="53">
                  <c:v>0.64494565848467678</c:v>
                </c:pt>
                <c:pt idx="54">
                  <c:v>0.66240449942369972</c:v>
                </c:pt>
                <c:pt idx="55">
                  <c:v>0.64181943758580373</c:v>
                </c:pt>
                <c:pt idx="56">
                  <c:v>0.67919854672315316</c:v>
                </c:pt>
                <c:pt idx="57">
                  <c:v>0.63814486277386873</c:v>
                </c:pt>
                <c:pt idx="58">
                  <c:v>0.65201653831315165</c:v>
                </c:pt>
                <c:pt idx="59">
                  <c:v>0.60293293219238331</c:v>
                </c:pt>
                <c:pt idx="60">
                  <c:v>0.68043814153979387</c:v>
                </c:pt>
                <c:pt idx="61">
                  <c:v>0.75024747493753818</c:v>
                </c:pt>
                <c:pt idx="62">
                  <c:v>0.74332780703465318</c:v>
                </c:pt>
                <c:pt idx="63">
                  <c:v>0.7557124289117273</c:v>
                </c:pt>
                <c:pt idx="64">
                  <c:v>0.77781076327373599</c:v>
                </c:pt>
                <c:pt idx="65">
                  <c:v>0.75415967788086835</c:v>
                </c:pt>
                <c:pt idx="66">
                  <c:v>0.59109772559447005</c:v>
                </c:pt>
                <c:pt idx="67">
                  <c:v>0.61557495637919368</c:v>
                </c:pt>
                <c:pt idx="68">
                  <c:v>0.73517694651951027</c:v>
                </c:pt>
                <c:pt idx="69">
                  <c:v>0.76573790564823463</c:v>
                </c:pt>
                <c:pt idx="70">
                  <c:v>0.79129362926665081</c:v>
                </c:pt>
                <c:pt idx="71">
                  <c:v>0.81148841208930567</c:v>
                </c:pt>
                <c:pt idx="72">
                  <c:v>0.77900437532696054</c:v>
                </c:pt>
                <c:pt idx="73">
                  <c:v>0.81238839827884934</c:v>
                </c:pt>
                <c:pt idx="74">
                  <c:v>0.82385713250742587</c:v>
                </c:pt>
                <c:pt idx="75">
                  <c:v>0.83993824941679207</c:v>
                </c:pt>
                <c:pt idx="76">
                  <c:v>0.8623782253122293</c:v>
                </c:pt>
                <c:pt idx="77">
                  <c:v>0.87068259172737927</c:v>
                </c:pt>
                <c:pt idx="78">
                  <c:v>0.83223915880043897</c:v>
                </c:pt>
                <c:pt idx="79">
                  <c:v>0.88719221353655819</c:v>
                </c:pt>
                <c:pt idx="80">
                  <c:v>0.91682943841448272</c:v>
                </c:pt>
                <c:pt idx="81">
                  <c:v>0.88366374116492863</c:v>
                </c:pt>
                <c:pt idx="82">
                  <c:v>0.83046344632754165</c:v>
                </c:pt>
                <c:pt idx="83">
                  <c:v>0.74941502831423312</c:v>
                </c:pt>
                <c:pt idx="84">
                  <c:v>0.77072971577468508</c:v>
                </c:pt>
                <c:pt idx="85">
                  <c:v>0.8531349432254377</c:v>
                </c:pt>
                <c:pt idx="86">
                  <c:v>0.85993298062013257</c:v>
                </c:pt>
                <c:pt idx="87">
                  <c:v>0.88698352194490293</c:v>
                </c:pt>
                <c:pt idx="88">
                  <c:v>0.90874920417258431</c:v>
                </c:pt>
                <c:pt idx="89">
                  <c:v>0.82975872044524457</c:v>
                </c:pt>
                <c:pt idx="90">
                  <c:v>0.898182676623686</c:v>
                </c:pt>
                <c:pt idx="91">
                  <c:v>0.88361296431889769</c:v>
                </c:pt>
                <c:pt idx="92">
                  <c:v>0.98286626608040972</c:v>
                </c:pt>
                <c:pt idx="93">
                  <c:v>0.92205661451236542</c:v>
                </c:pt>
                <c:pt idx="94">
                  <c:v>0.87673175319313645</c:v>
                </c:pt>
                <c:pt idx="95">
                  <c:v>0.83125122091380299</c:v>
                </c:pt>
                <c:pt idx="96">
                  <c:v>0.78038552069098832</c:v>
                </c:pt>
                <c:pt idx="97">
                  <c:v>0.74120311051434085</c:v>
                </c:pt>
                <c:pt idx="98">
                  <c:v>0.60501027110826489</c:v>
                </c:pt>
                <c:pt idx="99">
                  <c:v>0.68011944596960494</c:v>
                </c:pt>
                <c:pt idx="100">
                  <c:v>0.7277529002702664</c:v>
                </c:pt>
                <c:pt idx="101">
                  <c:v>0.77046937669197813</c:v>
                </c:pt>
                <c:pt idx="102">
                  <c:v>0.75811311259645409</c:v>
                </c:pt>
                <c:pt idx="103">
                  <c:v>0.7321258175613764</c:v>
                </c:pt>
                <c:pt idx="104">
                  <c:v>0.76580687568923356</c:v>
                </c:pt>
                <c:pt idx="105">
                  <c:v>0.78138853668943276</c:v>
                </c:pt>
                <c:pt idx="106">
                  <c:v>0.76967547692675142</c:v>
                </c:pt>
                <c:pt idx="107">
                  <c:v>0.77094028650728919</c:v>
                </c:pt>
                <c:pt idx="108">
                  <c:v>0.84926304238619643</c:v>
                </c:pt>
                <c:pt idx="109">
                  <c:v>0.78474778515039045</c:v>
                </c:pt>
                <c:pt idx="110">
                  <c:v>0.72064436273226551</c:v>
                </c:pt>
                <c:pt idx="111">
                  <c:v>0.7359361730976457</c:v>
                </c:pt>
                <c:pt idx="112">
                  <c:v>0.6278198243793176</c:v>
                </c:pt>
                <c:pt idx="113">
                  <c:v>0.59269971728338489</c:v>
                </c:pt>
                <c:pt idx="114">
                  <c:v>0.53745515422811885</c:v>
                </c:pt>
                <c:pt idx="115">
                  <c:v>0.41319378500600684</c:v>
                </c:pt>
                <c:pt idx="116">
                  <c:v>0.3657406907071496</c:v>
                </c:pt>
                <c:pt idx="117">
                  <c:v>0.488584549803043</c:v>
                </c:pt>
                <c:pt idx="118">
                  <c:v>0.52680913557226905</c:v>
                </c:pt>
                <c:pt idx="119">
                  <c:v>0.48541828257492048</c:v>
                </c:pt>
                <c:pt idx="120">
                  <c:v>0.50331803041226886</c:v>
                </c:pt>
                <c:pt idx="121">
                  <c:v>0.54201672361871911</c:v>
                </c:pt>
                <c:pt idx="122">
                  <c:v>0.53357173847894834</c:v>
                </c:pt>
                <c:pt idx="123">
                  <c:v>0.52918538893733325</c:v>
                </c:pt>
                <c:pt idx="124">
                  <c:v>0.53476157749379216</c:v>
                </c:pt>
                <c:pt idx="125">
                  <c:v>0.49735682746722221</c:v>
                </c:pt>
                <c:pt idx="126">
                  <c:v>0.49750508588715148</c:v>
                </c:pt>
                <c:pt idx="127">
                  <c:v>0.47485491561578519</c:v>
                </c:pt>
                <c:pt idx="128">
                  <c:v>0.45711234505375137</c:v>
                </c:pt>
                <c:pt idx="129">
                  <c:v>0.43544650992749467</c:v>
                </c:pt>
                <c:pt idx="130">
                  <c:v>0.44724799108119684</c:v>
                </c:pt>
                <c:pt idx="131">
                  <c:v>0.4575323592932915</c:v>
                </c:pt>
                <c:pt idx="132">
                  <c:v>0.43559313270946964</c:v>
                </c:pt>
                <c:pt idx="133">
                  <c:v>0.44515462709638831</c:v>
                </c:pt>
                <c:pt idx="134">
                  <c:v>0.43722205113947343</c:v>
                </c:pt>
                <c:pt idx="135">
                  <c:v>0.44317359674758561</c:v>
                </c:pt>
                <c:pt idx="136">
                  <c:v>0.44660543619803972</c:v>
                </c:pt>
                <c:pt idx="137">
                  <c:v>0.42791501618838079</c:v>
                </c:pt>
                <c:pt idx="138">
                  <c:v>0.44980607488119151</c:v>
                </c:pt>
                <c:pt idx="139">
                  <c:v>0.46954462479129339</c:v>
                </c:pt>
                <c:pt idx="140">
                  <c:v>0.49014994623213504</c:v>
                </c:pt>
                <c:pt idx="141">
                  <c:v>0.48097128980870141</c:v>
                </c:pt>
                <c:pt idx="142">
                  <c:v>0.46217535180346409</c:v>
                </c:pt>
                <c:pt idx="143">
                  <c:v>0.41970477366845016</c:v>
                </c:pt>
                <c:pt idx="144">
                  <c:v>0.42990924796895663</c:v>
                </c:pt>
                <c:pt idx="145">
                  <c:v>0.39942929249667047</c:v>
                </c:pt>
                <c:pt idx="146">
                  <c:v>0.39542235788067381</c:v>
                </c:pt>
                <c:pt idx="147">
                  <c:v>0.41338131492562413</c:v>
                </c:pt>
                <c:pt idx="148">
                  <c:v>0.45362298281824875</c:v>
                </c:pt>
                <c:pt idx="149">
                  <c:v>0.47779900776829826</c:v>
                </c:pt>
                <c:pt idx="150">
                  <c:v>0.51396473183924796</c:v>
                </c:pt>
                <c:pt idx="151">
                  <c:v>0.50679817424930795</c:v>
                </c:pt>
                <c:pt idx="152">
                  <c:v>0.48541429072771436</c:v>
                </c:pt>
                <c:pt idx="153">
                  <c:v>0.46501221912595031</c:v>
                </c:pt>
                <c:pt idx="154">
                  <c:v>0.44675848060389373</c:v>
                </c:pt>
                <c:pt idx="155">
                  <c:v>0.45588533888333732</c:v>
                </c:pt>
                <c:pt idx="156">
                  <c:v>0.45021860387893831</c:v>
                </c:pt>
                <c:pt idx="157">
                  <c:v>0.47745802638458329</c:v>
                </c:pt>
                <c:pt idx="158">
                  <c:v>0.49165337108904755</c:v>
                </c:pt>
                <c:pt idx="159">
                  <c:v>0.47277651490748179</c:v>
                </c:pt>
                <c:pt idx="160">
                  <c:v>0.51871543269628584</c:v>
                </c:pt>
                <c:pt idx="161">
                  <c:v>0.55564072113456953</c:v>
                </c:pt>
                <c:pt idx="162">
                  <c:v>0.56982627288323184</c:v>
                </c:pt>
                <c:pt idx="163">
                  <c:v>0.52979387996835259</c:v>
                </c:pt>
                <c:pt idx="164">
                  <c:v>0.56395248302142054</c:v>
                </c:pt>
                <c:pt idx="165">
                  <c:v>0.63819718546789594</c:v>
                </c:pt>
                <c:pt idx="166">
                  <c:v>0.6452984627315107</c:v>
                </c:pt>
                <c:pt idx="167">
                  <c:v>0.66459275350549751</c:v>
                </c:pt>
                <c:pt idx="168">
                  <c:v>0.55113099276749888</c:v>
                </c:pt>
                <c:pt idx="169">
                  <c:v>0.56773891734371729</c:v>
                </c:pt>
                <c:pt idx="170">
                  <c:v>0.57631667253765084</c:v>
                </c:pt>
                <c:pt idx="171">
                  <c:v>0.56061904181316713</c:v>
                </c:pt>
                <c:pt idx="172">
                  <c:v>0.56752825276759244</c:v>
                </c:pt>
                <c:pt idx="173">
                  <c:v>0.56784806187070158</c:v>
                </c:pt>
                <c:pt idx="174">
                  <c:v>0.59362600431432522</c:v>
                </c:pt>
                <c:pt idx="175">
                  <c:v>0.629779320777061</c:v>
                </c:pt>
                <c:pt idx="176">
                  <c:v>0.64673648542642059</c:v>
                </c:pt>
                <c:pt idx="177">
                  <c:v>0.63082202267337706</c:v>
                </c:pt>
                <c:pt idx="178">
                  <c:v>0.64902758351671219</c:v>
                </c:pt>
                <c:pt idx="179">
                  <c:v>0.57692984232631495</c:v>
                </c:pt>
                <c:pt idx="180">
                  <c:v>0.61762568055803913</c:v>
                </c:pt>
                <c:pt idx="181">
                  <c:v>0.68102920737418748</c:v>
                </c:pt>
                <c:pt idx="182">
                  <c:v>0.67409592447203537</c:v>
                </c:pt>
                <c:pt idx="183">
                  <c:v>0.71081602953549627</c:v>
                </c:pt>
                <c:pt idx="184">
                  <c:v>0.78905204372813853</c:v>
                </c:pt>
                <c:pt idx="185">
                  <c:v>0.79726474042563866</c:v>
                </c:pt>
                <c:pt idx="186">
                  <c:v>0.79508317497778513</c:v>
                </c:pt>
                <c:pt idx="187">
                  <c:v>0.81627848494509236</c:v>
                </c:pt>
                <c:pt idx="188">
                  <c:v>0.88360580289450985</c:v>
                </c:pt>
                <c:pt idx="189">
                  <c:v>0.90216920190002536</c:v>
                </c:pt>
                <c:pt idx="190">
                  <c:v>0.89774989169299779</c:v>
                </c:pt>
                <c:pt idx="191">
                  <c:v>0.90883323768022195</c:v>
                </c:pt>
                <c:pt idx="192">
                  <c:v>0.92928007201349572</c:v>
                </c:pt>
                <c:pt idx="193">
                  <c:v>0.88585174472715822</c:v>
                </c:pt>
                <c:pt idx="194">
                  <c:v>0.85793282075917832</c:v>
                </c:pt>
                <c:pt idx="195">
                  <c:v>0.88159136816923733</c:v>
                </c:pt>
                <c:pt idx="196">
                  <c:v>0.8640146601122779</c:v>
                </c:pt>
                <c:pt idx="197">
                  <c:v>0.9058790801718275</c:v>
                </c:pt>
                <c:pt idx="198">
                  <c:v>0.94939841365444522</c:v>
                </c:pt>
                <c:pt idx="199">
                  <c:v>0.99258243417632219</c:v>
                </c:pt>
                <c:pt idx="200">
                  <c:v>1.0280454824407164</c:v>
                </c:pt>
                <c:pt idx="201">
                  <c:v>1.0521597195123733</c:v>
                </c:pt>
                <c:pt idx="202">
                  <c:v>1.0827216800787898</c:v>
                </c:pt>
                <c:pt idx="203">
                  <c:v>1.0841836161837688</c:v>
                </c:pt>
                <c:pt idx="204">
                  <c:v>1.0250750961967274</c:v>
                </c:pt>
                <c:pt idx="205">
                  <c:v>0.96500084308200607</c:v>
                </c:pt>
                <c:pt idx="206">
                  <c:v>1.1020361070794953</c:v>
                </c:pt>
                <c:pt idx="207">
                  <c:v>1.157618385258071</c:v>
                </c:pt>
                <c:pt idx="208">
                  <c:v>1.1090477120644457</c:v>
                </c:pt>
                <c:pt idx="209">
                  <c:v>1.2008369898891811</c:v>
                </c:pt>
                <c:pt idx="210">
                  <c:v>1.2253654636331188</c:v>
                </c:pt>
                <c:pt idx="211">
                  <c:v>1.0811883686760801</c:v>
                </c:pt>
                <c:pt idx="212">
                  <c:v>1.2504577208535628</c:v>
                </c:pt>
                <c:pt idx="213">
                  <c:v>1.2561035115279615</c:v>
                </c:pt>
                <c:pt idx="214">
                  <c:v>1.3502149898856994</c:v>
                </c:pt>
                <c:pt idx="215">
                  <c:v>1.2614406891301133</c:v>
                </c:pt>
                <c:pt idx="216">
                  <c:v>1.4905405060931358</c:v>
                </c:pt>
                <c:pt idx="217">
                  <c:v>1.5836098473454654</c:v>
                </c:pt>
                <c:pt idx="218">
                  <c:v>1.4936522003647703</c:v>
                </c:pt>
                <c:pt idx="219">
                  <c:v>1.3828972424890069</c:v>
                </c:pt>
                <c:pt idx="220">
                  <c:v>1.1204524992691107</c:v>
                </c:pt>
                <c:pt idx="221">
                  <c:v>0.9734764179013099</c:v>
                </c:pt>
                <c:pt idx="222">
                  <c:v>1.0530558940819879</c:v>
                </c:pt>
                <c:pt idx="223">
                  <c:v>0.86514432852095891</c:v>
                </c:pt>
                <c:pt idx="224">
                  <c:v>0.99916310502007533</c:v>
                </c:pt>
                <c:pt idx="225">
                  <c:v>1.0001199220173771</c:v>
                </c:pt>
                <c:pt idx="226">
                  <c:v>0.8511944504420712</c:v>
                </c:pt>
                <c:pt idx="227">
                  <c:v>0.69214619136714139</c:v>
                </c:pt>
                <c:pt idx="228">
                  <c:v>0.7360934397687946</c:v>
                </c:pt>
                <c:pt idx="229">
                  <c:v>0.6929021313016569</c:v>
                </c:pt>
                <c:pt idx="230">
                  <c:v>0.79841694560173371</c:v>
                </c:pt>
                <c:pt idx="231">
                  <c:v>0.82885308376393474</c:v>
                </c:pt>
                <c:pt idx="232">
                  <c:v>0.92671555871458</c:v>
                </c:pt>
                <c:pt idx="233">
                  <c:v>0.91363421425317937</c:v>
                </c:pt>
                <c:pt idx="234">
                  <c:v>0.88430162867417261</c:v>
                </c:pt>
                <c:pt idx="235">
                  <c:v>0.81434981070083146</c:v>
                </c:pt>
                <c:pt idx="236">
                  <c:v>0.88260228311078071</c:v>
                </c:pt>
                <c:pt idx="237">
                  <c:v>0.8692262094717158</c:v>
                </c:pt>
                <c:pt idx="238">
                  <c:v>0.85786887428252157</c:v>
                </c:pt>
                <c:pt idx="239">
                  <c:v>0.87023784351391908</c:v>
                </c:pt>
                <c:pt idx="240">
                  <c:v>0.83668602717293961</c:v>
                </c:pt>
                <c:pt idx="241">
                  <c:v>0.88623537012661779</c:v>
                </c:pt>
                <c:pt idx="242">
                  <c:v>0.82035402242477928</c:v>
                </c:pt>
                <c:pt idx="243">
                  <c:v>0.81764316450651431</c:v>
                </c:pt>
                <c:pt idx="244">
                  <c:v>0.86065737025798916</c:v>
                </c:pt>
                <c:pt idx="245">
                  <c:v>0.87136572346227659</c:v>
                </c:pt>
                <c:pt idx="246">
                  <c:v>0.90240500744019281</c:v>
                </c:pt>
                <c:pt idx="247">
                  <c:v>0.89642803504600321</c:v>
                </c:pt>
                <c:pt idx="248">
                  <c:v>0.84623762016257953</c:v>
                </c:pt>
                <c:pt idx="249">
                  <c:v>0.79839078027483656</c:v>
                </c:pt>
                <c:pt idx="250">
                  <c:v>0.8196896449420209</c:v>
                </c:pt>
                <c:pt idx="251">
                  <c:v>0.71898928438837073</c:v>
                </c:pt>
                <c:pt idx="252">
                  <c:v>0.60349077539162055</c:v>
                </c:pt>
                <c:pt idx="253">
                  <c:v>0.55009648889059193</c:v>
                </c:pt>
                <c:pt idx="254">
                  <c:v>0.67505319932219776</c:v>
                </c:pt>
                <c:pt idx="255">
                  <c:v>0.81087230216919137</c:v>
                </c:pt>
                <c:pt idx="256">
                  <c:v>0.84214498137497984</c:v>
                </c:pt>
                <c:pt idx="257">
                  <c:v>0.87924318344707919</c:v>
                </c:pt>
                <c:pt idx="258">
                  <c:v>0.73473447961812122</c:v>
                </c:pt>
                <c:pt idx="259">
                  <c:v>0.81861136533310097</c:v>
                </c:pt>
                <c:pt idx="260">
                  <c:v>0.89146602154059262</c:v>
                </c:pt>
                <c:pt idx="261">
                  <c:v>0.93547094707829137</c:v>
                </c:pt>
                <c:pt idx="262">
                  <c:v>0.9194107233646992</c:v>
                </c:pt>
                <c:pt idx="263">
                  <c:v>0.77239831793600155</c:v>
                </c:pt>
                <c:pt idx="264">
                  <c:v>0.84410060260768849</c:v>
                </c:pt>
                <c:pt idx="265">
                  <c:v>0.94306395305817647</c:v>
                </c:pt>
                <c:pt idx="266">
                  <c:v>0.90096543397846796</c:v>
                </c:pt>
                <c:pt idx="267">
                  <c:v>0.93241563951010076</c:v>
                </c:pt>
                <c:pt idx="268">
                  <c:v>0.9194662737463638</c:v>
                </c:pt>
                <c:pt idx="269">
                  <c:v>1.0171894511001889</c:v>
                </c:pt>
                <c:pt idx="270">
                  <c:v>0.99451410042125299</c:v>
                </c:pt>
                <c:pt idx="271">
                  <c:v>1.0246696923072725</c:v>
                </c:pt>
                <c:pt idx="272">
                  <c:v>1.0967108808483981</c:v>
                </c:pt>
                <c:pt idx="273">
                  <c:v>1.1231723396726245</c:v>
                </c:pt>
                <c:pt idx="274">
                  <c:v>1.1527188346517829</c:v>
                </c:pt>
                <c:pt idx="275">
                  <c:v>1.1271487287255855</c:v>
                </c:pt>
                <c:pt idx="276">
                  <c:v>1.1439712399593518</c:v>
                </c:pt>
                <c:pt idx="277">
                  <c:v>1.1162632651126938</c:v>
                </c:pt>
                <c:pt idx="278">
                  <c:v>1.0867231976422929</c:v>
                </c:pt>
                <c:pt idx="279">
                  <c:v>0.96916865474500247</c:v>
                </c:pt>
                <c:pt idx="280">
                  <c:v>1.0152654238910492</c:v>
                </c:pt>
                <c:pt idx="281">
                  <c:v>1.0352812241530178</c:v>
                </c:pt>
                <c:pt idx="282">
                  <c:v>1.035828693097572</c:v>
                </c:pt>
                <c:pt idx="283">
                  <c:v>1.0273520852528439</c:v>
                </c:pt>
                <c:pt idx="284">
                  <c:v>1.0237547444121446</c:v>
                </c:pt>
                <c:pt idx="285">
                  <c:v>1.0813334838677895</c:v>
                </c:pt>
                <c:pt idx="286">
                  <c:v>1.0691356103232381</c:v>
                </c:pt>
                <c:pt idx="287">
                  <c:v>1.0922514058137018</c:v>
                </c:pt>
                <c:pt idx="288">
                  <c:v>1.1228386130903631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E-4520-B99C-48EA75D3B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6834392"/>
        <c:axId val="606834720"/>
      </c:lineChart>
      <c:catAx>
        <c:axId val="606834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34720"/>
        <c:crosses val="autoZero"/>
        <c:auto val="1"/>
        <c:lblAlgn val="ctr"/>
        <c:lblOffset val="100"/>
        <c:noMultiLvlLbl val="0"/>
      </c:catAx>
      <c:valAx>
        <c:axId val="60683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34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'Fed vs BEA data'!$E$1</c:f>
              <c:strCache>
                <c:ptCount val="1"/>
                <c:pt idx="0">
                  <c:v>Current-cost of NFC Net Capital Stocks (billions)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'Fed vs BEA data'!$A$3:$A$75</c:f>
              <c:strCache>
                <c:ptCount val="73"/>
                <c:pt idx="0">
                  <c:v>1945:Q4</c:v>
                </c:pt>
                <c:pt idx="1">
                  <c:v>1946:Q4</c:v>
                </c:pt>
                <c:pt idx="2">
                  <c:v>1947:Q4</c:v>
                </c:pt>
                <c:pt idx="3">
                  <c:v>1948:Q4</c:v>
                </c:pt>
                <c:pt idx="4">
                  <c:v>1949:Q4</c:v>
                </c:pt>
                <c:pt idx="5">
                  <c:v>1950:Q4</c:v>
                </c:pt>
                <c:pt idx="6">
                  <c:v>1951:Q4</c:v>
                </c:pt>
                <c:pt idx="7">
                  <c:v>1952:Q4</c:v>
                </c:pt>
                <c:pt idx="8">
                  <c:v>1953:Q4</c:v>
                </c:pt>
                <c:pt idx="9">
                  <c:v>1954:Q4</c:v>
                </c:pt>
                <c:pt idx="10">
                  <c:v>1955:Q4</c:v>
                </c:pt>
                <c:pt idx="11">
                  <c:v>1956:Q4</c:v>
                </c:pt>
                <c:pt idx="12">
                  <c:v>1957:Q4</c:v>
                </c:pt>
                <c:pt idx="13">
                  <c:v>1958:Q4</c:v>
                </c:pt>
                <c:pt idx="14">
                  <c:v>1959:Q4</c:v>
                </c:pt>
                <c:pt idx="15">
                  <c:v>1960:Q4</c:v>
                </c:pt>
                <c:pt idx="16">
                  <c:v>1961:Q4</c:v>
                </c:pt>
                <c:pt idx="17">
                  <c:v>1962:Q4</c:v>
                </c:pt>
                <c:pt idx="18">
                  <c:v>1963:Q4</c:v>
                </c:pt>
                <c:pt idx="19">
                  <c:v>1964:Q4</c:v>
                </c:pt>
                <c:pt idx="20">
                  <c:v>1965:Q4</c:v>
                </c:pt>
                <c:pt idx="21">
                  <c:v>1966:Q4</c:v>
                </c:pt>
                <c:pt idx="22">
                  <c:v>1967:Q4</c:v>
                </c:pt>
                <c:pt idx="23">
                  <c:v>1968:Q4</c:v>
                </c:pt>
                <c:pt idx="24">
                  <c:v>1969:Q4</c:v>
                </c:pt>
                <c:pt idx="25">
                  <c:v>1970:Q4</c:v>
                </c:pt>
                <c:pt idx="26">
                  <c:v>1971:Q4</c:v>
                </c:pt>
                <c:pt idx="27">
                  <c:v>1972:Q4</c:v>
                </c:pt>
                <c:pt idx="28">
                  <c:v>1973:Q4</c:v>
                </c:pt>
                <c:pt idx="29">
                  <c:v>1974:Q4</c:v>
                </c:pt>
                <c:pt idx="30">
                  <c:v>1975:Q4</c:v>
                </c:pt>
                <c:pt idx="31">
                  <c:v>1976:Q4</c:v>
                </c:pt>
                <c:pt idx="32">
                  <c:v>1977:Q4</c:v>
                </c:pt>
                <c:pt idx="33">
                  <c:v>1978:Q4</c:v>
                </c:pt>
                <c:pt idx="34">
                  <c:v>1979:Q4</c:v>
                </c:pt>
                <c:pt idx="35">
                  <c:v>1980:Q4</c:v>
                </c:pt>
                <c:pt idx="36">
                  <c:v>1981:Q4</c:v>
                </c:pt>
                <c:pt idx="37">
                  <c:v>1982:Q4</c:v>
                </c:pt>
                <c:pt idx="38">
                  <c:v>1983:Q4</c:v>
                </c:pt>
                <c:pt idx="39">
                  <c:v>1984:Q4</c:v>
                </c:pt>
                <c:pt idx="40">
                  <c:v>1985:Q4</c:v>
                </c:pt>
                <c:pt idx="41">
                  <c:v>1986:Q4</c:v>
                </c:pt>
                <c:pt idx="42">
                  <c:v>1987:Q4</c:v>
                </c:pt>
                <c:pt idx="43">
                  <c:v>1988:Q4</c:v>
                </c:pt>
                <c:pt idx="44">
                  <c:v>1989:Q4</c:v>
                </c:pt>
                <c:pt idx="45">
                  <c:v>1990:Q4</c:v>
                </c:pt>
                <c:pt idx="46">
                  <c:v>1991:Q4</c:v>
                </c:pt>
                <c:pt idx="47">
                  <c:v>1992:Q4</c:v>
                </c:pt>
                <c:pt idx="48">
                  <c:v>1993:Q4</c:v>
                </c:pt>
                <c:pt idx="49">
                  <c:v>1994:Q4</c:v>
                </c:pt>
                <c:pt idx="50">
                  <c:v>1995:Q4</c:v>
                </c:pt>
                <c:pt idx="51">
                  <c:v>1996:Q4</c:v>
                </c:pt>
                <c:pt idx="52">
                  <c:v>1997:Q4</c:v>
                </c:pt>
                <c:pt idx="53">
                  <c:v>1998:Q4</c:v>
                </c:pt>
                <c:pt idx="54">
                  <c:v>1999:Q4</c:v>
                </c:pt>
                <c:pt idx="55">
                  <c:v>2000:Q4</c:v>
                </c:pt>
                <c:pt idx="56">
                  <c:v>2001:Q4</c:v>
                </c:pt>
                <c:pt idx="57">
                  <c:v>2002:Q4</c:v>
                </c:pt>
                <c:pt idx="58">
                  <c:v>2003:Q4</c:v>
                </c:pt>
                <c:pt idx="59">
                  <c:v>2004:Q4</c:v>
                </c:pt>
                <c:pt idx="60">
                  <c:v>2005:Q4</c:v>
                </c:pt>
                <c:pt idx="61">
                  <c:v>2006:Q4</c:v>
                </c:pt>
                <c:pt idx="62">
                  <c:v>2007:Q4</c:v>
                </c:pt>
                <c:pt idx="63">
                  <c:v>2008:Q4</c:v>
                </c:pt>
                <c:pt idx="64">
                  <c:v>2009:Q4</c:v>
                </c:pt>
                <c:pt idx="65">
                  <c:v>2010:Q4</c:v>
                </c:pt>
                <c:pt idx="66">
                  <c:v>2011:Q4</c:v>
                </c:pt>
                <c:pt idx="67">
                  <c:v>2012:Q4</c:v>
                </c:pt>
                <c:pt idx="68">
                  <c:v>2013:Q4</c:v>
                </c:pt>
                <c:pt idx="69">
                  <c:v>2014:Q4</c:v>
                </c:pt>
                <c:pt idx="70">
                  <c:v>2015:Q4</c:v>
                </c:pt>
                <c:pt idx="71">
                  <c:v>2016:Q4</c:v>
                </c:pt>
                <c:pt idx="72">
                  <c:v>2017:Q4</c:v>
                </c:pt>
              </c:strCache>
            </c:strRef>
          </c:cat>
          <c:val>
            <c:numRef>
              <c:f>'Fed vs BEA data'!$E$3:$E$75</c:f>
              <c:numCache>
                <c:formatCode>General</c:formatCode>
                <c:ptCount val="73"/>
                <c:pt idx="0">
                  <c:v>133.6</c:v>
                </c:pt>
                <c:pt idx="1">
                  <c:v>161.30000000000001</c:v>
                </c:pt>
                <c:pt idx="2">
                  <c:v>192.2</c:v>
                </c:pt>
                <c:pt idx="3">
                  <c:v>210.5</c:v>
                </c:pt>
                <c:pt idx="4">
                  <c:v>215.2</c:v>
                </c:pt>
                <c:pt idx="5">
                  <c:v>241.4</c:v>
                </c:pt>
                <c:pt idx="6">
                  <c:v>261.5</c:v>
                </c:pt>
                <c:pt idx="7">
                  <c:v>277.2</c:v>
                </c:pt>
                <c:pt idx="8">
                  <c:v>291.89999999999998</c:v>
                </c:pt>
                <c:pt idx="9">
                  <c:v>301.39999999999998</c:v>
                </c:pt>
                <c:pt idx="10">
                  <c:v>331.7</c:v>
                </c:pt>
                <c:pt idx="11">
                  <c:v>368.1</c:v>
                </c:pt>
                <c:pt idx="12">
                  <c:v>395.7</c:v>
                </c:pt>
                <c:pt idx="13">
                  <c:v>404.2</c:v>
                </c:pt>
                <c:pt idx="14">
                  <c:v>421.3</c:v>
                </c:pt>
                <c:pt idx="15">
                  <c:v>430.9</c:v>
                </c:pt>
                <c:pt idx="16">
                  <c:v>442.4</c:v>
                </c:pt>
                <c:pt idx="17">
                  <c:v>457</c:v>
                </c:pt>
                <c:pt idx="18">
                  <c:v>472.5</c:v>
                </c:pt>
                <c:pt idx="19">
                  <c:v>498.6</c:v>
                </c:pt>
                <c:pt idx="20">
                  <c:v>533.5</c:v>
                </c:pt>
                <c:pt idx="21">
                  <c:v>581.20000000000005</c:v>
                </c:pt>
                <c:pt idx="22">
                  <c:v>631.4</c:v>
                </c:pt>
                <c:pt idx="23">
                  <c:v>694.5</c:v>
                </c:pt>
                <c:pt idx="24">
                  <c:v>765.4</c:v>
                </c:pt>
                <c:pt idx="25">
                  <c:v>841.5</c:v>
                </c:pt>
                <c:pt idx="26">
                  <c:v>919.3</c:v>
                </c:pt>
                <c:pt idx="27">
                  <c:v>995.8</c:v>
                </c:pt>
                <c:pt idx="28">
                  <c:v>1121.9000000000001</c:v>
                </c:pt>
                <c:pt idx="29">
                  <c:v>1368.6</c:v>
                </c:pt>
                <c:pt idx="30">
                  <c:v>1515.2</c:v>
                </c:pt>
                <c:pt idx="31">
                  <c:v>1662.7</c:v>
                </c:pt>
                <c:pt idx="32">
                  <c:v>1847.2</c:v>
                </c:pt>
                <c:pt idx="33">
                  <c:v>2093.6</c:v>
                </c:pt>
                <c:pt idx="34">
                  <c:v>2409.3000000000002</c:v>
                </c:pt>
                <c:pt idx="35">
                  <c:v>2761</c:v>
                </c:pt>
                <c:pt idx="36">
                  <c:v>3119.8</c:v>
                </c:pt>
                <c:pt idx="37">
                  <c:v>3314.6</c:v>
                </c:pt>
                <c:pt idx="38">
                  <c:v>3409.2</c:v>
                </c:pt>
                <c:pt idx="39">
                  <c:v>3606.4</c:v>
                </c:pt>
                <c:pt idx="40">
                  <c:v>3794.2</c:v>
                </c:pt>
                <c:pt idx="41">
                  <c:v>3951.4</c:v>
                </c:pt>
                <c:pt idx="42">
                  <c:v>4145.8</c:v>
                </c:pt>
                <c:pt idx="43">
                  <c:v>4396.8</c:v>
                </c:pt>
                <c:pt idx="44">
                  <c:v>4643.5</c:v>
                </c:pt>
                <c:pt idx="45">
                  <c:v>4899.5</c:v>
                </c:pt>
                <c:pt idx="46">
                  <c:v>5023.1000000000004</c:v>
                </c:pt>
                <c:pt idx="47">
                  <c:v>5201.1000000000004</c:v>
                </c:pt>
                <c:pt idx="48">
                  <c:v>5451.2</c:v>
                </c:pt>
                <c:pt idx="49">
                  <c:v>5754.5</c:v>
                </c:pt>
                <c:pt idx="50">
                  <c:v>6100.1</c:v>
                </c:pt>
                <c:pt idx="51">
                  <c:v>6421.2</c:v>
                </c:pt>
                <c:pt idx="52">
                  <c:v>6798</c:v>
                </c:pt>
                <c:pt idx="53">
                  <c:v>7158.9</c:v>
                </c:pt>
                <c:pt idx="54">
                  <c:v>7569.6</c:v>
                </c:pt>
                <c:pt idx="55">
                  <c:v>8097.8</c:v>
                </c:pt>
                <c:pt idx="56">
                  <c:v>8488.1</c:v>
                </c:pt>
                <c:pt idx="57">
                  <c:v>8757.4</c:v>
                </c:pt>
                <c:pt idx="58">
                  <c:v>9037.9</c:v>
                </c:pt>
                <c:pt idx="59">
                  <c:v>9766.2999999999993</c:v>
                </c:pt>
                <c:pt idx="60">
                  <c:v>10651.2</c:v>
                </c:pt>
                <c:pt idx="61">
                  <c:v>11503.6</c:v>
                </c:pt>
                <c:pt idx="62">
                  <c:v>12127.4</c:v>
                </c:pt>
                <c:pt idx="63">
                  <c:v>12874.6</c:v>
                </c:pt>
                <c:pt idx="64">
                  <c:v>12458.8</c:v>
                </c:pt>
                <c:pt idx="65">
                  <c:v>12812.9</c:v>
                </c:pt>
                <c:pt idx="66">
                  <c:v>13346</c:v>
                </c:pt>
                <c:pt idx="67">
                  <c:v>13808</c:v>
                </c:pt>
                <c:pt idx="68">
                  <c:v>14319</c:v>
                </c:pt>
                <c:pt idx="69">
                  <c:v>14968</c:v>
                </c:pt>
                <c:pt idx="70">
                  <c:v>15256.2</c:v>
                </c:pt>
                <c:pt idx="71">
                  <c:v>15592.7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9-4036-A526-FA7F2A9B6BCB}"/>
            </c:ext>
          </c:extLst>
        </c:ser>
        <c:ser>
          <c:idx val="1"/>
          <c:order val="1"/>
          <c:tx>
            <c:strRef>
              <c:f>'Fed vs BEA data'!$C$1</c:f>
              <c:strCache>
                <c:ptCount val="1"/>
                <c:pt idx="0">
                  <c:v>Y (billions) - Replacement value of NFC capital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'Fed vs BEA data'!$C$3:$C$75</c:f>
              <c:numCache>
                <c:formatCode>General</c:formatCode>
                <c:ptCount val="73"/>
                <c:pt idx="0">
                  <c:v>217.38600000000002</c:v>
                </c:pt>
                <c:pt idx="1">
                  <c:v>245.00700000000001</c:v>
                </c:pt>
                <c:pt idx="2">
                  <c:v>286.83499999999998</c:v>
                </c:pt>
                <c:pt idx="3">
                  <c:v>314.61799999999999</c:v>
                </c:pt>
                <c:pt idx="4">
                  <c:v>320.17399999999998</c:v>
                </c:pt>
                <c:pt idx="5">
                  <c:v>350.13499999999999</c:v>
                </c:pt>
                <c:pt idx="6">
                  <c:v>390.56900000000002</c:v>
                </c:pt>
                <c:pt idx="7">
                  <c:v>408.76900000000001</c:v>
                </c:pt>
                <c:pt idx="8">
                  <c:v>426.94399999999996</c:v>
                </c:pt>
                <c:pt idx="9">
                  <c:v>435.95799999999997</c:v>
                </c:pt>
                <c:pt idx="10">
                  <c:v>473.99899999999997</c:v>
                </c:pt>
                <c:pt idx="11">
                  <c:v>525.91300000000001</c:v>
                </c:pt>
                <c:pt idx="12">
                  <c:v>557.99</c:v>
                </c:pt>
                <c:pt idx="13">
                  <c:v>570.29300000000001</c:v>
                </c:pt>
                <c:pt idx="14">
                  <c:v>595.06899999999996</c:v>
                </c:pt>
                <c:pt idx="15">
                  <c:v>609.66599999999994</c:v>
                </c:pt>
                <c:pt idx="16">
                  <c:v>626.53800000000001</c:v>
                </c:pt>
                <c:pt idx="17">
                  <c:v>649.37700000000007</c:v>
                </c:pt>
                <c:pt idx="18">
                  <c:v>672.86400000000003</c:v>
                </c:pt>
                <c:pt idx="19">
                  <c:v>709.81499999999994</c:v>
                </c:pt>
                <c:pt idx="20">
                  <c:v>761.29099999999994</c:v>
                </c:pt>
                <c:pt idx="21">
                  <c:v>832.79</c:v>
                </c:pt>
                <c:pt idx="22">
                  <c:v>898.43600000000004</c:v>
                </c:pt>
                <c:pt idx="23">
                  <c:v>980.2299999999999</c:v>
                </c:pt>
                <c:pt idx="24">
                  <c:v>1083.7809999999999</c:v>
                </c:pt>
                <c:pt idx="25">
                  <c:v>1182.9069999999999</c:v>
                </c:pt>
                <c:pt idx="26">
                  <c:v>1288.569</c:v>
                </c:pt>
                <c:pt idx="27">
                  <c:v>1403.405</c:v>
                </c:pt>
                <c:pt idx="28">
                  <c:v>1596.509</c:v>
                </c:pt>
                <c:pt idx="29">
                  <c:v>1943.1389999999999</c:v>
                </c:pt>
                <c:pt idx="30">
                  <c:v>2131.837</c:v>
                </c:pt>
                <c:pt idx="31">
                  <c:v>2354.2660000000001</c:v>
                </c:pt>
                <c:pt idx="32">
                  <c:v>2618.1660000000002</c:v>
                </c:pt>
                <c:pt idx="33">
                  <c:v>2978.6419999999998</c:v>
                </c:pt>
                <c:pt idx="34">
                  <c:v>3439.5730000000003</c:v>
                </c:pt>
                <c:pt idx="35">
                  <c:v>3925.2069999999999</c:v>
                </c:pt>
                <c:pt idx="36">
                  <c:v>4403.6480000000001</c:v>
                </c:pt>
                <c:pt idx="37">
                  <c:v>4638.5259999999998</c:v>
                </c:pt>
                <c:pt idx="38">
                  <c:v>4792.8419999999996</c:v>
                </c:pt>
                <c:pt idx="39">
                  <c:v>5095.518</c:v>
                </c:pt>
                <c:pt idx="40">
                  <c:v>5329.6390000000001</c:v>
                </c:pt>
                <c:pt idx="41">
                  <c:v>5511.2089999999998</c:v>
                </c:pt>
                <c:pt idx="42">
                  <c:v>5802.5569999999998</c:v>
                </c:pt>
                <c:pt idx="43">
                  <c:v>6180.1910000000007</c:v>
                </c:pt>
                <c:pt idx="44">
                  <c:v>6495.0069999999996</c:v>
                </c:pt>
                <c:pt idx="45">
                  <c:v>6649.1390000000001</c:v>
                </c:pt>
                <c:pt idx="46">
                  <c:v>6494.308</c:v>
                </c:pt>
                <c:pt idx="47">
                  <c:v>6342.4210000000003</c:v>
                </c:pt>
                <c:pt idx="48">
                  <c:v>6474.3419999999996</c:v>
                </c:pt>
                <c:pt idx="49">
                  <c:v>6875.8</c:v>
                </c:pt>
                <c:pt idx="50">
                  <c:v>7251.15</c:v>
                </c:pt>
                <c:pt idx="51">
                  <c:v>7514.0289999999995</c:v>
                </c:pt>
                <c:pt idx="52">
                  <c:v>8518.6839999999993</c:v>
                </c:pt>
                <c:pt idx="53">
                  <c:v>9228.3320000000003</c:v>
                </c:pt>
                <c:pt idx="54">
                  <c:v>9768.1229999999996</c:v>
                </c:pt>
                <c:pt idx="55">
                  <c:v>10750.602999999999</c:v>
                </c:pt>
                <c:pt idx="56">
                  <c:v>10737.308999999999</c:v>
                </c:pt>
                <c:pt idx="57">
                  <c:v>11094.547999999999</c:v>
                </c:pt>
                <c:pt idx="58">
                  <c:v>11411.399000000001</c:v>
                </c:pt>
                <c:pt idx="59">
                  <c:v>13005.763999999999</c:v>
                </c:pt>
                <c:pt idx="60">
                  <c:v>14265.295000000002</c:v>
                </c:pt>
                <c:pt idx="61">
                  <c:v>15710.081</c:v>
                </c:pt>
                <c:pt idx="62">
                  <c:v>17300.207000000002</c:v>
                </c:pt>
                <c:pt idx="63">
                  <c:v>16426.550999999999</c:v>
                </c:pt>
                <c:pt idx="64">
                  <c:v>14017.166000000001</c:v>
                </c:pt>
                <c:pt idx="65">
                  <c:v>14710.923000000001</c:v>
                </c:pt>
                <c:pt idx="66">
                  <c:v>15552.241</c:v>
                </c:pt>
                <c:pt idx="67">
                  <c:v>16358.873000000001</c:v>
                </c:pt>
                <c:pt idx="68">
                  <c:v>17857.091</c:v>
                </c:pt>
                <c:pt idx="69">
                  <c:v>19171.322</c:v>
                </c:pt>
                <c:pt idx="70">
                  <c:v>20351.22</c:v>
                </c:pt>
                <c:pt idx="71">
                  <c:v>21317.973000000002</c:v>
                </c:pt>
                <c:pt idx="72">
                  <c:v>22363.245000000003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C9-4036-A526-FA7F2A9B6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852400"/>
        <c:axId val="693853712"/>
      </c:lineChart>
      <c:catAx>
        <c:axId val="6938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853712"/>
        <c:crosses val="autoZero"/>
        <c:auto val="1"/>
        <c:lblAlgn val="ctr"/>
        <c:lblOffset val="100"/>
        <c:noMultiLvlLbl val="0"/>
      </c:catAx>
      <c:valAx>
        <c:axId val="69385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85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'Fed vs BEA data'!$G$1</c:f>
              <c:strCache>
                <c:ptCount val="1"/>
                <c:pt idx="0">
                  <c:v>Prate using market value denominator - Ratio NOS to 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'Fed vs BEA data'!$A$3:$A$75</c:f>
              <c:strCache>
                <c:ptCount val="73"/>
                <c:pt idx="0">
                  <c:v>1945:Q4</c:v>
                </c:pt>
                <c:pt idx="1">
                  <c:v>1946:Q4</c:v>
                </c:pt>
                <c:pt idx="2">
                  <c:v>1947:Q4</c:v>
                </c:pt>
                <c:pt idx="3">
                  <c:v>1948:Q4</c:v>
                </c:pt>
                <c:pt idx="4">
                  <c:v>1949:Q4</c:v>
                </c:pt>
                <c:pt idx="5">
                  <c:v>1950:Q4</c:v>
                </c:pt>
                <c:pt idx="6">
                  <c:v>1951:Q4</c:v>
                </c:pt>
                <c:pt idx="7">
                  <c:v>1952:Q4</c:v>
                </c:pt>
                <c:pt idx="8">
                  <c:v>1953:Q4</c:v>
                </c:pt>
                <c:pt idx="9">
                  <c:v>1954:Q4</c:v>
                </c:pt>
                <c:pt idx="10">
                  <c:v>1955:Q4</c:v>
                </c:pt>
                <c:pt idx="11">
                  <c:v>1956:Q4</c:v>
                </c:pt>
                <c:pt idx="12">
                  <c:v>1957:Q4</c:v>
                </c:pt>
                <c:pt idx="13">
                  <c:v>1958:Q4</c:v>
                </c:pt>
                <c:pt idx="14">
                  <c:v>1959:Q4</c:v>
                </c:pt>
                <c:pt idx="15">
                  <c:v>1960:Q4</c:v>
                </c:pt>
                <c:pt idx="16">
                  <c:v>1961:Q4</c:v>
                </c:pt>
                <c:pt idx="17">
                  <c:v>1962:Q4</c:v>
                </c:pt>
                <c:pt idx="18">
                  <c:v>1963:Q4</c:v>
                </c:pt>
                <c:pt idx="19">
                  <c:v>1964:Q4</c:v>
                </c:pt>
                <c:pt idx="20">
                  <c:v>1965:Q4</c:v>
                </c:pt>
                <c:pt idx="21">
                  <c:v>1966:Q4</c:v>
                </c:pt>
                <c:pt idx="22">
                  <c:v>1967:Q4</c:v>
                </c:pt>
                <c:pt idx="23">
                  <c:v>1968:Q4</c:v>
                </c:pt>
                <c:pt idx="24">
                  <c:v>1969:Q4</c:v>
                </c:pt>
                <c:pt idx="25">
                  <c:v>1970:Q4</c:v>
                </c:pt>
                <c:pt idx="26">
                  <c:v>1971:Q4</c:v>
                </c:pt>
                <c:pt idx="27">
                  <c:v>1972:Q4</c:v>
                </c:pt>
                <c:pt idx="28">
                  <c:v>1973:Q4</c:v>
                </c:pt>
                <c:pt idx="29">
                  <c:v>1974:Q4</c:v>
                </c:pt>
                <c:pt idx="30">
                  <c:v>1975:Q4</c:v>
                </c:pt>
                <c:pt idx="31">
                  <c:v>1976:Q4</c:v>
                </c:pt>
                <c:pt idx="32">
                  <c:v>1977:Q4</c:v>
                </c:pt>
                <c:pt idx="33">
                  <c:v>1978:Q4</c:v>
                </c:pt>
                <c:pt idx="34">
                  <c:v>1979:Q4</c:v>
                </c:pt>
                <c:pt idx="35">
                  <c:v>1980:Q4</c:v>
                </c:pt>
                <c:pt idx="36">
                  <c:v>1981:Q4</c:v>
                </c:pt>
                <c:pt idx="37">
                  <c:v>1982:Q4</c:v>
                </c:pt>
                <c:pt idx="38">
                  <c:v>1983:Q4</c:v>
                </c:pt>
                <c:pt idx="39">
                  <c:v>1984:Q4</c:v>
                </c:pt>
                <c:pt idx="40">
                  <c:v>1985:Q4</c:v>
                </c:pt>
                <c:pt idx="41">
                  <c:v>1986:Q4</c:v>
                </c:pt>
                <c:pt idx="42">
                  <c:v>1987:Q4</c:v>
                </c:pt>
                <c:pt idx="43">
                  <c:v>1988:Q4</c:v>
                </c:pt>
                <c:pt idx="44">
                  <c:v>1989:Q4</c:v>
                </c:pt>
                <c:pt idx="45">
                  <c:v>1990:Q4</c:v>
                </c:pt>
                <c:pt idx="46">
                  <c:v>1991:Q4</c:v>
                </c:pt>
                <c:pt idx="47">
                  <c:v>1992:Q4</c:v>
                </c:pt>
                <c:pt idx="48">
                  <c:v>1993:Q4</c:v>
                </c:pt>
                <c:pt idx="49">
                  <c:v>1994:Q4</c:v>
                </c:pt>
                <c:pt idx="50">
                  <c:v>1995:Q4</c:v>
                </c:pt>
                <c:pt idx="51">
                  <c:v>1996:Q4</c:v>
                </c:pt>
                <c:pt idx="52">
                  <c:v>1997:Q4</c:v>
                </c:pt>
                <c:pt idx="53">
                  <c:v>1998:Q4</c:v>
                </c:pt>
                <c:pt idx="54">
                  <c:v>1999:Q4</c:v>
                </c:pt>
                <c:pt idx="55">
                  <c:v>2000:Q4</c:v>
                </c:pt>
                <c:pt idx="56">
                  <c:v>2001:Q4</c:v>
                </c:pt>
                <c:pt idx="57">
                  <c:v>2002:Q4</c:v>
                </c:pt>
                <c:pt idx="58">
                  <c:v>2003:Q4</c:v>
                </c:pt>
                <c:pt idx="59">
                  <c:v>2004:Q4</c:v>
                </c:pt>
                <c:pt idx="60">
                  <c:v>2005:Q4</c:v>
                </c:pt>
                <c:pt idx="61">
                  <c:v>2006:Q4</c:v>
                </c:pt>
                <c:pt idx="62">
                  <c:v>2007:Q4</c:v>
                </c:pt>
                <c:pt idx="63">
                  <c:v>2008:Q4</c:v>
                </c:pt>
                <c:pt idx="64">
                  <c:v>2009:Q4</c:v>
                </c:pt>
                <c:pt idx="65">
                  <c:v>2010:Q4</c:v>
                </c:pt>
                <c:pt idx="66">
                  <c:v>2011:Q4</c:v>
                </c:pt>
                <c:pt idx="67">
                  <c:v>2012:Q4</c:v>
                </c:pt>
                <c:pt idx="68">
                  <c:v>2013:Q4</c:v>
                </c:pt>
                <c:pt idx="69">
                  <c:v>2014:Q4</c:v>
                </c:pt>
                <c:pt idx="70">
                  <c:v>2015:Q4</c:v>
                </c:pt>
                <c:pt idx="71">
                  <c:v>2016:Q4</c:v>
                </c:pt>
                <c:pt idx="72">
                  <c:v>2017:Q4</c:v>
                </c:pt>
              </c:strCache>
            </c:strRef>
          </c:cat>
          <c:val>
            <c:numRef>
              <c:f>'Fed vs BEA data'!$G$3:$G$75</c:f>
              <c:numCache>
                <c:formatCode>General</c:formatCode>
                <c:ptCount val="73"/>
                <c:pt idx="0">
                  <c:v>19.124097314063349</c:v>
                </c:pt>
                <c:pt idx="1">
                  <c:v>15.051365050004986</c:v>
                </c:pt>
                <c:pt idx="2">
                  <c:v>20.315242669137763</c:v>
                </c:pt>
                <c:pt idx="3">
                  <c:v>25.382260329533263</c:v>
                </c:pt>
                <c:pt idx="4">
                  <c:v>22.056059150340445</c:v>
                </c:pt>
                <c:pt idx="5">
                  <c:v>22.446008250424654</c:v>
                </c:pt>
                <c:pt idx="6">
                  <c:v>21.711161145062722</c:v>
                </c:pt>
                <c:pt idx="7">
                  <c:v>20.695892126285525</c:v>
                </c:pt>
                <c:pt idx="8">
                  <c:v>21.073711418225852</c:v>
                </c:pt>
                <c:pt idx="9">
                  <c:v>15.982274204972668</c:v>
                </c:pt>
                <c:pt idx="10">
                  <c:v>16.551583337586678</c:v>
                </c:pt>
                <c:pt idx="11">
                  <c:v>14.492326918106905</c:v>
                </c:pt>
                <c:pt idx="12">
                  <c:v>15.178248909388984</c:v>
                </c:pt>
                <c:pt idx="13">
                  <c:v>10.742639784489493</c:v>
                </c:pt>
                <c:pt idx="14">
                  <c:v>12.321547863522776</c:v>
                </c:pt>
                <c:pt idx="15">
                  <c:v>11.546620383762415</c:v>
                </c:pt>
                <c:pt idx="16">
                  <c:v>10.198470024295753</c:v>
                </c:pt>
                <c:pt idx="17">
                  <c:v>12.107070068097032</c:v>
                </c:pt>
                <c:pt idx="18">
                  <c:v>12.34346502239757</c:v>
                </c:pt>
                <c:pt idx="19">
                  <c:v>11.71321731203717</c:v>
                </c:pt>
                <c:pt idx="20">
                  <c:v>11.963196336826302</c:v>
                </c:pt>
                <c:pt idx="21">
                  <c:v>14.16205504038289</c:v>
                </c:pt>
                <c:pt idx="22">
                  <c:v>10.937555499214284</c:v>
                </c:pt>
                <c:pt idx="23">
                  <c:v>10.005864432992366</c:v>
                </c:pt>
                <c:pt idx="24">
                  <c:v>11.220584392628229</c:v>
                </c:pt>
                <c:pt idx="25">
                  <c:v>9.850568730949373</c:v>
                </c:pt>
                <c:pt idx="26">
                  <c:v>9.8906054448999026</c:v>
                </c:pt>
                <c:pt idx="27">
                  <c:v>9.413857332237006</c:v>
                </c:pt>
                <c:pt idx="28">
                  <c:v>12.520951392768776</c:v>
                </c:pt>
                <c:pt idx="29">
                  <c:v>17.068039989587508</c:v>
                </c:pt>
                <c:pt idx="30">
                  <c:v>13.178103844203873</c:v>
                </c:pt>
                <c:pt idx="31">
                  <c:v>13.487205026962496</c:v>
                </c:pt>
                <c:pt idx="32">
                  <c:v>16.460616512755728</c:v>
                </c:pt>
                <c:pt idx="33">
                  <c:v>17.087021262821047</c:v>
                </c:pt>
                <c:pt idx="34">
                  <c:v>14.764356188140082</c:v>
                </c:pt>
                <c:pt idx="35">
                  <c:v>11.595995717122156</c:v>
                </c:pt>
                <c:pt idx="36">
                  <c:v>14.409701405421282</c:v>
                </c:pt>
                <c:pt idx="37">
                  <c:v>12.556186797278892</c:v>
                </c:pt>
                <c:pt idx="38">
                  <c:v>13.015180652254832</c:v>
                </c:pt>
                <c:pt idx="39">
                  <c:v>16.276556745420962</c:v>
                </c:pt>
                <c:pt idx="40">
                  <c:v>13.886447275991964</c:v>
                </c:pt>
                <c:pt idx="41">
                  <c:v>11.734007708988885</c:v>
                </c:pt>
                <c:pt idx="42">
                  <c:v>12.679922788494821</c:v>
                </c:pt>
                <c:pt idx="43">
                  <c:v>13.0494295970871</c:v>
                </c:pt>
                <c:pt idx="44">
                  <c:v>10.898552049513423</c:v>
                </c:pt>
                <c:pt idx="45">
                  <c:v>11.133083447720164</c:v>
                </c:pt>
                <c:pt idx="46">
                  <c:v>8.7913640508732147</c:v>
                </c:pt>
                <c:pt idx="47">
                  <c:v>7.9975732486349527</c:v>
                </c:pt>
                <c:pt idx="48">
                  <c:v>8.0944379908707376</c:v>
                </c:pt>
                <c:pt idx="49">
                  <c:v>9.8017234065760928</c:v>
                </c:pt>
                <c:pt idx="50">
                  <c:v>8.5102820949245235</c:v>
                </c:pt>
                <c:pt idx="51">
                  <c:v>9.0802347930085556</c:v>
                </c:pt>
                <c:pt idx="52">
                  <c:v>8.029529531595605</c:v>
                </c:pt>
                <c:pt idx="53">
                  <c:v>6.4014134237648168</c:v>
                </c:pt>
                <c:pt idx="54">
                  <c:v>5.1642253184680023</c:v>
                </c:pt>
                <c:pt idx="55">
                  <c:v>6.0096932142519144</c:v>
                </c:pt>
                <c:pt idx="56">
                  <c:v>6.1174519074416382</c:v>
                </c:pt>
                <c:pt idx="57">
                  <c:v>8.8078011183078821</c:v>
                </c:pt>
                <c:pt idx="58">
                  <c:v>7.7067676105077183</c:v>
                </c:pt>
                <c:pt idx="59">
                  <c:v>8.3988759566777951</c:v>
                </c:pt>
                <c:pt idx="60">
                  <c:v>9.3728218997110577</c:v>
                </c:pt>
                <c:pt idx="61">
                  <c:v>9.3876213418285648</c:v>
                </c:pt>
                <c:pt idx="62">
                  <c:v>8.3729016345942231</c:v>
                </c:pt>
                <c:pt idx="63">
                  <c:v>11.824551974363256</c:v>
                </c:pt>
                <c:pt idx="64">
                  <c:v>9.0940003656237121</c:v>
                </c:pt>
                <c:pt idx="65">
                  <c:v>10.31317903038274</c:v>
                </c:pt>
                <c:pt idx="66">
                  <c:v>10.810002943404367</c:v>
                </c:pt>
                <c:pt idx="67">
                  <c:v>10.251683483327916</c:v>
                </c:pt>
                <c:pt idx="68">
                  <c:v>8.1995230203983187</c:v>
                </c:pt>
                <c:pt idx="69">
                  <c:v>7.6620592326787831</c:v>
                </c:pt>
                <c:pt idx="70">
                  <c:v>8.1764059338230926</c:v>
                </c:pt>
                <c:pt idx="71">
                  <c:v>7.379821535332785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EE-46F1-B4FC-0920049FBE20}"/>
            </c:ext>
          </c:extLst>
        </c:ser>
        <c:ser>
          <c:idx val="1"/>
          <c:order val="1"/>
          <c:tx>
            <c:strRef>
              <c:f>'Fed vs BEA data'!$H$1</c:f>
              <c:strCache>
                <c:ptCount val="1"/>
                <c:pt idx="0">
                  <c:v>Prate using replacement value denominator 1 - Ratio NOS to K (BEA data)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'Fed vs BEA data'!$H$3:$H$75</c:f>
              <c:numCache>
                <c:formatCode>General</c:formatCode>
                <c:ptCount val="73"/>
                <c:pt idx="0">
                  <c:v>15.04491017964072</c:v>
                </c:pt>
                <c:pt idx="1">
                  <c:v>10.291382517048978</c:v>
                </c:pt>
                <c:pt idx="2">
                  <c:v>11.862643080124871</c:v>
                </c:pt>
                <c:pt idx="3">
                  <c:v>13.824228028503564</c:v>
                </c:pt>
                <c:pt idx="4">
                  <c:v>12.267657992565056</c:v>
                </c:pt>
                <c:pt idx="5">
                  <c:v>13.794531897265946</c:v>
                </c:pt>
                <c:pt idx="6">
                  <c:v>14.455066921606116</c:v>
                </c:pt>
                <c:pt idx="7">
                  <c:v>12.878787878787881</c:v>
                </c:pt>
                <c:pt idx="8">
                  <c:v>12.401507365536144</c:v>
                </c:pt>
                <c:pt idx="9">
                  <c:v>11.678832116788323</c:v>
                </c:pt>
                <c:pt idx="10">
                  <c:v>13.687066626469701</c:v>
                </c:pt>
                <c:pt idx="11">
                  <c:v>12.034773159467536</c:v>
                </c:pt>
                <c:pt idx="12">
                  <c:v>11.043719989891333</c:v>
                </c:pt>
                <c:pt idx="13">
                  <c:v>9.698169223156853</c:v>
                </c:pt>
                <c:pt idx="14">
                  <c:v>11.820555423688582</c:v>
                </c:pt>
                <c:pt idx="15">
                  <c:v>11.116268275702019</c:v>
                </c:pt>
                <c:pt idx="16">
                  <c:v>11.234177215189876</c:v>
                </c:pt>
                <c:pt idx="17">
                  <c:v>12.647702407002187</c:v>
                </c:pt>
                <c:pt idx="18">
                  <c:v>13.693121693121693</c:v>
                </c:pt>
                <c:pt idx="19">
                  <c:v>14.380264741275573</c:v>
                </c:pt>
                <c:pt idx="20">
                  <c:v>15.651358950328023</c:v>
                </c:pt>
                <c:pt idx="21">
                  <c:v>15.640055058499655</c:v>
                </c:pt>
                <c:pt idx="22">
                  <c:v>14.14317389927146</c:v>
                </c:pt>
                <c:pt idx="23">
                  <c:v>13.880489560835136</c:v>
                </c:pt>
                <c:pt idx="24">
                  <c:v>12.398745753854195</c:v>
                </c:pt>
                <c:pt idx="25">
                  <c:v>10.077243018419489</c:v>
                </c:pt>
                <c:pt idx="26">
                  <c:v>10.616773632111389</c:v>
                </c:pt>
                <c:pt idx="27">
                  <c:v>11.267322755573408</c:v>
                </c:pt>
                <c:pt idx="28">
                  <c:v>11.18638024779392</c:v>
                </c:pt>
                <c:pt idx="29">
                  <c:v>8.8630717521554878</c:v>
                </c:pt>
                <c:pt idx="30">
                  <c:v>9.3321013727560711</c:v>
                </c:pt>
                <c:pt idx="31">
                  <c:v>10.212305286582065</c:v>
                </c:pt>
                <c:pt idx="32">
                  <c:v>10.664789952360328</c:v>
                </c:pt>
                <c:pt idx="33">
                  <c:v>10.589415361100498</c:v>
                </c:pt>
                <c:pt idx="34">
                  <c:v>9.4135225999252885</c:v>
                </c:pt>
                <c:pt idx="35">
                  <c:v>8.0804056501267656</c:v>
                </c:pt>
                <c:pt idx="36">
                  <c:v>8.7441502660426949</c:v>
                </c:pt>
                <c:pt idx="37">
                  <c:v>7.970795872805164</c:v>
                </c:pt>
                <c:pt idx="38">
                  <c:v>8.8818491141616818</c:v>
                </c:pt>
                <c:pt idx="39">
                  <c:v>10.353815439219165</c:v>
                </c:pt>
                <c:pt idx="40">
                  <c:v>10.11807495651257</c:v>
                </c:pt>
                <c:pt idx="41">
                  <c:v>9.2296401275497288</c:v>
                </c:pt>
                <c:pt idx="42">
                  <c:v>9.780983163683727</c:v>
                </c:pt>
                <c:pt idx="43">
                  <c:v>10.409843522561863</c:v>
                </c:pt>
                <c:pt idx="44">
                  <c:v>9.8589426079465934</c:v>
                </c:pt>
                <c:pt idx="45">
                  <c:v>9.3315644453515656</c:v>
                </c:pt>
                <c:pt idx="46">
                  <c:v>8.9685652286436657</c:v>
                </c:pt>
                <c:pt idx="47">
                  <c:v>8.6174078560304537</c:v>
                </c:pt>
                <c:pt idx="48">
                  <c:v>8.9338127384796024</c:v>
                </c:pt>
                <c:pt idx="49">
                  <c:v>10.119037275175948</c:v>
                </c:pt>
                <c:pt idx="50">
                  <c:v>10.399829510991623</c:v>
                </c:pt>
                <c:pt idx="51">
                  <c:v>10.892045100604248</c:v>
                </c:pt>
                <c:pt idx="52">
                  <c:v>11.159164460135335</c:v>
                </c:pt>
                <c:pt idx="53">
                  <c:v>10.318624369665732</c:v>
                </c:pt>
                <c:pt idx="54">
                  <c:v>9.9331536673007808</c:v>
                </c:pt>
                <c:pt idx="55">
                  <c:v>8.9394650398873754</c:v>
                </c:pt>
                <c:pt idx="56">
                  <c:v>7.7320012723695513</c:v>
                </c:pt>
                <c:pt idx="57">
                  <c:v>8.2136250485303854</c:v>
                </c:pt>
                <c:pt idx="58">
                  <c:v>9.0175815178304699</c:v>
                </c:pt>
                <c:pt idx="59">
                  <c:v>9.8717016679807106</c:v>
                </c:pt>
                <c:pt idx="60">
                  <c:v>10.503041910770618</c:v>
                </c:pt>
                <c:pt idx="61">
                  <c:v>11.033937202267117</c:v>
                </c:pt>
                <c:pt idx="62">
                  <c:v>10.107690024242624</c:v>
                </c:pt>
                <c:pt idx="63">
                  <c:v>9.104748885402266</c:v>
                </c:pt>
                <c:pt idx="64">
                  <c:v>8.616399653257135</c:v>
                </c:pt>
                <c:pt idx="65">
                  <c:v>10.555768015047336</c:v>
                </c:pt>
                <c:pt idx="66">
                  <c:v>10.633148508916529</c:v>
                </c:pt>
                <c:pt idx="67">
                  <c:v>11.167439165701044</c:v>
                </c:pt>
                <c:pt idx="68">
                  <c:v>11.214470284237727</c:v>
                </c:pt>
                <c:pt idx="69">
                  <c:v>11.22661678246927</c:v>
                </c:pt>
                <c:pt idx="70">
                  <c:v>11.073530761264273</c:v>
                </c:pt>
                <c:pt idx="71">
                  <c:v>10.329192506749953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EE-46F1-B4FC-0920049FBE20}"/>
            </c:ext>
          </c:extLst>
        </c:ser>
        <c:ser>
          <c:idx val="2"/>
          <c:order val="2"/>
          <c:tx>
            <c:strRef>
              <c:f>'Fed vs BEA data'!$I$1</c:f>
              <c:strCache>
                <c:ptCount val="1"/>
                <c:pt idx="0">
                  <c:v>Prate using replacement value denominator 2 - Ratio NOS to Y (Fed data)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'Fed vs BEA data'!$I$3:$I$75</c:f>
              <c:numCache>
                <c:formatCode>General</c:formatCode>
                <c:ptCount val="73"/>
                <c:pt idx="0">
                  <c:v>9.2462256079048331</c:v>
                </c:pt>
                <c:pt idx="1">
                  <c:v>6.7753166236066722</c:v>
                </c:pt>
                <c:pt idx="2">
                  <c:v>7.9488207506057496</c:v>
                </c:pt>
                <c:pt idx="3">
                  <c:v>9.2493118639111565</c:v>
                </c:pt>
                <c:pt idx="4">
                  <c:v>8.245516500402907</c:v>
                </c:pt>
                <c:pt idx="5">
                  <c:v>9.5106173333142916</c:v>
                </c:pt>
                <c:pt idx="6">
                  <c:v>9.6781874649549753</c:v>
                </c:pt>
                <c:pt idx="7">
                  <c:v>8.7335389914597243</c:v>
                </c:pt>
                <c:pt idx="8">
                  <c:v>8.478863738569931</c:v>
                </c:pt>
                <c:pt idx="9">
                  <c:v>8.074172282651082</c:v>
                </c:pt>
                <c:pt idx="10">
                  <c:v>9.5780792786482678</c:v>
                </c:pt>
                <c:pt idx="11">
                  <c:v>8.4234464635785766</c:v>
                </c:pt>
                <c:pt idx="12">
                  <c:v>7.8316815713543262</c:v>
                </c:pt>
                <c:pt idx="13">
                  <c:v>6.8736596801994772</c:v>
                </c:pt>
                <c:pt idx="14">
                  <c:v>8.3687774022844419</c:v>
                </c:pt>
                <c:pt idx="15">
                  <c:v>7.8567609149927993</c:v>
                </c:pt>
                <c:pt idx="16">
                  <c:v>7.9324797538217959</c:v>
                </c:pt>
                <c:pt idx="17">
                  <c:v>8.9008388039613333</c:v>
                </c:pt>
                <c:pt idx="18">
                  <c:v>9.6156132591430055</c:v>
                </c:pt>
                <c:pt idx="19">
                  <c:v>10.101223558251094</c:v>
                </c:pt>
                <c:pt idx="20">
                  <c:v>10.968210579134654</c:v>
                </c:pt>
                <c:pt idx="21">
                  <c:v>10.915116656059752</c:v>
                </c:pt>
                <c:pt idx="22">
                  <c:v>9.9394948555044529</c:v>
                </c:pt>
                <c:pt idx="23">
                  <c:v>9.834426614161984</c:v>
                </c:pt>
                <c:pt idx="24">
                  <c:v>8.7563815936983591</c:v>
                </c:pt>
                <c:pt idx="25">
                  <c:v>7.1687799632600022</c:v>
                </c:pt>
                <c:pt idx="26">
                  <c:v>7.5742936544337169</c:v>
                </c:pt>
                <c:pt idx="27">
                  <c:v>7.9948411185652049</c:v>
                </c:pt>
                <c:pt idx="28">
                  <c:v>7.860901504470065</c:v>
                </c:pt>
                <c:pt idx="29">
                  <c:v>6.2424767348089869</c:v>
                </c:pt>
                <c:pt idx="30">
                  <c:v>6.6327772714330404</c:v>
                </c:pt>
                <c:pt idx="31">
                  <c:v>7.2124390362006672</c:v>
                </c:pt>
                <c:pt idx="32">
                  <c:v>7.5243510151762711</c:v>
                </c:pt>
                <c:pt idx="33">
                  <c:v>7.442989120545537</c:v>
                </c:pt>
                <c:pt idx="34">
                  <c:v>6.5938417355875272</c:v>
                </c:pt>
                <c:pt idx="35">
                  <c:v>5.6837766772554925</c:v>
                </c:pt>
                <c:pt idx="36">
                  <c:v>6.1948638946618804</c:v>
                </c:pt>
                <c:pt idx="37">
                  <c:v>5.6957749078047639</c:v>
                </c:pt>
                <c:pt idx="38">
                  <c:v>6.3177546850073512</c:v>
                </c:pt>
                <c:pt idx="39">
                  <c:v>7.328008653879742</c:v>
                </c:pt>
                <c:pt idx="40">
                  <c:v>7.20311450738033</c:v>
                </c:pt>
                <c:pt idx="41">
                  <c:v>6.6174227832767736</c:v>
                </c:pt>
                <c:pt idx="42">
                  <c:v>6.9882984346383843</c:v>
                </c:pt>
                <c:pt idx="43">
                  <c:v>7.4059199788485488</c:v>
                </c:pt>
                <c:pt idx="44">
                  <c:v>7.0484912487392251</c:v>
                </c:pt>
                <c:pt idx="45">
                  <c:v>6.8760782411076082</c:v>
                </c:pt>
                <c:pt idx="46">
                  <c:v>6.9368437714995954</c:v>
                </c:pt>
                <c:pt idx="47">
                  <c:v>7.0667021315677401</c:v>
                </c:pt>
                <c:pt idx="48">
                  <c:v>7.5219999190651352</c:v>
                </c:pt>
                <c:pt idx="49">
                  <c:v>8.4688327176474001</c:v>
                </c:pt>
                <c:pt idx="50">
                  <c:v>8.7489570619832708</c:v>
                </c:pt>
                <c:pt idx="51">
                  <c:v>9.3079225539321193</c:v>
                </c:pt>
                <c:pt idx="52">
                  <c:v>8.9051313559700063</c:v>
                </c:pt>
                <c:pt idx="53">
                  <c:v>8.0046968401223531</c:v>
                </c:pt>
                <c:pt idx="54">
                  <c:v>7.6974870197682819</c:v>
                </c:pt>
                <c:pt idx="55">
                  <c:v>6.7335757817491722</c:v>
                </c:pt>
                <c:pt idx="56">
                  <c:v>6.1123322426503703</c:v>
                </c:pt>
                <c:pt idx="57">
                  <c:v>6.483364621974685</c:v>
                </c:pt>
                <c:pt idx="58">
                  <c:v>7.1419814520550888</c:v>
                </c:pt>
                <c:pt idx="59">
                  <c:v>7.4128670949280648</c:v>
                </c:pt>
                <c:pt idx="60">
                  <c:v>7.8421091186687688</c:v>
                </c:pt>
                <c:pt idx="61">
                  <c:v>8.0795254970359469</c:v>
                </c:pt>
                <c:pt idx="62">
                  <c:v>7.0854643531143857</c:v>
                </c:pt>
                <c:pt idx="63">
                  <c:v>7.1360080396670007</c:v>
                </c:pt>
                <c:pt idx="64">
                  <c:v>7.6584667685322403</c:v>
                </c:pt>
                <c:pt idx="65">
                  <c:v>9.1938486796511683</c:v>
                </c:pt>
                <c:pt idx="66">
                  <c:v>9.1247299987185109</c:v>
                </c:pt>
                <c:pt idx="67">
                  <c:v>9.4260772120426619</c:v>
                </c:pt>
                <c:pt idx="68">
                  <c:v>8.9925061142377558</c:v>
                </c:pt>
                <c:pt idx="69">
                  <c:v>8.7651754010495484</c:v>
                </c:pt>
                <c:pt idx="70">
                  <c:v>8.3012222363081918</c:v>
                </c:pt>
                <c:pt idx="71">
                  <c:v>7.555127309711855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EE-46F1-B4FC-0920049FB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650920"/>
        <c:axId val="847665024"/>
      </c:lineChart>
      <c:catAx>
        <c:axId val="847650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65024"/>
        <c:crosses val="autoZero"/>
        <c:auto val="1"/>
        <c:lblAlgn val="ctr"/>
        <c:lblOffset val="100"/>
        <c:noMultiLvlLbl val="0"/>
      </c:catAx>
      <c:valAx>
        <c:axId val="8476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50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048000" y="1104900"/>
    <xdr:ext cx="8657167" cy="62865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D0D97F-7FA9-4005-815D-2999E30E31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5</xdr:row>
      <xdr:rowOff>90487</xdr:rowOff>
    </xdr:from>
    <xdr:to>
      <xdr:col>18</xdr:col>
      <xdr:colOff>276224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C0E77-E964-43B3-A35E-B0EADC608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38099</xdr:colOff>
      <xdr:row>1</xdr:row>
      <xdr:rowOff>252411</xdr:rowOff>
    </xdr:from>
    <xdr:to>
      <xdr:col>22</xdr:col>
      <xdr:colOff>180974</xdr:colOff>
      <xdr:row>27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1CB09-DCB1-40AD-8A2E-F5C091EB0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942974</xdr:colOff>
      <xdr:row>2</xdr:row>
      <xdr:rowOff>100012</xdr:rowOff>
    </xdr:from>
    <xdr:to>
      <xdr:col>15</xdr:col>
      <xdr:colOff>219075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B78C2F-F150-48AB-82D9-182C2A6E2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319766</xdr:colOff>
      <xdr:row>4</xdr:row>
      <xdr:rowOff>97971</xdr:rowOff>
    </xdr:from>
    <xdr:to>
      <xdr:col>30</xdr:col>
      <xdr:colOff>312963</xdr:colOff>
      <xdr:row>28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36FC9-7396-4B6C-B71A-CE0B389B9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3</xdr:row>
      <xdr:rowOff>61911</xdr:rowOff>
    </xdr:from>
    <xdr:to>
      <xdr:col>13</xdr:col>
      <xdr:colOff>542925</xdr:colOff>
      <xdr:row>20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36931-90AB-42F2-BE73-62E6D05BD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2</xdr:row>
      <xdr:rowOff>52387</xdr:rowOff>
    </xdr:from>
    <xdr:to>
      <xdr:col>15</xdr:col>
      <xdr:colOff>276225</xdr:colOff>
      <xdr:row>22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AAE062-2A2D-457F-A232-D55562763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361949</xdr:colOff>
      <xdr:row>2</xdr:row>
      <xdr:rowOff>166686</xdr:rowOff>
    </xdr:from>
    <xdr:to>
      <xdr:col>15</xdr:col>
      <xdr:colOff>600074</xdr:colOff>
      <xdr:row>23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244EBC-C936-48EF-B6B5-B67A42EED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628649</xdr:colOff>
      <xdr:row>3</xdr:row>
      <xdr:rowOff>166687</xdr:rowOff>
    </xdr:from>
    <xdr:to>
      <xdr:col>12</xdr:col>
      <xdr:colOff>514350</xdr:colOff>
      <xdr:row>26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DD3205-CDC8-4193-8A82-25D3E1F97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476249</xdr:colOff>
      <xdr:row>2</xdr:row>
      <xdr:rowOff>100012</xdr:rowOff>
    </xdr:from>
    <xdr:to>
      <xdr:col>17</xdr:col>
      <xdr:colOff>561974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B04844-16AE-4D35-B43A-7DB7848C5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445557</xdr:colOff>
      <xdr:row>0</xdr:row>
      <xdr:rowOff>159278</xdr:rowOff>
    </xdr:from>
    <xdr:to>
      <xdr:col>21</xdr:col>
      <xdr:colOff>207432</xdr:colOff>
      <xdr:row>22</xdr:row>
      <xdr:rowOff>78316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125C47-FE7F-4143-BFA6-B550F6F1B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481542</xdr:colOff>
      <xdr:row>23</xdr:row>
      <xdr:rowOff>159278</xdr:rowOff>
    </xdr:from>
    <xdr:to>
      <xdr:col>22</xdr:col>
      <xdr:colOff>338667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F5035B-4571-4561-AF1F-624A33AB6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research.stlouisfed.org/fred2/series/GDPC9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9F2D-E713-4F36-94BA-88844933E998}">
  <dimension ref="A1"/>
  <sheetViews>
    <sheetView tabSelected="1" topLeftCell="A3" zoomScale="85" zoomScaleNormal="85" workbookViewId="0">
      <selection activeCell="V29" sqref="V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B70B-D833-47B7-8FEF-25042C71C5A1}">
  <dimension ref="A1:H89"/>
  <sheetViews>
    <sheetView topLeftCell="A56" workbookViewId="0">
      <selection activeCell="B1" sqref="B1:B1048576"/>
    </sheetView>
  </sheetViews>
  <sheetFormatPr defaultRowHeight="15" x14ac:dyDescent="0.25"/>
  <cols>
    <col min="2" max="2" width="19.7109375" customWidth="1"/>
    <col min="3" max="3" width="16" customWidth="1"/>
    <col min="4" max="4" width="17" customWidth="1"/>
    <col min="6" max="6" width="12.85546875" customWidth="1"/>
  </cols>
  <sheetData>
    <row r="1" spans="1:8" ht="30" x14ac:dyDescent="0.25">
      <c r="A1" t="s">
        <v>10</v>
      </c>
      <c r="B1" s="4" t="s">
        <v>11</v>
      </c>
      <c r="C1" s="4" t="s">
        <v>12</v>
      </c>
      <c r="D1" s="4" t="s">
        <v>13</v>
      </c>
      <c r="E1" t="s">
        <v>14</v>
      </c>
      <c r="F1" s="4" t="s">
        <v>15</v>
      </c>
      <c r="H1" t="s">
        <v>16</v>
      </c>
    </row>
    <row r="2" spans="1:8" x14ac:dyDescent="0.25">
      <c r="A2" t="s">
        <v>17</v>
      </c>
      <c r="B2">
        <v>10.7</v>
      </c>
      <c r="C2">
        <v>102.3</v>
      </c>
      <c r="D2">
        <v>45.8</v>
      </c>
      <c r="E2">
        <f>B2/C2*100</f>
        <v>10.459433040078201</v>
      </c>
      <c r="F2">
        <f>B2/D2*100</f>
        <v>23.362445414847162</v>
      </c>
      <c r="G2">
        <f>'Private Prate'!G3</f>
        <v>9.2999999999999989</v>
      </c>
      <c r="H2">
        <f>G2/C2*100</f>
        <v>9.0909090909090899</v>
      </c>
    </row>
    <row r="3" spans="1:8" x14ac:dyDescent="0.25">
      <c r="A3" t="s">
        <v>18</v>
      </c>
      <c r="B3">
        <v>8.6</v>
      </c>
      <c r="C3">
        <v>97.3</v>
      </c>
      <c r="D3">
        <v>40.4</v>
      </c>
      <c r="E3">
        <f t="shared" ref="E3:E66" si="0">B3/C3*100</f>
        <v>8.8386433710174703</v>
      </c>
      <c r="F3">
        <f t="shared" ref="F3:F66" si="1">B3/D3*100</f>
        <v>21.287128712871286</v>
      </c>
      <c r="G3">
        <f>'Private Prate'!G4</f>
        <v>7.8</v>
      </c>
      <c r="H3">
        <f t="shared" ref="H3:H66" si="2">G3/C3*100</f>
        <v>8.0164439876670084</v>
      </c>
    </row>
    <row r="4" spans="1:8" x14ac:dyDescent="0.25">
      <c r="A4" t="s">
        <v>19</v>
      </c>
      <c r="B4">
        <v>4.5999999999999996</v>
      </c>
      <c r="C4">
        <v>87.6</v>
      </c>
      <c r="D4">
        <v>30.9</v>
      </c>
      <c r="E4">
        <f t="shared" si="0"/>
        <v>5.2511415525114149</v>
      </c>
      <c r="F4">
        <f t="shared" si="1"/>
        <v>14.886731391585762</v>
      </c>
      <c r="G4">
        <f>'Private Prate'!G5</f>
        <v>4.0999999999999996</v>
      </c>
      <c r="H4">
        <f t="shared" si="2"/>
        <v>4.6803652968036529</v>
      </c>
    </row>
    <row r="5" spans="1:8" x14ac:dyDescent="0.25">
      <c r="A5" t="s">
        <v>20</v>
      </c>
      <c r="B5">
        <v>1.3</v>
      </c>
      <c r="C5">
        <v>81.900000000000006</v>
      </c>
      <c r="D5">
        <v>21.6</v>
      </c>
      <c r="E5">
        <f t="shared" si="0"/>
        <v>1.5873015873015872</v>
      </c>
      <c r="F5">
        <f t="shared" si="1"/>
        <v>6.0185185185185182</v>
      </c>
      <c r="G5">
        <f>'Private Prate'!G6</f>
        <v>0.9</v>
      </c>
      <c r="H5">
        <f t="shared" si="2"/>
        <v>1.0989010989010988</v>
      </c>
    </row>
    <row r="6" spans="1:8" x14ac:dyDescent="0.25">
      <c r="A6" t="s">
        <v>21</v>
      </c>
      <c r="B6">
        <v>1.1000000000000001</v>
      </c>
      <c r="C6">
        <v>82.4</v>
      </c>
      <c r="D6">
        <v>21.1</v>
      </c>
      <c r="E6">
        <f t="shared" si="0"/>
        <v>1.3349514563106797</v>
      </c>
      <c r="F6">
        <f t="shared" si="1"/>
        <v>5.2132701421800949</v>
      </c>
      <c r="G6">
        <f>'Private Prate'!G7</f>
        <v>0.60000000000000009</v>
      </c>
      <c r="H6">
        <f t="shared" si="2"/>
        <v>0.72815533980582525</v>
      </c>
    </row>
    <row r="7" spans="1:8" x14ac:dyDescent="0.25">
      <c r="A7" t="s">
        <v>22</v>
      </c>
      <c r="B7">
        <v>3.9</v>
      </c>
      <c r="C7">
        <v>83.7</v>
      </c>
      <c r="D7">
        <v>27.5</v>
      </c>
      <c r="E7">
        <f t="shared" si="0"/>
        <v>4.6594982078853047</v>
      </c>
      <c r="F7">
        <f t="shared" si="1"/>
        <v>14.181818181818182</v>
      </c>
      <c r="G7">
        <f>'Private Prate'!G8</f>
        <v>3.2</v>
      </c>
      <c r="H7">
        <f t="shared" si="2"/>
        <v>3.8231780167264038</v>
      </c>
    </row>
    <row r="8" spans="1:8" x14ac:dyDescent="0.25">
      <c r="A8" t="s">
        <v>23</v>
      </c>
      <c r="B8">
        <v>5.3</v>
      </c>
      <c r="C8">
        <v>83.2</v>
      </c>
      <c r="D8">
        <v>30.9</v>
      </c>
      <c r="E8">
        <f t="shared" si="0"/>
        <v>6.3701923076923075</v>
      </c>
      <c r="F8">
        <f t="shared" si="1"/>
        <v>17.15210355987055</v>
      </c>
      <c r="G8">
        <f>'Private Prate'!G9</f>
        <v>4.3</v>
      </c>
      <c r="H8">
        <f t="shared" si="2"/>
        <v>5.1682692307692308</v>
      </c>
    </row>
    <row r="9" spans="1:8" x14ac:dyDescent="0.25">
      <c r="A9" t="s">
        <v>24</v>
      </c>
      <c r="B9">
        <v>7.2</v>
      </c>
      <c r="C9">
        <v>91.6</v>
      </c>
      <c r="D9">
        <v>36.1</v>
      </c>
      <c r="E9">
        <f t="shared" si="0"/>
        <v>7.860262008733625</v>
      </c>
      <c r="F9">
        <f t="shared" si="1"/>
        <v>19.94459833795014</v>
      </c>
      <c r="G9">
        <f>'Private Prate'!G10</f>
        <v>5.8000000000000007</v>
      </c>
      <c r="H9">
        <f t="shared" si="2"/>
        <v>6.3318777292576431</v>
      </c>
    </row>
    <row r="10" spans="1:8" x14ac:dyDescent="0.25">
      <c r="A10" t="s">
        <v>25</v>
      </c>
      <c r="B10">
        <v>7.9</v>
      </c>
      <c r="C10">
        <v>94.8</v>
      </c>
      <c r="D10">
        <v>41.2</v>
      </c>
      <c r="E10">
        <f t="shared" si="0"/>
        <v>8.3333333333333339</v>
      </c>
      <c r="F10">
        <f t="shared" si="1"/>
        <v>19.174757281553397</v>
      </c>
      <c r="G10">
        <f>'Private Prate'!G11</f>
        <v>6.4</v>
      </c>
      <c r="H10">
        <f t="shared" si="2"/>
        <v>6.7510548523206761</v>
      </c>
    </row>
    <row r="11" spans="1:8" x14ac:dyDescent="0.25">
      <c r="A11" t="s">
        <v>26</v>
      </c>
      <c r="B11">
        <v>5.6</v>
      </c>
      <c r="C11">
        <v>93.7</v>
      </c>
      <c r="D11">
        <v>35.6</v>
      </c>
      <c r="E11">
        <f t="shared" si="0"/>
        <v>5.9765208110992525</v>
      </c>
      <c r="F11">
        <f t="shared" si="1"/>
        <v>15.730337078651685</v>
      </c>
      <c r="G11">
        <f>'Private Prate'!G12</f>
        <v>4.5999999999999996</v>
      </c>
      <c r="H11">
        <f t="shared" si="2"/>
        <v>4.909284951974386</v>
      </c>
    </row>
    <row r="12" spans="1:8" x14ac:dyDescent="0.25">
      <c r="A12" t="s">
        <v>27</v>
      </c>
      <c r="B12">
        <v>7.1</v>
      </c>
      <c r="C12">
        <v>94.6</v>
      </c>
      <c r="D12">
        <v>39.799999999999997</v>
      </c>
      <c r="E12">
        <f t="shared" si="0"/>
        <v>7.5052854122621566</v>
      </c>
      <c r="F12">
        <f t="shared" si="1"/>
        <v>17.839195979899497</v>
      </c>
      <c r="G12">
        <f>'Private Prate'!G13</f>
        <v>5.6999999999999993</v>
      </c>
      <c r="H12">
        <f t="shared" si="2"/>
        <v>6.0253699788583504</v>
      </c>
    </row>
    <row r="13" spans="1:8" x14ac:dyDescent="0.25">
      <c r="A13" t="s">
        <v>28</v>
      </c>
      <c r="B13">
        <v>10.199999999999999</v>
      </c>
      <c r="C13">
        <v>100.2</v>
      </c>
      <c r="D13">
        <v>46.2</v>
      </c>
      <c r="E13">
        <f t="shared" si="0"/>
        <v>10.179640718562872</v>
      </c>
      <c r="F13">
        <f t="shared" si="1"/>
        <v>22.077922077922075</v>
      </c>
      <c r="G13">
        <f>'Private Prate'!G14</f>
        <v>7.3999999999999995</v>
      </c>
      <c r="H13">
        <f t="shared" si="2"/>
        <v>7.3852295409181634</v>
      </c>
    </row>
    <row r="14" spans="1:8" x14ac:dyDescent="0.25">
      <c r="A14" t="s">
        <v>29</v>
      </c>
      <c r="B14">
        <v>15.8</v>
      </c>
      <c r="C14">
        <v>112.3</v>
      </c>
      <c r="D14">
        <v>61.3</v>
      </c>
      <c r="E14">
        <f t="shared" si="0"/>
        <v>14.06945681211042</v>
      </c>
      <c r="F14">
        <f t="shared" si="1"/>
        <v>25.774877650897228</v>
      </c>
      <c r="G14">
        <f>'Private Prate'!G15</f>
        <v>8.2000000000000011</v>
      </c>
      <c r="H14">
        <f t="shared" si="2"/>
        <v>7.3018699910952822</v>
      </c>
    </row>
    <row r="15" spans="1:8" x14ac:dyDescent="0.25">
      <c r="A15" t="s">
        <v>30</v>
      </c>
      <c r="B15">
        <v>20.8</v>
      </c>
      <c r="C15">
        <v>119.8</v>
      </c>
      <c r="D15">
        <v>77.900000000000006</v>
      </c>
      <c r="E15">
        <f t="shared" si="0"/>
        <v>17.362270450751254</v>
      </c>
      <c r="F15">
        <f t="shared" si="1"/>
        <v>26.700898587933246</v>
      </c>
      <c r="G15">
        <f>'Private Prate'!G16</f>
        <v>9.4</v>
      </c>
      <c r="H15">
        <f t="shared" si="2"/>
        <v>7.8464106844741242</v>
      </c>
    </row>
    <row r="16" spans="1:8" x14ac:dyDescent="0.25">
      <c r="A16" t="s">
        <v>31</v>
      </c>
      <c r="B16">
        <v>24.7</v>
      </c>
      <c r="C16">
        <v>120.7</v>
      </c>
      <c r="D16">
        <v>93.4</v>
      </c>
      <c r="E16">
        <f t="shared" si="0"/>
        <v>20.463960231980117</v>
      </c>
      <c r="F16">
        <f t="shared" si="1"/>
        <v>26.445396145610278</v>
      </c>
      <c r="G16">
        <f>'Private Prate'!G17</f>
        <v>10.6</v>
      </c>
      <c r="H16">
        <f t="shared" si="2"/>
        <v>8.7821043910521954</v>
      </c>
    </row>
    <row r="17" spans="1:8" x14ac:dyDescent="0.25">
      <c r="A17" t="s">
        <v>32</v>
      </c>
      <c r="B17">
        <v>24.6</v>
      </c>
      <c r="C17">
        <v>122.2</v>
      </c>
      <c r="D17">
        <v>96.7</v>
      </c>
      <c r="E17">
        <f t="shared" si="0"/>
        <v>20.130932896890343</v>
      </c>
      <c r="F17">
        <f t="shared" si="1"/>
        <v>25.439503619441574</v>
      </c>
      <c r="G17">
        <f>'Private Prate'!G18</f>
        <v>11.700000000000001</v>
      </c>
      <c r="H17">
        <f t="shared" si="2"/>
        <v>9.5744680851063837</v>
      </c>
    </row>
    <row r="18" spans="1:8" x14ac:dyDescent="0.25">
      <c r="A18" t="s">
        <v>33</v>
      </c>
      <c r="B18">
        <v>20.100000000000001</v>
      </c>
      <c r="C18">
        <v>133.6</v>
      </c>
      <c r="D18">
        <v>89.8</v>
      </c>
      <c r="E18">
        <f t="shared" si="0"/>
        <v>15.04491017964072</v>
      </c>
      <c r="F18">
        <f t="shared" si="1"/>
        <v>22.383073496659243</v>
      </c>
      <c r="G18">
        <f>'Private Prate'!G19</f>
        <v>9.4000000000000021</v>
      </c>
      <c r="H18">
        <f t="shared" si="2"/>
        <v>7.0359281437125762</v>
      </c>
    </row>
    <row r="19" spans="1:8" x14ac:dyDescent="0.25">
      <c r="A19" t="s">
        <v>34</v>
      </c>
      <c r="B19">
        <v>16.600000000000001</v>
      </c>
      <c r="C19">
        <v>161.30000000000001</v>
      </c>
      <c r="D19">
        <v>93</v>
      </c>
      <c r="E19">
        <f t="shared" si="0"/>
        <v>10.291382517048978</v>
      </c>
      <c r="F19">
        <f t="shared" si="1"/>
        <v>17.8494623655914</v>
      </c>
      <c r="G19">
        <f>'Private Prate'!G20</f>
        <v>7.5000000000000018</v>
      </c>
      <c r="H19">
        <f t="shared" si="2"/>
        <v>4.6497210167389964</v>
      </c>
    </row>
    <row r="20" spans="1:8" x14ac:dyDescent="0.25">
      <c r="A20" t="s">
        <v>35</v>
      </c>
      <c r="B20">
        <v>22.8</v>
      </c>
      <c r="C20">
        <v>192.2</v>
      </c>
      <c r="D20">
        <v>112.7</v>
      </c>
      <c r="E20">
        <f t="shared" si="0"/>
        <v>11.862643080124871</v>
      </c>
      <c r="F20">
        <f t="shared" si="1"/>
        <v>20.230700976042591</v>
      </c>
      <c r="G20">
        <f>'Private Prate'!G21</f>
        <v>11.5</v>
      </c>
      <c r="H20">
        <f t="shared" si="2"/>
        <v>5.9833506763787723</v>
      </c>
    </row>
    <row r="21" spans="1:8" x14ac:dyDescent="0.25">
      <c r="A21" t="s">
        <v>36</v>
      </c>
      <c r="B21">
        <v>29.1</v>
      </c>
      <c r="C21">
        <v>210.5</v>
      </c>
      <c r="D21">
        <v>128.9</v>
      </c>
      <c r="E21">
        <f t="shared" si="0"/>
        <v>13.824228028503564</v>
      </c>
      <c r="F21">
        <f t="shared" si="1"/>
        <v>22.575640031031806</v>
      </c>
      <c r="G21">
        <f>'Private Prate'!G22</f>
        <v>16.700000000000003</v>
      </c>
      <c r="H21">
        <f t="shared" si="2"/>
        <v>7.9334916864608083</v>
      </c>
    </row>
    <row r="22" spans="1:8" x14ac:dyDescent="0.25">
      <c r="A22" t="s">
        <v>37</v>
      </c>
      <c r="B22">
        <v>26.4</v>
      </c>
      <c r="C22">
        <v>215.2</v>
      </c>
      <c r="D22">
        <v>124.3</v>
      </c>
      <c r="E22">
        <f t="shared" si="0"/>
        <v>12.267657992565056</v>
      </c>
      <c r="F22">
        <f t="shared" si="1"/>
        <v>21.238938053097346</v>
      </c>
      <c r="G22">
        <f>'Private Prate'!G23</f>
        <v>16.2</v>
      </c>
      <c r="H22">
        <f t="shared" si="2"/>
        <v>7.5278810408921943</v>
      </c>
    </row>
    <row r="23" spans="1:8" x14ac:dyDescent="0.25">
      <c r="A23" t="s">
        <v>38</v>
      </c>
      <c r="B23">
        <v>33.299999999999997</v>
      </c>
      <c r="C23">
        <v>241.4</v>
      </c>
      <c r="D23">
        <v>142</v>
      </c>
      <c r="E23">
        <f t="shared" si="0"/>
        <v>13.794531897265946</v>
      </c>
      <c r="F23">
        <f t="shared" si="1"/>
        <v>23.450704225352112</v>
      </c>
      <c r="G23">
        <f>'Private Prate'!G24</f>
        <v>15.399999999999999</v>
      </c>
      <c r="H23">
        <f t="shared" si="2"/>
        <v>6.3794531897265943</v>
      </c>
    </row>
    <row r="24" spans="1:8" x14ac:dyDescent="0.25">
      <c r="A24" t="s">
        <v>39</v>
      </c>
      <c r="B24">
        <v>37.799999999999997</v>
      </c>
      <c r="C24">
        <v>261.5</v>
      </c>
      <c r="D24">
        <v>163</v>
      </c>
      <c r="E24">
        <f t="shared" si="0"/>
        <v>14.455066921606116</v>
      </c>
      <c r="F24">
        <f t="shared" si="1"/>
        <v>23.190184049079754</v>
      </c>
      <c r="G24">
        <f>'Private Prate'!G25</f>
        <v>15.199999999999996</v>
      </c>
      <c r="H24">
        <f t="shared" si="2"/>
        <v>5.8126195028680678</v>
      </c>
    </row>
    <row r="25" spans="1:8" x14ac:dyDescent="0.25">
      <c r="A25" t="s">
        <v>40</v>
      </c>
      <c r="B25">
        <v>35.700000000000003</v>
      </c>
      <c r="C25">
        <v>277.2</v>
      </c>
      <c r="D25">
        <v>170.3</v>
      </c>
      <c r="E25">
        <f t="shared" si="0"/>
        <v>12.878787878787881</v>
      </c>
      <c r="F25">
        <f t="shared" si="1"/>
        <v>20.963006459189664</v>
      </c>
      <c r="G25">
        <f>'Private Prate'!G26</f>
        <v>16.300000000000004</v>
      </c>
      <c r="H25">
        <f t="shared" si="2"/>
        <v>5.880230880230882</v>
      </c>
    </row>
    <row r="26" spans="1:8" x14ac:dyDescent="0.25">
      <c r="A26" t="s">
        <v>41</v>
      </c>
      <c r="B26">
        <v>36.200000000000003</v>
      </c>
      <c r="C26">
        <v>291.89999999999998</v>
      </c>
      <c r="D26">
        <v>182.3</v>
      </c>
      <c r="E26">
        <f t="shared" si="0"/>
        <v>12.401507365536144</v>
      </c>
      <c r="F26">
        <f t="shared" si="1"/>
        <v>19.857377948436643</v>
      </c>
      <c r="G26">
        <f>'Private Prate'!G27</f>
        <v>15.900000000000002</v>
      </c>
      <c r="H26">
        <f t="shared" si="2"/>
        <v>5.4470709146968153</v>
      </c>
    </row>
    <row r="27" spans="1:8" x14ac:dyDescent="0.25">
      <c r="A27" t="s">
        <v>42</v>
      </c>
      <c r="B27">
        <v>35.200000000000003</v>
      </c>
      <c r="C27">
        <v>301.39999999999998</v>
      </c>
      <c r="D27">
        <v>178.4</v>
      </c>
      <c r="E27">
        <f t="shared" si="0"/>
        <v>11.678832116788323</v>
      </c>
      <c r="F27">
        <f t="shared" si="1"/>
        <v>19.730941704035875</v>
      </c>
      <c r="G27">
        <f>'Private Prate'!G28</f>
        <v>17.600000000000001</v>
      </c>
      <c r="H27">
        <f t="shared" si="2"/>
        <v>5.8394160583941614</v>
      </c>
    </row>
    <row r="28" spans="1:8" x14ac:dyDescent="0.25">
      <c r="A28" t="s">
        <v>43</v>
      </c>
      <c r="B28">
        <v>45.4</v>
      </c>
      <c r="C28">
        <v>331.7</v>
      </c>
      <c r="D28">
        <v>202.5</v>
      </c>
      <c r="E28">
        <f t="shared" si="0"/>
        <v>13.687066626469701</v>
      </c>
      <c r="F28">
        <f t="shared" si="1"/>
        <v>22.419753086419753</v>
      </c>
      <c r="G28">
        <f>'Private Prate'!G29</f>
        <v>23.4</v>
      </c>
      <c r="H28">
        <f t="shared" si="2"/>
        <v>7.0545673801627977</v>
      </c>
    </row>
    <row r="29" spans="1:8" x14ac:dyDescent="0.25">
      <c r="A29" t="s">
        <v>44</v>
      </c>
      <c r="B29">
        <v>44.3</v>
      </c>
      <c r="C29">
        <v>368.1</v>
      </c>
      <c r="D29">
        <v>215.9</v>
      </c>
      <c r="E29">
        <f t="shared" si="0"/>
        <v>12.034773159467536</v>
      </c>
      <c r="F29">
        <f t="shared" si="1"/>
        <v>20.518758684576191</v>
      </c>
      <c r="G29">
        <f>'Private Prate'!G30</f>
        <v>22.299999999999997</v>
      </c>
      <c r="H29">
        <f t="shared" si="2"/>
        <v>6.0581363759847857</v>
      </c>
    </row>
    <row r="30" spans="1:8" x14ac:dyDescent="0.25">
      <c r="A30" t="s">
        <v>45</v>
      </c>
      <c r="B30">
        <v>43.7</v>
      </c>
      <c r="C30">
        <v>395.7</v>
      </c>
      <c r="D30">
        <v>224.2</v>
      </c>
      <c r="E30">
        <f t="shared" si="0"/>
        <v>11.043719989891333</v>
      </c>
      <c r="F30">
        <f t="shared" si="1"/>
        <v>19.491525423728817</v>
      </c>
      <c r="G30">
        <f>'Private Prate'!G31</f>
        <v>22.300000000000004</v>
      </c>
      <c r="H30">
        <f t="shared" si="2"/>
        <v>5.6355825120040448</v>
      </c>
    </row>
    <row r="31" spans="1:8" x14ac:dyDescent="0.25">
      <c r="A31" t="s">
        <v>46</v>
      </c>
      <c r="B31">
        <v>39.200000000000003</v>
      </c>
      <c r="C31">
        <v>404.2</v>
      </c>
      <c r="D31">
        <v>216.8</v>
      </c>
      <c r="E31">
        <f t="shared" si="0"/>
        <v>9.698169223156853</v>
      </c>
      <c r="F31">
        <f t="shared" si="1"/>
        <v>18.081180811808117</v>
      </c>
      <c r="G31">
        <f>'Private Prate'!G32</f>
        <v>20.200000000000003</v>
      </c>
      <c r="H31">
        <f t="shared" si="2"/>
        <v>4.9975259772389915</v>
      </c>
    </row>
    <row r="32" spans="1:8" x14ac:dyDescent="0.25">
      <c r="A32" t="s">
        <v>47</v>
      </c>
      <c r="B32">
        <v>49.8</v>
      </c>
      <c r="C32">
        <v>421.3</v>
      </c>
      <c r="D32">
        <v>245</v>
      </c>
      <c r="E32">
        <f t="shared" si="0"/>
        <v>11.820555423688582</v>
      </c>
      <c r="F32">
        <f t="shared" si="1"/>
        <v>20.326530612244898</v>
      </c>
      <c r="G32">
        <f>'Private Prate'!G33</f>
        <v>26.099999999999998</v>
      </c>
      <c r="H32">
        <f t="shared" si="2"/>
        <v>6.1951103726560639</v>
      </c>
    </row>
    <row r="33" spans="1:8" x14ac:dyDescent="0.25">
      <c r="A33" t="s">
        <v>48</v>
      </c>
      <c r="B33">
        <v>47.9</v>
      </c>
      <c r="C33">
        <v>430.9</v>
      </c>
      <c r="D33">
        <v>254.9</v>
      </c>
      <c r="E33">
        <f t="shared" si="0"/>
        <v>11.116268275702019</v>
      </c>
      <c r="F33">
        <f t="shared" si="1"/>
        <v>18.791683012946255</v>
      </c>
      <c r="G33">
        <f>'Private Prate'!G34</f>
        <v>25.099999999999998</v>
      </c>
      <c r="H33">
        <f t="shared" si="2"/>
        <v>5.8250174054304944</v>
      </c>
    </row>
    <row r="34" spans="1:8" x14ac:dyDescent="0.25">
      <c r="A34" t="s">
        <v>49</v>
      </c>
      <c r="B34">
        <v>49.7</v>
      </c>
      <c r="C34">
        <v>442.4</v>
      </c>
      <c r="D34">
        <v>261.89999999999998</v>
      </c>
      <c r="E34">
        <f t="shared" si="0"/>
        <v>11.234177215189876</v>
      </c>
      <c r="F34">
        <f t="shared" si="1"/>
        <v>18.976708667430319</v>
      </c>
      <c r="G34">
        <f>'Private Prate'!G35</f>
        <v>26.800000000000004</v>
      </c>
      <c r="H34">
        <f t="shared" si="2"/>
        <v>6.0578661844484643</v>
      </c>
    </row>
    <row r="35" spans="1:8" x14ac:dyDescent="0.25">
      <c r="A35" t="s">
        <v>50</v>
      </c>
      <c r="B35">
        <v>57.8</v>
      </c>
      <c r="C35">
        <v>457</v>
      </c>
      <c r="D35">
        <v>287</v>
      </c>
      <c r="E35">
        <f t="shared" si="0"/>
        <v>12.647702407002187</v>
      </c>
      <c r="F35">
        <f t="shared" si="1"/>
        <v>20.139372822299649</v>
      </c>
      <c r="G35">
        <f>'Private Prate'!G36</f>
        <v>33.699999999999996</v>
      </c>
      <c r="H35">
        <f t="shared" si="2"/>
        <v>7.3741794310722089</v>
      </c>
    </row>
    <row r="36" spans="1:8" x14ac:dyDescent="0.25">
      <c r="A36" t="s">
        <v>51</v>
      </c>
      <c r="B36">
        <v>64.7</v>
      </c>
      <c r="C36">
        <v>472.5</v>
      </c>
      <c r="D36">
        <v>306.5</v>
      </c>
      <c r="E36">
        <f t="shared" si="0"/>
        <v>13.693121693121693</v>
      </c>
      <c r="F36">
        <f t="shared" si="1"/>
        <v>21.109298531810769</v>
      </c>
      <c r="G36">
        <f>'Private Prate'!G37</f>
        <v>38.300000000000004</v>
      </c>
      <c r="H36">
        <f t="shared" si="2"/>
        <v>8.105820105820106</v>
      </c>
    </row>
    <row r="37" spans="1:8" x14ac:dyDescent="0.25">
      <c r="A37" t="s">
        <v>52</v>
      </c>
      <c r="B37">
        <v>71.7</v>
      </c>
      <c r="C37">
        <v>498.6</v>
      </c>
      <c r="D37">
        <v>331.3</v>
      </c>
      <c r="E37">
        <f t="shared" si="0"/>
        <v>14.380264741275573</v>
      </c>
      <c r="F37">
        <f t="shared" si="1"/>
        <v>21.642016299426501</v>
      </c>
      <c r="G37">
        <f>'Private Prate'!G38</f>
        <v>43.5</v>
      </c>
      <c r="H37">
        <f t="shared" si="2"/>
        <v>8.7244283995186525</v>
      </c>
    </row>
    <row r="38" spans="1:8" x14ac:dyDescent="0.25">
      <c r="A38" t="s">
        <v>53</v>
      </c>
      <c r="B38">
        <v>83.5</v>
      </c>
      <c r="C38">
        <v>533.5</v>
      </c>
      <c r="D38">
        <v>364.9</v>
      </c>
      <c r="E38">
        <f t="shared" si="0"/>
        <v>15.651358950328023</v>
      </c>
      <c r="F38">
        <f t="shared" si="1"/>
        <v>22.882981638805152</v>
      </c>
      <c r="G38">
        <f>'Private Prate'!G39</f>
        <v>52.4</v>
      </c>
      <c r="H38">
        <f t="shared" si="2"/>
        <v>9.8219306466729144</v>
      </c>
    </row>
    <row r="39" spans="1:8" x14ac:dyDescent="0.25">
      <c r="A39" t="s">
        <v>54</v>
      </c>
      <c r="B39">
        <v>90.9</v>
      </c>
      <c r="C39">
        <v>581.20000000000005</v>
      </c>
      <c r="D39">
        <v>400.7</v>
      </c>
      <c r="E39">
        <f t="shared" si="0"/>
        <v>15.640055058499655</v>
      </c>
      <c r="F39">
        <f t="shared" si="1"/>
        <v>22.685300723733466</v>
      </c>
      <c r="G39">
        <f>'Private Prate'!G40</f>
        <v>57.000000000000007</v>
      </c>
      <c r="H39">
        <f t="shared" si="2"/>
        <v>9.8072952512044047</v>
      </c>
    </row>
    <row r="40" spans="1:8" x14ac:dyDescent="0.25">
      <c r="A40" t="s">
        <v>55</v>
      </c>
      <c r="B40">
        <v>89.3</v>
      </c>
      <c r="C40">
        <v>631.4</v>
      </c>
      <c r="D40">
        <v>419.7</v>
      </c>
      <c r="E40">
        <f t="shared" si="0"/>
        <v>14.14317389927146</v>
      </c>
      <c r="F40">
        <f t="shared" si="1"/>
        <v>21.277102692399332</v>
      </c>
      <c r="G40">
        <f>'Private Prate'!G41</f>
        <v>56.4</v>
      </c>
      <c r="H40">
        <f t="shared" si="2"/>
        <v>8.9325308837503954</v>
      </c>
    </row>
    <row r="41" spans="1:8" x14ac:dyDescent="0.25">
      <c r="A41" t="s">
        <v>56</v>
      </c>
      <c r="B41">
        <v>96.4</v>
      </c>
      <c r="C41">
        <v>694.5</v>
      </c>
      <c r="D41">
        <v>462.8</v>
      </c>
      <c r="E41">
        <f t="shared" si="0"/>
        <v>13.880489560835136</v>
      </c>
      <c r="F41">
        <f t="shared" si="1"/>
        <v>20.829732065687125</v>
      </c>
      <c r="G41">
        <f>'Private Prate'!G42</f>
        <v>56.800000000000004</v>
      </c>
      <c r="H41">
        <f t="shared" si="2"/>
        <v>8.1785457163426933</v>
      </c>
    </row>
    <row r="42" spans="1:8" x14ac:dyDescent="0.25">
      <c r="A42" t="s">
        <v>57</v>
      </c>
      <c r="B42">
        <v>94.9</v>
      </c>
      <c r="C42">
        <v>765.4</v>
      </c>
      <c r="D42">
        <v>501.1</v>
      </c>
      <c r="E42">
        <f t="shared" si="0"/>
        <v>12.398745753854195</v>
      </c>
      <c r="F42">
        <f t="shared" si="1"/>
        <v>18.938335661544603</v>
      </c>
      <c r="G42">
        <f>'Private Prate'!G43</f>
        <v>54.900000000000006</v>
      </c>
      <c r="H42">
        <f t="shared" si="2"/>
        <v>7.172720146328718</v>
      </c>
    </row>
    <row r="43" spans="1:8" x14ac:dyDescent="0.25">
      <c r="A43" t="s">
        <v>58</v>
      </c>
      <c r="B43">
        <v>84.8</v>
      </c>
      <c r="C43">
        <v>841.5</v>
      </c>
      <c r="D43">
        <v>513.6</v>
      </c>
      <c r="E43">
        <f t="shared" si="0"/>
        <v>10.077243018419489</v>
      </c>
      <c r="F43">
        <f t="shared" si="1"/>
        <v>16.510903426791277</v>
      </c>
      <c r="G43">
        <f>'Private Prate'!G44</f>
        <v>50</v>
      </c>
      <c r="H43">
        <f t="shared" si="2"/>
        <v>5.9417706476530006</v>
      </c>
    </row>
    <row r="44" spans="1:8" x14ac:dyDescent="0.25">
      <c r="A44" t="s">
        <v>59</v>
      </c>
      <c r="B44">
        <v>97.6</v>
      </c>
      <c r="C44">
        <v>919.3</v>
      </c>
      <c r="D44">
        <v>553.29999999999995</v>
      </c>
      <c r="E44">
        <f t="shared" si="0"/>
        <v>10.616773632111389</v>
      </c>
      <c r="F44">
        <f t="shared" si="1"/>
        <v>17.639616844388218</v>
      </c>
      <c r="G44">
        <f>'Private Prate'!G45</f>
        <v>59.399999999999991</v>
      </c>
      <c r="H44">
        <f t="shared" si="2"/>
        <v>6.4614380506907416</v>
      </c>
    </row>
    <row r="45" spans="1:8" x14ac:dyDescent="0.25">
      <c r="A45" t="s">
        <v>60</v>
      </c>
      <c r="B45">
        <v>112.2</v>
      </c>
      <c r="C45">
        <v>995.8</v>
      </c>
      <c r="D45">
        <v>615.79999999999995</v>
      </c>
      <c r="E45">
        <f t="shared" si="0"/>
        <v>11.267322755573408</v>
      </c>
      <c r="F45">
        <f t="shared" si="1"/>
        <v>18.220201364079248</v>
      </c>
      <c r="G45">
        <f>'Private Prate'!G46</f>
        <v>69.900000000000006</v>
      </c>
      <c r="H45">
        <f t="shared" si="2"/>
        <v>7.0194818236593708</v>
      </c>
    </row>
    <row r="46" spans="1:8" x14ac:dyDescent="0.25">
      <c r="A46" t="s">
        <v>61</v>
      </c>
      <c r="B46">
        <v>125.5</v>
      </c>
      <c r="C46">
        <v>1121.9000000000001</v>
      </c>
      <c r="D46">
        <v>690.7</v>
      </c>
      <c r="E46">
        <f t="shared" si="0"/>
        <v>11.18638024779392</v>
      </c>
      <c r="F46">
        <f t="shared" si="1"/>
        <v>18.169972491675111</v>
      </c>
      <c r="G46">
        <f>'Private Prate'!G47</f>
        <v>75.5</v>
      </c>
      <c r="H46">
        <f t="shared" si="2"/>
        <v>6.729655049469649</v>
      </c>
    </row>
    <row r="47" spans="1:8" x14ac:dyDescent="0.25">
      <c r="A47" t="s">
        <v>62</v>
      </c>
      <c r="B47">
        <v>121.3</v>
      </c>
      <c r="C47">
        <v>1368.6</v>
      </c>
      <c r="D47">
        <v>738.7</v>
      </c>
      <c r="E47">
        <f t="shared" si="0"/>
        <v>8.8630717521554878</v>
      </c>
      <c r="F47">
        <f t="shared" si="1"/>
        <v>16.420739136320563</v>
      </c>
      <c r="G47">
        <f>'Private Prate'!G48</f>
        <v>68.5</v>
      </c>
      <c r="H47">
        <f t="shared" si="2"/>
        <v>5.0051147157679381</v>
      </c>
    </row>
    <row r="48" spans="1:8" x14ac:dyDescent="0.25">
      <c r="A48" t="s">
        <v>63</v>
      </c>
      <c r="B48">
        <v>141.4</v>
      </c>
      <c r="C48">
        <v>1515.2</v>
      </c>
      <c r="D48">
        <v>790.6</v>
      </c>
      <c r="E48">
        <f t="shared" si="0"/>
        <v>9.3321013727560711</v>
      </c>
      <c r="F48">
        <f t="shared" si="1"/>
        <v>17.885150518593473</v>
      </c>
      <c r="G48">
        <f>'Private Prate'!G49</f>
        <v>89.800000000000011</v>
      </c>
      <c r="H48">
        <f t="shared" si="2"/>
        <v>5.9266103484688495</v>
      </c>
    </row>
    <row r="49" spans="1:8" x14ac:dyDescent="0.25">
      <c r="A49" t="s">
        <v>64</v>
      </c>
      <c r="B49">
        <v>169.8</v>
      </c>
      <c r="C49">
        <v>1662.7</v>
      </c>
      <c r="D49">
        <v>896.5</v>
      </c>
      <c r="E49">
        <f t="shared" si="0"/>
        <v>10.212305286582065</v>
      </c>
      <c r="F49">
        <f t="shared" si="1"/>
        <v>18.940323480200782</v>
      </c>
      <c r="G49">
        <f>'Private Prate'!G50</f>
        <v>104.50000000000001</v>
      </c>
      <c r="H49">
        <f t="shared" si="2"/>
        <v>6.2849582005172326</v>
      </c>
    </row>
    <row r="50" spans="1:8" x14ac:dyDescent="0.25">
      <c r="A50" t="s">
        <v>65</v>
      </c>
      <c r="B50">
        <v>197</v>
      </c>
      <c r="C50">
        <v>1847.2</v>
      </c>
      <c r="D50">
        <v>1015</v>
      </c>
      <c r="E50">
        <f t="shared" si="0"/>
        <v>10.664789952360328</v>
      </c>
      <c r="F50">
        <f t="shared" si="1"/>
        <v>19.408866995073893</v>
      </c>
      <c r="G50">
        <f>'Private Prate'!G51</f>
        <v>122.6</v>
      </c>
      <c r="H50">
        <f t="shared" si="2"/>
        <v>6.6370723256821123</v>
      </c>
    </row>
    <row r="51" spans="1:8" x14ac:dyDescent="0.25">
      <c r="A51" t="s">
        <v>66</v>
      </c>
      <c r="B51">
        <v>221.7</v>
      </c>
      <c r="C51">
        <v>2093.6</v>
      </c>
      <c r="D51">
        <v>1154</v>
      </c>
      <c r="E51">
        <f t="shared" si="0"/>
        <v>10.589415361100498</v>
      </c>
      <c r="F51">
        <f t="shared" si="1"/>
        <v>19.211438474870015</v>
      </c>
      <c r="G51">
        <f>'Private Prate'!G52</f>
        <v>136.79999999999998</v>
      </c>
      <c r="H51">
        <f t="shared" si="2"/>
        <v>6.5341994650363002</v>
      </c>
    </row>
    <row r="52" spans="1:8" x14ac:dyDescent="0.25">
      <c r="A52" t="s">
        <v>67</v>
      </c>
      <c r="B52">
        <v>226.8</v>
      </c>
      <c r="C52">
        <v>2409.3000000000002</v>
      </c>
      <c r="D52">
        <v>1278</v>
      </c>
      <c r="E52">
        <f t="shared" si="0"/>
        <v>9.4135225999252885</v>
      </c>
      <c r="F52">
        <f t="shared" si="1"/>
        <v>17.74647887323944</v>
      </c>
      <c r="G52">
        <f>'Private Prate'!G53</f>
        <v>136.80000000000001</v>
      </c>
      <c r="H52">
        <f t="shared" si="2"/>
        <v>5.6779977586850956</v>
      </c>
    </row>
    <row r="53" spans="1:8" x14ac:dyDescent="0.25">
      <c r="A53" t="s">
        <v>68</v>
      </c>
      <c r="B53">
        <v>223.1</v>
      </c>
      <c r="C53">
        <v>2761</v>
      </c>
      <c r="D53">
        <v>1375.4</v>
      </c>
      <c r="E53">
        <f t="shared" si="0"/>
        <v>8.0804056501267656</v>
      </c>
      <c r="F53">
        <f t="shared" si="1"/>
        <v>16.220735785953174</v>
      </c>
      <c r="G53">
        <f>'Private Prate'!G54</f>
        <v>135.89999999999998</v>
      </c>
      <c r="H53">
        <f t="shared" si="2"/>
        <v>4.9221296631655189</v>
      </c>
    </row>
    <row r="54" spans="1:8" x14ac:dyDescent="0.25">
      <c r="A54" t="s">
        <v>69</v>
      </c>
      <c r="B54">
        <v>272.8</v>
      </c>
      <c r="C54">
        <v>3119.8</v>
      </c>
      <c r="D54">
        <v>1559.3</v>
      </c>
      <c r="E54">
        <f t="shared" si="0"/>
        <v>8.7441502660426949</v>
      </c>
      <c r="F54">
        <f t="shared" si="1"/>
        <v>17.495029821073558</v>
      </c>
      <c r="G54">
        <f>'Private Prate'!G55</f>
        <v>188.5</v>
      </c>
      <c r="H54">
        <f t="shared" si="2"/>
        <v>6.0420539778190907</v>
      </c>
    </row>
    <row r="55" spans="1:8" x14ac:dyDescent="0.25">
      <c r="A55" t="s">
        <v>70</v>
      </c>
      <c r="B55">
        <v>264.2</v>
      </c>
      <c r="C55">
        <v>3314.6</v>
      </c>
      <c r="D55">
        <v>1600.4</v>
      </c>
      <c r="E55">
        <f t="shared" si="0"/>
        <v>7.970795872805164</v>
      </c>
      <c r="F55">
        <f t="shared" si="1"/>
        <v>16.508372906773307</v>
      </c>
      <c r="G55">
        <f>'Private Prate'!G56</f>
        <v>197.7</v>
      </c>
      <c r="H55">
        <f t="shared" si="2"/>
        <v>5.9645206058046218</v>
      </c>
    </row>
    <row r="56" spans="1:8" x14ac:dyDescent="0.25">
      <c r="A56" t="s">
        <v>71</v>
      </c>
      <c r="B56">
        <v>302.8</v>
      </c>
      <c r="C56">
        <v>3409.2</v>
      </c>
      <c r="D56">
        <v>1720.9</v>
      </c>
      <c r="E56">
        <f t="shared" si="0"/>
        <v>8.8818491141616818</v>
      </c>
      <c r="F56">
        <f t="shared" si="1"/>
        <v>17.595444244290778</v>
      </c>
      <c r="G56">
        <f>'Private Prate'!G57</f>
        <v>222.20000000000002</v>
      </c>
      <c r="H56">
        <f t="shared" si="2"/>
        <v>6.5176581016074167</v>
      </c>
    </row>
    <row r="57" spans="1:8" x14ac:dyDescent="0.25">
      <c r="A57" t="s">
        <v>72</v>
      </c>
      <c r="B57">
        <v>373.4</v>
      </c>
      <c r="C57">
        <v>3606.4</v>
      </c>
      <c r="D57">
        <v>1946.6</v>
      </c>
      <c r="E57">
        <f t="shared" si="0"/>
        <v>10.353815439219165</v>
      </c>
      <c r="F57">
        <f t="shared" si="1"/>
        <v>19.18216377273194</v>
      </c>
      <c r="G57">
        <f>'Private Prate'!G58</f>
        <v>275.89999999999998</v>
      </c>
      <c r="H57">
        <f t="shared" si="2"/>
        <v>7.6502883762200522</v>
      </c>
    </row>
    <row r="58" spans="1:8" x14ac:dyDescent="0.25">
      <c r="A58" t="s">
        <v>73</v>
      </c>
      <c r="B58">
        <v>383.9</v>
      </c>
      <c r="C58">
        <v>3794.2</v>
      </c>
      <c r="D58">
        <v>2070.6</v>
      </c>
      <c r="E58">
        <f t="shared" si="0"/>
        <v>10.11807495651257</v>
      </c>
      <c r="F58">
        <f t="shared" si="1"/>
        <v>18.540519656138319</v>
      </c>
      <c r="G58">
        <f>'Private Prate'!G59</f>
        <v>284.5</v>
      </c>
      <c r="H58">
        <f t="shared" si="2"/>
        <v>7.4982868588898857</v>
      </c>
    </row>
    <row r="59" spans="1:8" x14ac:dyDescent="0.25">
      <c r="A59" t="s">
        <v>74</v>
      </c>
      <c r="B59">
        <v>364.7</v>
      </c>
      <c r="C59">
        <v>3951.4</v>
      </c>
      <c r="D59">
        <v>2147.5</v>
      </c>
      <c r="E59">
        <f t="shared" si="0"/>
        <v>9.2296401275497288</v>
      </c>
      <c r="F59">
        <f t="shared" si="1"/>
        <v>16.982537834691502</v>
      </c>
      <c r="G59">
        <f>'Private Prate'!G60</f>
        <v>255</v>
      </c>
      <c r="H59">
        <f t="shared" si="2"/>
        <v>6.4534089183580505</v>
      </c>
    </row>
    <row r="60" spans="1:8" x14ac:dyDescent="0.25">
      <c r="A60" t="s">
        <v>75</v>
      </c>
      <c r="B60">
        <v>405.5</v>
      </c>
      <c r="C60">
        <v>4145.8</v>
      </c>
      <c r="D60">
        <v>2307.8000000000002</v>
      </c>
      <c r="E60">
        <f t="shared" si="0"/>
        <v>9.780983163683727</v>
      </c>
      <c r="F60">
        <f t="shared" si="1"/>
        <v>17.570846693820954</v>
      </c>
      <c r="G60">
        <f>'Private Prate'!G61</f>
        <v>275.10000000000002</v>
      </c>
      <c r="H60">
        <f t="shared" si="2"/>
        <v>6.6356312412562106</v>
      </c>
    </row>
    <row r="61" spans="1:8" x14ac:dyDescent="0.25">
      <c r="A61" t="s">
        <v>76</v>
      </c>
      <c r="B61">
        <v>457.7</v>
      </c>
      <c r="C61">
        <v>4396.8</v>
      </c>
      <c r="D61">
        <v>2516.8000000000002</v>
      </c>
      <c r="E61">
        <f t="shared" si="0"/>
        <v>10.409843522561863</v>
      </c>
      <c r="F61">
        <f t="shared" si="1"/>
        <v>18.185791481246024</v>
      </c>
      <c r="G61">
        <f>'Private Prate'!G62</f>
        <v>316.10000000000002</v>
      </c>
      <c r="H61">
        <f t="shared" si="2"/>
        <v>7.1893195050946144</v>
      </c>
    </row>
    <row r="62" spans="1:8" x14ac:dyDescent="0.25">
      <c r="A62" t="s">
        <v>77</v>
      </c>
      <c r="B62">
        <v>457.8</v>
      </c>
      <c r="C62">
        <v>4643.5</v>
      </c>
      <c r="D62">
        <v>2640.7</v>
      </c>
      <c r="E62">
        <f t="shared" si="0"/>
        <v>9.8589426079465934</v>
      </c>
      <c r="F62">
        <f t="shared" si="1"/>
        <v>17.336312341424623</v>
      </c>
      <c r="G62">
        <f>'Private Prate'!G63</f>
        <v>311.70000000000005</v>
      </c>
      <c r="H62">
        <f t="shared" si="2"/>
        <v>6.7126090233659967</v>
      </c>
    </row>
    <row r="63" spans="1:8" x14ac:dyDescent="0.25">
      <c r="A63" t="s">
        <v>78</v>
      </c>
      <c r="B63">
        <v>457.2</v>
      </c>
      <c r="C63">
        <v>4899.5</v>
      </c>
      <c r="D63">
        <v>2758.3</v>
      </c>
      <c r="E63">
        <f t="shared" si="0"/>
        <v>9.3315644453515656</v>
      </c>
      <c r="F63">
        <f t="shared" si="1"/>
        <v>16.575426893376353</v>
      </c>
      <c r="G63">
        <f>'Private Prate'!G64</f>
        <v>311.79999999999995</v>
      </c>
      <c r="H63">
        <f t="shared" si="2"/>
        <v>6.363914685171955</v>
      </c>
    </row>
    <row r="64" spans="1:8" x14ac:dyDescent="0.25">
      <c r="A64" t="s">
        <v>79</v>
      </c>
      <c r="B64">
        <v>450.5</v>
      </c>
      <c r="C64">
        <v>5023.1000000000004</v>
      </c>
      <c r="D64">
        <v>2807.3</v>
      </c>
      <c r="E64">
        <f t="shared" si="0"/>
        <v>8.9685652286436657</v>
      </c>
      <c r="F64">
        <f t="shared" si="1"/>
        <v>16.047447725572614</v>
      </c>
      <c r="G64">
        <f>'Private Prate'!G65</f>
        <v>311.89999999999998</v>
      </c>
      <c r="H64">
        <f t="shared" si="2"/>
        <v>6.2093129740598423</v>
      </c>
    </row>
    <row r="65" spans="1:8" x14ac:dyDescent="0.25">
      <c r="A65" t="s">
        <v>80</v>
      </c>
      <c r="B65">
        <v>448.2</v>
      </c>
      <c r="C65">
        <v>5201.1000000000004</v>
      </c>
      <c r="D65">
        <v>2939.4</v>
      </c>
      <c r="E65">
        <f t="shared" si="0"/>
        <v>8.6174078560304537</v>
      </c>
      <c r="F65">
        <f t="shared" si="1"/>
        <v>15.248009797917941</v>
      </c>
      <c r="G65">
        <f>'Private Prate'!G66</f>
        <v>299.5</v>
      </c>
      <c r="H65">
        <f t="shared" si="2"/>
        <v>5.7583972621176285</v>
      </c>
    </row>
    <row r="66" spans="1:8" x14ac:dyDescent="0.25">
      <c r="A66" t="s">
        <v>81</v>
      </c>
      <c r="B66">
        <v>487</v>
      </c>
      <c r="C66">
        <v>5451.2</v>
      </c>
      <c r="D66">
        <v>3077.3</v>
      </c>
      <c r="E66">
        <f t="shared" si="0"/>
        <v>8.9338127384796024</v>
      </c>
      <c r="F66">
        <f t="shared" si="1"/>
        <v>15.82556136873233</v>
      </c>
      <c r="G66">
        <f>'Private Prate'!G67</f>
        <v>316</v>
      </c>
      <c r="H66">
        <f t="shared" si="2"/>
        <v>5.7968887584385094</v>
      </c>
    </row>
    <row r="67" spans="1:8" x14ac:dyDescent="0.25">
      <c r="A67" t="s">
        <v>82</v>
      </c>
      <c r="B67">
        <v>582.29999999999995</v>
      </c>
      <c r="C67">
        <v>5754.5</v>
      </c>
      <c r="D67">
        <v>3331.8</v>
      </c>
      <c r="E67">
        <f t="shared" ref="E67:E89" si="3">B67/C67*100</f>
        <v>10.119037275175948</v>
      </c>
      <c r="F67">
        <f t="shared" ref="F67:F89" si="4">B67/D67*100</f>
        <v>17.477039438141542</v>
      </c>
      <c r="G67">
        <f>'Private Prate'!G68</f>
        <v>389.19999999999993</v>
      </c>
      <c r="H67">
        <f t="shared" ref="H67:H89" si="5">G67/C67*100</f>
        <v>6.7634025545225462</v>
      </c>
    </row>
    <row r="68" spans="1:8" x14ac:dyDescent="0.25">
      <c r="A68" t="s">
        <v>83</v>
      </c>
      <c r="B68">
        <v>634.4</v>
      </c>
      <c r="C68">
        <v>6100.1</v>
      </c>
      <c r="D68">
        <v>3517.7</v>
      </c>
      <c r="E68">
        <f t="shared" si="3"/>
        <v>10.399829510991623</v>
      </c>
      <c r="F68">
        <f t="shared" si="4"/>
        <v>18.034511186286494</v>
      </c>
      <c r="G68">
        <f>'Private Prate'!G69</f>
        <v>416.59999999999997</v>
      </c>
      <c r="H68">
        <f t="shared" si="5"/>
        <v>6.8293962394059102</v>
      </c>
    </row>
    <row r="69" spans="1:8" x14ac:dyDescent="0.25">
      <c r="A69" t="s">
        <v>84</v>
      </c>
      <c r="B69">
        <v>699.4</v>
      </c>
      <c r="C69">
        <v>6421.2</v>
      </c>
      <c r="D69">
        <v>3738.8</v>
      </c>
      <c r="E69">
        <f t="shared" si="3"/>
        <v>10.892045100604248</v>
      </c>
      <c r="F69">
        <f t="shared" si="4"/>
        <v>18.70653685674548</v>
      </c>
      <c r="G69">
        <f>'Private Prate'!G70</f>
        <v>467.9</v>
      </c>
      <c r="H69">
        <f t="shared" si="5"/>
        <v>7.2867999750825394</v>
      </c>
    </row>
    <row r="70" spans="1:8" x14ac:dyDescent="0.25">
      <c r="A70" t="s">
        <v>85</v>
      </c>
      <c r="B70">
        <v>758.6</v>
      </c>
      <c r="C70">
        <v>6798</v>
      </c>
      <c r="D70">
        <v>4010</v>
      </c>
      <c r="E70">
        <f t="shared" si="3"/>
        <v>11.159164460135335</v>
      </c>
      <c r="F70">
        <f t="shared" si="4"/>
        <v>18.917705735660846</v>
      </c>
      <c r="G70">
        <f>'Private Prate'!G71</f>
        <v>513.20000000000005</v>
      </c>
      <c r="H70">
        <f t="shared" si="5"/>
        <v>7.5492791997646371</v>
      </c>
    </row>
    <row r="71" spans="1:8" x14ac:dyDescent="0.25">
      <c r="A71" t="s">
        <v>86</v>
      </c>
      <c r="B71">
        <v>738.7</v>
      </c>
      <c r="C71">
        <v>7158.9</v>
      </c>
      <c r="D71">
        <v>4235.5</v>
      </c>
      <c r="E71">
        <f t="shared" si="3"/>
        <v>10.318624369665732</v>
      </c>
      <c r="F71">
        <f t="shared" si="4"/>
        <v>17.440679966946053</v>
      </c>
      <c r="G71">
        <f>'Private Prate'!G72</f>
        <v>490.30000000000007</v>
      </c>
      <c r="H71">
        <f t="shared" si="5"/>
        <v>6.8488175557697426</v>
      </c>
    </row>
    <row r="72" spans="1:8" x14ac:dyDescent="0.25">
      <c r="A72" t="s">
        <v>87</v>
      </c>
      <c r="B72">
        <v>751.9</v>
      </c>
      <c r="C72">
        <v>7569.6</v>
      </c>
      <c r="D72">
        <v>4486.5</v>
      </c>
      <c r="E72">
        <f t="shared" si="3"/>
        <v>9.9331536673007808</v>
      </c>
      <c r="F72">
        <f t="shared" si="4"/>
        <v>16.75916638805305</v>
      </c>
      <c r="G72">
        <f>'Private Prate'!G73</f>
        <v>493.09999999999997</v>
      </c>
      <c r="H72">
        <f t="shared" si="5"/>
        <v>6.5142147537518484</v>
      </c>
    </row>
    <row r="73" spans="1:8" x14ac:dyDescent="0.25">
      <c r="A73" t="s">
        <v>88</v>
      </c>
      <c r="B73">
        <v>723.9</v>
      </c>
      <c r="C73">
        <v>8097.8</v>
      </c>
      <c r="D73">
        <v>4771.1000000000004</v>
      </c>
      <c r="E73">
        <f t="shared" si="3"/>
        <v>8.9394650398873754</v>
      </c>
      <c r="F73">
        <f t="shared" si="4"/>
        <v>15.17260170610551</v>
      </c>
      <c r="G73">
        <f>'Private Prate'!G74</f>
        <v>458.79999999999995</v>
      </c>
      <c r="H73">
        <f t="shared" si="5"/>
        <v>5.6657363728420052</v>
      </c>
    </row>
    <row r="74" spans="1:8" x14ac:dyDescent="0.25">
      <c r="A74" t="s">
        <v>89</v>
      </c>
      <c r="B74">
        <v>656.3</v>
      </c>
      <c r="C74">
        <v>8488.1</v>
      </c>
      <c r="D74">
        <v>4685.8999999999996</v>
      </c>
      <c r="E74">
        <f t="shared" si="3"/>
        <v>7.7320012723695513</v>
      </c>
      <c r="F74">
        <f t="shared" si="4"/>
        <v>14.005847329221707</v>
      </c>
      <c r="G74">
        <f>'Private Prate'!G75</f>
        <v>452.99999999999994</v>
      </c>
      <c r="H74">
        <f t="shared" si="5"/>
        <v>5.3368834014679365</v>
      </c>
    </row>
    <row r="75" spans="1:8" x14ac:dyDescent="0.25">
      <c r="A75" t="s">
        <v>90</v>
      </c>
      <c r="B75">
        <v>719.3</v>
      </c>
      <c r="C75">
        <v>8757.4</v>
      </c>
      <c r="D75">
        <v>4734.2</v>
      </c>
      <c r="E75">
        <f t="shared" si="3"/>
        <v>8.2136250485303854</v>
      </c>
      <c r="F75">
        <f t="shared" si="4"/>
        <v>15.193696928731359</v>
      </c>
      <c r="G75">
        <f>'Private Prate'!G76</f>
        <v>527</v>
      </c>
      <c r="H75">
        <f t="shared" si="5"/>
        <v>6.0177678306346634</v>
      </c>
    </row>
    <row r="76" spans="1:8" x14ac:dyDescent="0.25">
      <c r="A76" t="s">
        <v>91</v>
      </c>
      <c r="B76">
        <v>815</v>
      </c>
      <c r="C76">
        <v>9037.9</v>
      </c>
      <c r="D76">
        <v>4906.5</v>
      </c>
      <c r="E76">
        <f t="shared" si="3"/>
        <v>9.0175815178304699</v>
      </c>
      <c r="F76">
        <f t="shared" si="4"/>
        <v>16.610618567206767</v>
      </c>
      <c r="G76">
        <f>'Private Prate'!G77</f>
        <v>571.20000000000005</v>
      </c>
      <c r="H76">
        <f t="shared" si="5"/>
        <v>6.3200522245211834</v>
      </c>
    </row>
    <row r="77" spans="1:8" x14ac:dyDescent="0.25">
      <c r="A77" t="s">
        <v>92</v>
      </c>
      <c r="B77">
        <v>964.1</v>
      </c>
      <c r="C77">
        <v>9766.2999999999993</v>
      </c>
      <c r="D77">
        <v>5257.7</v>
      </c>
      <c r="E77">
        <f t="shared" si="3"/>
        <v>9.8717016679807106</v>
      </c>
      <c r="F77">
        <f t="shared" si="4"/>
        <v>18.336915381250357</v>
      </c>
      <c r="G77">
        <f>'Private Prate'!G78</f>
        <v>658</v>
      </c>
      <c r="H77">
        <f t="shared" si="5"/>
        <v>6.7374543071582904</v>
      </c>
    </row>
    <row r="78" spans="1:8" x14ac:dyDescent="0.25">
      <c r="A78" t="s">
        <v>93</v>
      </c>
      <c r="B78">
        <v>1118.7</v>
      </c>
      <c r="C78">
        <v>10651.2</v>
      </c>
      <c r="D78">
        <v>5622.2</v>
      </c>
      <c r="E78">
        <f t="shared" si="3"/>
        <v>10.503041910770618</v>
      </c>
      <c r="F78">
        <f t="shared" si="4"/>
        <v>19.897904734801326</v>
      </c>
      <c r="G78">
        <f>'Private Prate'!G79</f>
        <v>706.30000000000007</v>
      </c>
      <c r="H78">
        <f t="shared" si="5"/>
        <v>6.6311777076761311</v>
      </c>
    </row>
    <row r="79" spans="1:8" x14ac:dyDescent="0.25">
      <c r="A79" t="s">
        <v>94</v>
      </c>
      <c r="B79">
        <v>1269.3</v>
      </c>
      <c r="C79">
        <v>11503.6</v>
      </c>
      <c r="D79">
        <v>6008.7</v>
      </c>
      <c r="E79">
        <f t="shared" si="3"/>
        <v>11.033937202267117</v>
      </c>
      <c r="F79">
        <f t="shared" si="4"/>
        <v>21.12436966398722</v>
      </c>
      <c r="G79">
        <f>'Private Prate'!G80</f>
        <v>795.9</v>
      </c>
      <c r="H79">
        <f t="shared" si="5"/>
        <v>6.9187037101429105</v>
      </c>
    </row>
    <row r="80" spans="1:8" x14ac:dyDescent="0.25">
      <c r="A80" t="s">
        <v>95</v>
      </c>
      <c r="B80">
        <v>1225.8</v>
      </c>
      <c r="C80">
        <v>12127.4</v>
      </c>
      <c r="D80">
        <v>6163.6</v>
      </c>
      <c r="E80">
        <f t="shared" si="3"/>
        <v>10.107690024242624</v>
      </c>
      <c r="F80">
        <f t="shared" si="4"/>
        <v>19.887727951197352</v>
      </c>
      <c r="G80">
        <f>'Private Prate'!G81</f>
        <v>780.3</v>
      </c>
      <c r="H80">
        <f t="shared" si="5"/>
        <v>6.4341903458284539</v>
      </c>
    </row>
    <row r="81" spans="1:8" x14ac:dyDescent="0.25">
      <c r="A81" t="s">
        <v>96</v>
      </c>
      <c r="B81">
        <v>1172.2</v>
      </c>
      <c r="C81">
        <v>12874.6</v>
      </c>
      <c r="D81">
        <v>6162.8</v>
      </c>
      <c r="E81">
        <f t="shared" si="3"/>
        <v>9.104748885402266</v>
      </c>
      <c r="F81">
        <f t="shared" si="4"/>
        <v>19.020575063282923</v>
      </c>
      <c r="G81">
        <f>'Private Prate'!G82</f>
        <v>863.1</v>
      </c>
      <c r="H81">
        <f t="shared" si="5"/>
        <v>6.7038975968185426</v>
      </c>
    </row>
    <row r="82" spans="1:8" x14ac:dyDescent="0.25">
      <c r="A82" t="s">
        <v>97</v>
      </c>
      <c r="B82">
        <v>1073.5</v>
      </c>
      <c r="C82">
        <v>12458.8</v>
      </c>
      <c r="D82">
        <v>5767.8</v>
      </c>
      <c r="E82">
        <f t="shared" si="3"/>
        <v>8.616399653257135</v>
      </c>
      <c r="F82">
        <f t="shared" si="4"/>
        <v>18.611949096709317</v>
      </c>
      <c r="G82">
        <f>'Private Prate'!G83</f>
        <v>804.1</v>
      </c>
      <c r="H82">
        <f t="shared" si="5"/>
        <v>6.4540726233666161</v>
      </c>
    </row>
    <row r="83" spans="1:8" x14ac:dyDescent="0.25">
      <c r="A83" t="s">
        <v>98</v>
      </c>
      <c r="B83">
        <v>1352.5</v>
      </c>
      <c r="C83">
        <v>12812.9</v>
      </c>
      <c r="D83">
        <v>6144.2</v>
      </c>
      <c r="E83">
        <f t="shared" si="3"/>
        <v>10.555768015047336</v>
      </c>
      <c r="F83">
        <f t="shared" si="4"/>
        <v>22.012629797207122</v>
      </c>
      <c r="G83">
        <f>'Private Prate'!G84</f>
        <v>981.9</v>
      </c>
      <c r="H83">
        <f t="shared" si="5"/>
        <v>7.6633705094084865</v>
      </c>
    </row>
    <row r="84" spans="1:8" x14ac:dyDescent="0.25">
      <c r="A84" t="s">
        <v>99</v>
      </c>
      <c r="B84">
        <v>1419.1</v>
      </c>
      <c r="C84">
        <v>13346</v>
      </c>
      <c r="D84">
        <v>6453.1</v>
      </c>
      <c r="E84">
        <f t="shared" si="3"/>
        <v>10.633148508916529</v>
      </c>
      <c r="F84">
        <f t="shared" si="4"/>
        <v>21.990981078861317</v>
      </c>
      <c r="G84">
        <f>'Private Prate'!G85</f>
        <v>1040</v>
      </c>
      <c r="H84">
        <f t="shared" si="5"/>
        <v>7.7925970328188221</v>
      </c>
    </row>
    <row r="85" spans="1:8" x14ac:dyDescent="0.25">
      <c r="A85" t="s">
        <v>100</v>
      </c>
      <c r="B85">
        <v>1542</v>
      </c>
      <c r="C85">
        <v>13808</v>
      </c>
      <c r="D85">
        <v>6825.7</v>
      </c>
      <c r="E85">
        <f t="shared" si="3"/>
        <v>11.167439165701044</v>
      </c>
      <c r="F85">
        <f t="shared" si="4"/>
        <v>22.591089558580073</v>
      </c>
      <c r="G85">
        <f>'Private Prate'!G86</f>
        <v>1094.4000000000001</v>
      </c>
      <c r="H85">
        <f t="shared" si="5"/>
        <v>7.9258400926998842</v>
      </c>
    </row>
    <row r="86" spans="1:8" x14ac:dyDescent="0.25">
      <c r="A86" t="s">
        <v>101</v>
      </c>
      <c r="B86">
        <v>1605.8</v>
      </c>
      <c r="C86">
        <v>14319</v>
      </c>
      <c r="D86">
        <v>7077</v>
      </c>
      <c r="E86">
        <f t="shared" si="3"/>
        <v>11.214470284237727</v>
      </c>
      <c r="F86">
        <f t="shared" si="4"/>
        <v>22.690405539070227</v>
      </c>
      <c r="G86">
        <f>'Private Prate'!G87</f>
        <v>1138.0999999999999</v>
      </c>
      <c r="H86">
        <f t="shared" si="5"/>
        <v>7.9481807388784134</v>
      </c>
    </row>
    <row r="87" spans="1:8" x14ac:dyDescent="0.25">
      <c r="A87" t="s">
        <v>102</v>
      </c>
      <c r="B87">
        <v>1680.4</v>
      </c>
      <c r="C87">
        <v>14968</v>
      </c>
      <c r="D87">
        <v>7431.2</v>
      </c>
      <c r="E87">
        <f t="shared" si="3"/>
        <v>11.22661678246927</v>
      </c>
      <c r="F87">
        <f t="shared" si="4"/>
        <v>22.612767789858975</v>
      </c>
      <c r="G87">
        <f>'Private Prate'!G88</f>
        <v>1175.1000000000001</v>
      </c>
      <c r="H87">
        <f t="shared" si="5"/>
        <v>7.8507482629609839</v>
      </c>
    </row>
    <row r="88" spans="1:8" x14ac:dyDescent="0.25">
      <c r="A88" t="s">
        <v>103</v>
      </c>
      <c r="B88">
        <v>1689.4</v>
      </c>
      <c r="C88">
        <v>15256.2</v>
      </c>
      <c r="D88">
        <v>7723.3</v>
      </c>
      <c r="E88">
        <f t="shared" si="3"/>
        <v>11.073530761264273</v>
      </c>
      <c r="F88">
        <f t="shared" si="4"/>
        <v>21.87406937449018</v>
      </c>
      <c r="G88">
        <f>'Private Prate'!G89</f>
        <v>1182</v>
      </c>
      <c r="H88">
        <f t="shared" si="5"/>
        <v>7.7476697998190902</v>
      </c>
    </row>
    <row r="89" spans="1:8" x14ac:dyDescent="0.25">
      <c r="A89" t="s">
        <v>104</v>
      </c>
      <c r="B89">
        <v>1610.6</v>
      </c>
      <c r="C89">
        <v>15592.7</v>
      </c>
      <c r="D89">
        <v>7800.5</v>
      </c>
      <c r="E89">
        <f t="shared" si="3"/>
        <v>10.329192506749953</v>
      </c>
      <c r="F89">
        <f t="shared" si="4"/>
        <v>20.647394397795011</v>
      </c>
      <c r="G89">
        <f>'Private Prate'!G90</f>
        <v>1139.5999999999999</v>
      </c>
      <c r="H89">
        <f t="shared" si="5"/>
        <v>7.3085482309029208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4F8E-F483-4AD0-B371-8F30B140412F}">
  <sheetPr>
    <tabColor theme="7"/>
  </sheetPr>
  <dimension ref="A1:J90"/>
  <sheetViews>
    <sheetView workbookViewId="0">
      <selection activeCell="G19" sqref="G19"/>
    </sheetView>
  </sheetViews>
  <sheetFormatPr defaultRowHeight="15" x14ac:dyDescent="0.25"/>
  <cols>
    <col min="2" max="2" width="18.28515625" customWidth="1"/>
    <col min="3" max="3" width="16.5703125" customWidth="1"/>
    <col min="4" max="4" width="18" customWidth="1"/>
    <col min="5" max="5" width="11.28515625" bestFit="1" customWidth="1"/>
    <col min="6" max="6" width="15.5703125" customWidth="1"/>
    <col min="7" max="7" width="14" customWidth="1"/>
    <col min="8" max="8" width="22.28515625" customWidth="1"/>
    <col min="9" max="9" width="17.7109375" customWidth="1"/>
    <col min="10" max="10" width="20.7109375" customWidth="1"/>
  </cols>
  <sheetData>
    <row r="1" spans="1:10" x14ac:dyDescent="0.25">
      <c r="A1" s="34" t="s">
        <v>500</v>
      </c>
      <c r="B1" s="34"/>
      <c r="C1" s="34"/>
      <c r="D1" s="34"/>
      <c r="E1" s="34"/>
      <c r="F1" s="34"/>
      <c r="G1" s="34"/>
      <c r="H1" s="34"/>
      <c r="I1" s="34"/>
    </row>
    <row r="2" spans="1:10" ht="45" x14ac:dyDescent="0.25">
      <c r="A2" t="s">
        <v>482</v>
      </c>
      <c r="B2" s="4" t="s">
        <v>495</v>
      </c>
      <c r="C2" s="4" t="s">
        <v>496</v>
      </c>
      <c r="D2" s="31" t="s">
        <v>497</v>
      </c>
      <c r="E2" t="s">
        <v>498</v>
      </c>
      <c r="F2" s="4" t="s">
        <v>499</v>
      </c>
      <c r="G2" s="30" t="s">
        <v>481</v>
      </c>
      <c r="H2" s="30" t="s">
        <v>493</v>
      </c>
      <c r="I2" s="30" t="s">
        <v>501</v>
      </c>
      <c r="J2" s="30" t="s">
        <v>494</v>
      </c>
    </row>
    <row r="3" spans="1:10" x14ac:dyDescent="0.25">
      <c r="A3" t="s">
        <v>17</v>
      </c>
      <c r="B3">
        <v>10.7</v>
      </c>
      <c r="C3">
        <v>1.4</v>
      </c>
      <c r="F3">
        <v>102.3</v>
      </c>
      <c r="G3">
        <f t="shared" ref="G3:G34" si="0">B3-C3</f>
        <v>9.2999999999999989</v>
      </c>
      <c r="J3">
        <f>G3/F3*100</f>
        <v>9.0909090909090899</v>
      </c>
    </row>
    <row r="4" spans="1:10" x14ac:dyDescent="0.25">
      <c r="A4" t="s">
        <v>18</v>
      </c>
      <c r="B4">
        <v>8.6</v>
      </c>
      <c r="C4">
        <v>0.8</v>
      </c>
      <c r="F4">
        <v>97.3</v>
      </c>
      <c r="G4">
        <f t="shared" si="0"/>
        <v>7.8</v>
      </c>
      <c r="J4">
        <f t="shared" ref="J4:J67" si="1">G4/F4*100</f>
        <v>8.0164439876670084</v>
      </c>
    </row>
    <row r="5" spans="1:10" x14ac:dyDescent="0.25">
      <c r="A5" t="s">
        <v>19</v>
      </c>
      <c r="B5">
        <v>4.5999999999999996</v>
      </c>
      <c r="C5">
        <v>0.5</v>
      </c>
      <c r="F5">
        <v>87.6</v>
      </c>
      <c r="G5">
        <f t="shared" si="0"/>
        <v>4.0999999999999996</v>
      </c>
      <c r="J5">
        <f t="shared" si="1"/>
        <v>4.6803652968036529</v>
      </c>
    </row>
    <row r="6" spans="1:10" x14ac:dyDescent="0.25">
      <c r="A6" t="s">
        <v>20</v>
      </c>
      <c r="B6">
        <v>1.3</v>
      </c>
      <c r="C6">
        <v>0.4</v>
      </c>
      <c r="F6">
        <v>81.900000000000006</v>
      </c>
      <c r="G6">
        <f t="shared" si="0"/>
        <v>0.9</v>
      </c>
      <c r="J6">
        <f t="shared" si="1"/>
        <v>1.0989010989010988</v>
      </c>
    </row>
    <row r="7" spans="1:10" x14ac:dyDescent="0.25">
      <c r="A7" t="s">
        <v>21</v>
      </c>
      <c r="B7">
        <v>1.1000000000000001</v>
      </c>
      <c r="C7">
        <v>0.5</v>
      </c>
      <c r="F7">
        <v>82.4</v>
      </c>
      <c r="G7">
        <f t="shared" si="0"/>
        <v>0.60000000000000009</v>
      </c>
      <c r="J7">
        <f t="shared" si="1"/>
        <v>0.72815533980582525</v>
      </c>
    </row>
    <row r="8" spans="1:10" x14ac:dyDescent="0.25">
      <c r="A8" t="s">
        <v>22</v>
      </c>
      <c r="B8">
        <v>3.9</v>
      </c>
      <c r="C8">
        <v>0.7</v>
      </c>
      <c r="F8">
        <v>83.7</v>
      </c>
      <c r="G8">
        <f t="shared" si="0"/>
        <v>3.2</v>
      </c>
      <c r="J8">
        <f t="shared" si="1"/>
        <v>3.8231780167264038</v>
      </c>
    </row>
    <row r="9" spans="1:10" x14ac:dyDescent="0.25">
      <c r="A9" t="s">
        <v>23</v>
      </c>
      <c r="B9">
        <v>5.3</v>
      </c>
      <c r="C9">
        <v>1</v>
      </c>
      <c r="F9">
        <v>83.2</v>
      </c>
      <c r="G9">
        <f t="shared" si="0"/>
        <v>4.3</v>
      </c>
      <c r="J9">
        <f t="shared" si="1"/>
        <v>5.1682692307692308</v>
      </c>
    </row>
    <row r="10" spans="1:10" x14ac:dyDescent="0.25">
      <c r="A10" t="s">
        <v>24</v>
      </c>
      <c r="B10">
        <v>7.2</v>
      </c>
      <c r="C10">
        <v>1.4</v>
      </c>
      <c r="F10">
        <v>91.6</v>
      </c>
      <c r="G10">
        <f t="shared" si="0"/>
        <v>5.8000000000000007</v>
      </c>
      <c r="J10">
        <f t="shared" si="1"/>
        <v>6.3318777292576431</v>
      </c>
    </row>
    <row r="11" spans="1:10" x14ac:dyDescent="0.25">
      <c r="A11" t="s">
        <v>25</v>
      </c>
      <c r="B11">
        <v>7.9</v>
      </c>
      <c r="C11">
        <v>1.5</v>
      </c>
      <c r="F11">
        <v>94.8</v>
      </c>
      <c r="G11">
        <f t="shared" si="0"/>
        <v>6.4</v>
      </c>
      <c r="J11">
        <f t="shared" si="1"/>
        <v>6.7510548523206761</v>
      </c>
    </row>
    <row r="12" spans="1:10" x14ac:dyDescent="0.25">
      <c r="A12" t="s">
        <v>26</v>
      </c>
      <c r="B12">
        <v>5.6</v>
      </c>
      <c r="C12">
        <v>1</v>
      </c>
      <c r="F12">
        <v>93.7</v>
      </c>
      <c r="G12">
        <f t="shared" si="0"/>
        <v>4.5999999999999996</v>
      </c>
      <c r="J12">
        <f t="shared" si="1"/>
        <v>4.909284951974386</v>
      </c>
    </row>
    <row r="13" spans="1:10" x14ac:dyDescent="0.25">
      <c r="A13" t="s">
        <v>27</v>
      </c>
      <c r="B13">
        <v>7.1</v>
      </c>
      <c r="C13">
        <v>1.4</v>
      </c>
      <c r="F13">
        <v>94.6</v>
      </c>
      <c r="G13">
        <f t="shared" si="0"/>
        <v>5.6999999999999993</v>
      </c>
      <c r="J13">
        <f t="shared" si="1"/>
        <v>6.0253699788583504</v>
      </c>
    </row>
    <row r="14" spans="1:10" x14ac:dyDescent="0.25">
      <c r="A14" t="s">
        <v>28</v>
      </c>
      <c r="B14">
        <v>10.199999999999999</v>
      </c>
      <c r="C14">
        <v>2.8</v>
      </c>
      <c r="F14">
        <v>100.2</v>
      </c>
      <c r="G14">
        <f t="shared" si="0"/>
        <v>7.3999999999999995</v>
      </c>
      <c r="J14">
        <f t="shared" si="1"/>
        <v>7.3852295409181634</v>
      </c>
    </row>
    <row r="15" spans="1:10" x14ac:dyDescent="0.25">
      <c r="A15" t="s">
        <v>29</v>
      </c>
      <c r="B15">
        <v>15.8</v>
      </c>
      <c r="C15">
        <v>7.6</v>
      </c>
      <c r="F15">
        <v>112.3</v>
      </c>
      <c r="G15">
        <f t="shared" si="0"/>
        <v>8.2000000000000011</v>
      </c>
      <c r="J15">
        <f t="shared" si="1"/>
        <v>7.3018699910952822</v>
      </c>
    </row>
    <row r="16" spans="1:10" x14ac:dyDescent="0.25">
      <c r="A16" t="s">
        <v>30</v>
      </c>
      <c r="B16">
        <v>20.8</v>
      </c>
      <c r="C16">
        <v>11.4</v>
      </c>
      <c r="F16">
        <v>119.8</v>
      </c>
      <c r="G16">
        <f t="shared" si="0"/>
        <v>9.4</v>
      </c>
      <c r="J16">
        <f t="shared" si="1"/>
        <v>7.8464106844741242</v>
      </c>
    </row>
    <row r="17" spans="1:10" x14ac:dyDescent="0.25">
      <c r="A17" t="s">
        <v>31</v>
      </c>
      <c r="B17">
        <v>24.7</v>
      </c>
      <c r="C17">
        <v>14.1</v>
      </c>
      <c r="F17">
        <v>120.7</v>
      </c>
      <c r="G17">
        <f t="shared" si="0"/>
        <v>10.6</v>
      </c>
      <c r="J17">
        <f t="shared" si="1"/>
        <v>8.7821043910521954</v>
      </c>
    </row>
    <row r="18" spans="1:10" x14ac:dyDescent="0.25">
      <c r="A18" t="s">
        <v>32</v>
      </c>
      <c r="B18">
        <v>24.6</v>
      </c>
      <c r="C18">
        <v>12.9</v>
      </c>
      <c r="F18">
        <v>122.2</v>
      </c>
      <c r="G18">
        <f t="shared" si="0"/>
        <v>11.700000000000001</v>
      </c>
      <c r="J18">
        <f t="shared" si="1"/>
        <v>9.5744680851063837</v>
      </c>
    </row>
    <row r="19" spans="1:10" x14ac:dyDescent="0.25">
      <c r="A19" t="s">
        <v>33</v>
      </c>
      <c r="B19">
        <v>20.100000000000001</v>
      </c>
      <c r="C19">
        <v>10.7</v>
      </c>
      <c r="D19">
        <v>217.386</v>
      </c>
      <c r="E19">
        <v>105.10299999999999</v>
      </c>
      <c r="F19">
        <v>133.6</v>
      </c>
      <c r="G19">
        <f t="shared" si="0"/>
        <v>9.4000000000000021</v>
      </c>
      <c r="H19">
        <f t="shared" ref="H19:H50" si="2">G19/D19*100</f>
        <v>4.3241055081744006</v>
      </c>
      <c r="I19">
        <f t="shared" ref="I19:I50" si="3">G19/E19*100</f>
        <v>8.9436076991142048</v>
      </c>
      <c r="J19">
        <f t="shared" si="1"/>
        <v>7.0359281437125762</v>
      </c>
    </row>
    <row r="20" spans="1:10" x14ac:dyDescent="0.25">
      <c r="A20" t="s">
        <v>34</v>
      </c>
      <c r="B20">
        <v>16.600000000000001</v>
      </c>
      <c r="C20">
        <v>9.1</v>
      </c>
      <c r="D20">
        <v>245.00700000000001</v>
      </c>
      <c r="E20">
        <v>110.289</v>
      </c>
      <c r="F20">
        <v>161.30000000000001</v>
      </c>
      <c r="G20">
        <f t="shared" si="0"/>
        <v>7.5000000000000018</v>
      </c>
      <c r="H20">
        <f t="shared" si="2"/>
        <v>3.0611370287379551</v>
      </c>
      <c r="I20">
        <f t="shared" si="3"/>
        <v>6.8003155346408093</v>
      </c>
      <c r="J20">
        <f t="shared" si="1"/>
        <v>4.6497210167389964</v>
      </c>
    </row>
    <row r="21" spans="1:10" x14ac:dyDescent="0.25">
      <c r="A21" t="s">
        <v>35</v>
      </c>
      <c r="B21">
        <v>22.8</v>
      </c>
      <c r="C21">
        <v>11.3</v>
      </c>
      <c r="D21">
        <v>286.83499999999998</v>
      </c>
      <c r="E21">
        <v>112.23099999999999</v>
      </c>
      <c r="F21">
        <v>192.2</v>
      </c>
      <c r="G21">
        <f t="shared" si="0"/>
        <v>11.5</v>
      </c>
      <c r="H21">
        <f t="shared" si="2"/>
        <v>4.0092736242090403</v>
      </c>
      <c r="I21">
        <f t="shared" si="3"/>
        <v>10.246723276100186</v>
      </c>
      <c r="J21">
        <f t="shared" si="1"/>
        <v>5.9833506763787723</v>
      </c>
    </row>
    <row r="22" spans="1:10" x14ac:dyDescent="0.25">
      <c r="A22" t="s">
        <v>36</v>
      </c>
      <c r="B22">
        <v>29.1</v>
      </c>
      <c r="C22">
        <v>12.4</v>
      </c>
      <c r="D22">
        <v>314.61799999999999</v>
      </c>
      <c r="E22">
        <v>114.64700000000001</v>
      </c>
      <c r="F22">
        <v>210.5</v>
      </c>
      <c r="G22">
        <f t="shared" si="0"/>
        <v>16.700000000000003</v>
      </c>
      <c r="H22">
        <f t="shared" si="2"/>
        <v>5.308024334272039</v>
      </c>
      <c r="I22">
        <f t="shared" si="3"/>
        <v>14.566451804233868</v>
      </c>
      <c r="J22">
        <f t="shared" si="1"/>
        <v>7.9334916864608083</v>
      </c>
    </row>
    <row r="23" spans="1:10" x14ac:dyDescent="0.25">
      <c r="A23" t="s">
        <v>37</v>
      </c>
      <c r="B23">
        <v>26.4</v>
      </c>
      <c r="C23">
        <v>10.199999999999999</v>
      </c>
      <c r="D23">
        <v>320.17399999999998</v>
      </c>
      <c r="E23">
        <v>119.69499999999999</v>
      </c>
      <c r="F23">
        <v>215.2</v>
      </c>
      <c r="G23">
        <f t="shared" si="0"/>
        <v>16.2</v>
      </c>
      <c r="H23">
        <f t="shared" si="2"/>
        <v>5.0597487616108747</v>
      </c>
      <c r="I23">
        <f t="shared" si="3"/>
        <v>13.534399933163458</v>
      </c>
      <c r="J23">
        <f t="shared" si="1"/>
        <v>7.5278810408921943</v>
      </c>
    </row>
    <row r="24" spans="1:10" x14ac:dyDescent="0.25">
      <c r="A24" t="s">
        <v>38</v>
      </c>
      <c r="B24">
        <v>33.299999999999997</v>
      </c>
      <c r="C24">
        <v>17.899999999999999</v>
      </c>
      <c r="D24">
        <v>350.13499999999999</v>
      </c>
      <c r="E24">
        <v>148.35599999999999</v>
      </c>
      <c r="F24">
        <v>241.4</v>
      </c>
      <c r="G24">
        <f t="shared" si="0"/>
        <v>15.399999999999999</v>
      </c>
      <c r="H24">
        <f t="shared" si="2"/>
        <v>4.3983035115027063</v>
      </c>
      <c r="I24">
        <f t="shared" si="3"/>
        <v>10.380436247944132</v>
      </c>
      <c r="J24">
        <f t="shared" si="1"/>
        <v>6.3794531897265943</v>
      </c>
    </row>
    <row r="25" spans="1:10" x14ac:dyDescent="0.25">
      <c r="A25" t="s">
        <v>39</v>
      </c>
      <c r="B25">
        <v>37.799999999999997</v>
      </c>
      <c r="C25">
        <v>22.6</v>
      </c>
      <c r="D25">
        <v>390.56900000000002</v>
      </c>
      <c r="E25">
        <v>174.10400000000001</v>
      </c>
      <c r="F25">
        <v>261.5</v>
      </c>
      <c r="G25">
        <f t="shared" si="0"/>
        <v>15.199999999999996</v>
      </c>
      <c r="H25">
        <f t="shared" si="2"/>
        <v>3.8917579224157564</v>
      </c>
      <c r="I25">
        <f t="shared" si="3"/>
        <v>8.7304140054220429</v>
      </c>
      <c r="J25">
        <f t="shared" si="1"/>
        <v>5.8126195028680678</v>
      </c>
    </row>
    <row r="26" spans="1:10" x14ac:dyDescent="0.25">
      <c r="A26" t="s">
        <v>40</v>
      </c>
      <c r="B26">
        <v>35.700000000000003</v>
      </c>
      <c r="C26">
        <v>19.399999999999999</v>
      </c>
      <c r="D26">
        <v>408.76900000000001</v>
      </c>
      <c r="E26">
        <v>172.49799999999999</v>
      </c>
      <c r="F26">
        <v>277.2</v>
      </c>
      <c r="G26">
        <f>B26-C26</f>
        <v>16.300000000000004</v>
      </c>
      <c r="H26">
        <f t="shared" si="2"/>
        <v>3.9875822285936566</v>
      </c>
      <c r="I26">
        <f t="shared" si="3"/>
        <v>9.4493849204048761</v>
      </c>
      <c r="J26">
        <f t="shared" si="1"/>
        <v>5.880230880230882</v>
      </c>
    </row>
    <row r="27" spans="1:10" x14ac:dyDescent="0.25">
      <c r="A27" t="s">
        <v>41</v>
      </c>
      <c r="B27">
        <v>36.200000000000003</v>
      </c>
      <c r="C27">
        <v>20.3</v>
      </c>
      <c r="D27">
        <v>426.94400000000002</v>
      </c>
      <c r="E27">
        <v>171.77799999999999</v>
      </c>
      <c r="F27">
        <v>291.89999999999998</v>
      </c>
      <c r="G27">
        <f t="shared" si="0"/>
        <v>15.900000000000002</v>
      </c>
      <c r="H27">
        <f t="shared" si="2"/>
        <v>3.724141807824914</v>
      </c>
      <c r="I27">
        <f t="shared" si="3"/>
        <v>9.2561329157400856</v>
      </c>
      <c r="J27">
        <f t="shared" si="1"/>
        <v>5.4470709146968153</v>
      </c>
    </row>
    <row r="28" spans="1:10" x14ac:dyDescent="0.25">
      <c r="A28" t="s">
        <v>42</v>
      </c>
      <c r="B28">
        <v>35.200000000000003</v>
      </c>
      <c r="C28">
        <v>17.600000000000001</v>
      </c>
      <c r="D28">
        <v>435.95800000000003</v>
      </c>
      <c r="E28">
        <v>220.244</v>
      </c>
      <c r="F28">
        <v>301.39999999999998</v>
      </c>
      <c r="G28">
        <f t="shared" si="0"/>
        <v>17.600000000000001</v>
      </c>
      <c r="H28">
        <f t="shared" si="2"/>
        <v>4.0370861413255401</v>
      </c>
      <c r="I28">
        <f t="shared" si="3"/>
        <v>7.9911371024863342</v>
      </c>
      <c r="J28">
        <f t="shared" si="1"/>
        <v>5.8394160583941614</v>
      </c>
    </row>
    <row r="29" spans="1:10" x14ac:dyDescent="0.25">
      <c r="A29" t="s">
        <v>43</v>
      </c>
      <c r="B29">
        <v>45.4</v>
      </c>
      <c r="C29">
        <v>22</v>
      </c>
      <c r="D29">
        <v>473.99900000000002</v>
      </c>
      <c r="E29">
        <v>274.29399999999998</v>
      </c>
      <c r="F29">
        <v>331.7</v>
      </c>
      <c r="G29">
        <f t="shared" si="0"/>
        <v>23.4</v>
      </c>
      <c r="H29">
        <f t="shared" si="2"/>
        <v>4.9367192757790628</v>
      </c>
      <c r="I29">
        <f t="shared" si="3"/>
        <v>8.5309922929411499</v>
      </c>
      <c r="J29">
        <f t="shared" si="1"/>
        <v>7.0545673801627977</v>
      </c>
    </row>
    <row r="30" spans="1:10" x14ac:dyDescent="0.25">
      <c r="A30" t="s">
        <v>44</v>
      </c>
      <c r="B30">
        <v>44.3</v>
      </c>
      <c r="C30">
        <v>22</v>
      </c>
      <c r="D30">
        <v>525.91300000000001</v>
      </c>
      <c r="E30">
        <v>305.67899999999997</v>
      </c>
      <c r="F30">
        <v>368.1</v>
      </c>
      <c r="G30">
        <f t="shared" si="0"/>
        <v>22.299999999999997</v>
      </c>
      <c r="H30">
        <f t="shared" si="2"/>
        <v>4.2402450595440682</v>
      </c>
      <c r="I30">
        <f t="shared" si="3"/>
        <v>7.2952345434262735</v>
      </c>
      <c r="J30">
        <f t="shared" si="1"/>
        <v>6.0581363759847857</v>
      </c>
    </row>
    <row r="31" spans="1:10" x14ac:dyDescent="0.25">
      <c r="A31" t="s">
        <v>45</v>
      </c>
      <c r="B31">
        <v>43.7</v>
      </c>
      <c r="C31">
        <v>21.4</v>
      </c>
      <c r="D31">
        <v>557.99</v>
      </c>
      <c r="E31">
        <v>287.91199999999998</v>
      </c>
      <c r="F31">
        <v>395.7</v>
      </c>
      <c r="G31">
        <f t="shared" si="0"/>
        <v>22.300000000000004</v>
      </c>
      <c r="H31">
        <f t="shared" si="2"/>
        <v>3.9964873922471735</v>
      </c>
      <c r="I31">
        <f t="shared" si="3"/>
        <v>7.7454222123426621</v>
      </c>
      <c r="J31">
        <f t="shared" si="1"/>
        <v>5.6355825120040448</v>
      </c>
    </row>
    <row r="32" spans="1:10" x14ac:dyDescent="0.25">
      <c r="A32" t="s">
        <v>46</v>
      </c>
      <c r="B32">
        <v>39.200000000000003</v>
      </c>
      <c r="C32">
        <v>19</v>
      </c>
      <c r="D32">
        <v>570.29300000000001</v>
      </c>
      <c r="E32">
        <v>364.90100000000001</v>
      </c>
      <c r="F32">
        <v>404.2</v>
      </c>
      <c r="G32">
        <f t="shared" si="0"/>
        <v>20.200000000000003</v>
      </c>
      <c r="H32">
        <f t="shared" si="2"/>
        <v>3.5420389168374857</v>
      </c>
      <c r="I32">
        <f t="shared" si="3"/>
        <v>5.5357480522114217</v>
      </c>
      <c r="J32">
        <f t="shared" si="1"/>
        <v>4.9975259772389915</v>
      </c>
    </row>
    <row r="33" spans="1:10" x14ac:dyDescent="0.25">
      <c r="A33" t="s">
        <v>47</v>
      </c>
      <c r="B33">
        <v>49.8</v>
      </c>
      <c r="C33">
        <v>23.7</v>
      </c>
      <c r="D33">
        <v>595.06899999999996</v>
      </c>
      <c r="E33">
        <v>404.17</v>
      </c>
      <c r="F33">
        <v>421.3</v>
      </c>
      <c r="G33">
        <f t="shared" si="0"/>
        <v>26.099999999999998</v>
      </c>
      <c r="H33">
        <f t="shared" si="2"/>
        <v>4.3860459879442555</v>
      </c>
      <c r="I33">
        <f t="shared" si="3"/>
        <v>6.4576786995571167</v>
      </c>
      <c r="J33">
        <f t="shared" si="1"/>
        <v>6.1951103726560639</v>
      </c>
    </row>
    <row r="34" spans="1:10" x14ac:dyDescent="0.25">
      <c r="A34" t="s">
        <v>48</v>
      </c>
      <c r="B34">
        <v>47.9</v>
      </c>
      <c r="C34">
        <v>22.8</v>
      </c>
      <c r="D34">
        <v>609.66600000000005</v>
      </c>
      <c r="E34">
        <v>414.84</v>
      </c>
      <c r="F34">
        <v>430.9</v>
      </c>
      <c r="G34">
        <f t="shared" si="0"/>
        <v>25.099999999999998</v>
      </c>
      <c r="H34">
        <f t="shared" si="2"/>
        <v>4.1170083291507149</v>
      </c>
      <c r="I34">
        <f t="shared" si="3"/>
        <v>6.0505255038086974</v>
      </c>
      <c r="J34">
        <f t="shared" si="1"/>
        <v>5.8250174054304944</v>
      </c>
    </row>
    <row r="35" spans="1:10" x14ac:dyDescent="0.25">
      <c r="A35" t="s">
        <v>49</v>
      </c>
      <c r="B35">
        <v>49.7</v>
      </c>
      <c r="C35">
        <v>22.9</v>
      </c>
      <c r="D35">
        <v>626.53800000000001</v>
      </c>
      <c r="E35">
        <v>487.32799999999997</v>
      </c>
      <c r="F35">
        <v>442.4</v>
      </c>
      <c r="G35">
        <f t="shared" ref="G35:G66" si="4">B35-C35</f>
        <v>26.800000000000004</v>
      </c>
      <c r="H35">
        <f t="shared" si="2"/>
        <v>4.2774739920004858</v>
      </c>
      <c r="I35">
        <f t="shared" si="3"/>
        <v>5.4993761901635052</v>
      </c>
      <c r="J35">
        <f t="shared" si="1"/>
        <v>6.0578661844484643</v>
      </c>
    </row>
    <row r="36" spans="1:10" x14ac:dyDescent="0.25">
      <c r="A36" t="s">
        <v>50</v>
      </c>
      <c r="B36">
        <v>57.8</v>
      </c>
      <c r="C36">
        <v>24.1</v>
      </c>
      <c r="D36">
        <v>649.37699999999995</v>
      </c>
      <c r="E36">
        <v>477.40699999999998</v>
      </c>
      <c r="F36">
        <v>457</v>
      </c>
      <c r="G36">
        <f t="shared" si="4"/>
        <v>33.699999999999996</v>
      </c>
      <c r="H36">
        <f t="shared" si="2"/>
        <v>5.1895894064618853</v>
      </c>
      <c r="I36">
        <f t="shared" si="3"/>
        <v>7.0589664583887535</v>
      </c>
      <c r="J36">
        <f t="shared" si="1"/>
        <v>7.3741794310722089</v>
      </c>
    </row>
    <row r="37" spans="1:10" x14ac:dyDescent="0.25">
      <c r="A37" t="s">
        <v>51</v>
      </c>
      <c r="B37">
        <v>64.7</v>
      </c>
      <c r="C37">
        <v>26.4</v>
      </c>
      <c r="D37">
        <v>672.86400000000003</v>
      </c>
      <c r="E37">
        <v>524.16399999999999</v>
      </c>
      <c r="F37">
        <v>472.5</v>
      </c>
      <c r="G37">
        <f t="shared" si="4"/>
        <v>38.300000000000004</v>
      </c>
      <c r="H37">
        <f t="shared" si="2"/>
        <v>5.6920863651495699</v>
      </c>
      <c r="I37">
        <f t="shared" si="3"/>
        <v>7.3068734212956263</v>
      </c>
      <c r="J37">
        <f t="shared" si="1"/>
        <v>8.105820105820106</v>
      </c>
    </row>
    <row r="38" spans="1:10" x14ac:dyDescent="0.25">
      <c r="A38" t="s">
        <v>52</v>
      </c>
      <c r="B38">
        <v>71.7</v>
      </c>
      <c r="C38">
        <v>28.2</v>
      </c>
      <c r="D38">
        <v>709.81500000000005</v>
      </c>
      <c r="E38">
        <v>612.12900000000002</v>
      </c>
      <c r="F38">
        <v>498.6</v>
      </c>
      <c r="G38">
        <f t="shared" si="4"/>
        <v>43.5</v>
      </c>
      <c r="H38">
        <f t="shared" si="2"/>
        <v>6.1283573888971068</v>
      </c>
      <c r="I38">
        <f t="shared" si="3"/>
        <v>7.1063452311522575</v>
      </c>
      <c r="J38">
        <f t="shared" si="1"/>
        <v>8.7244283995186525</v>
      </c>
    </row>
    <row r="39" spans="1:10" x14ac:dyDescent="0.25">
      <c r="A39" t="s">
        <v>53</v>
      </c>
      <c r="B39">
        <v>83.5</v>
      </c>
      <c r="C39">
        <v>31.1</v>
      </c>
      <c r="D39">
        <v>761.29100000000005</v>
      </c>
      <c r="E39">
        <v>697.97400000000005</v>
      </c>
      <c r="F39">
        <v>533.5</v>
      </c>
      <c r="G39">
        <f t="shared" si="4"/>
        <v>52.4</v>
      </c>
      <c r="H39">
        <f t="shared" si="2"/>
        <v>6.8830447227144402</v>
      </c>
      <c r="I39">
        <f t="shared" si="3"/>
        <v>7.5074429706550667</v>
      </c>
      <c r="J39">
        <f t="shared" si="1"/>
        <v>9.8219306466729144</v>
      </c>
    </row>
    <row r="40" spans="1:10" x14ac:dyDescent="0.25">
      <c r="A40" t="s">
        <v>54</v>
      </c>
      <c r="B40">
        <v>90.9</v>
      </c>
      <c r="C40">
        <v>33.9</v>
      </c>
      <c r="D40">
        <v>832.79</v>
      </c>
      <c r="E40">
        <v>641.85599999999999</v>
      </c>
      <c r="F40">
        <v>581.20000000000005</v>
      </c>
      <c r="G40">
        <f t="shared" si="4"/>
        <v>57.000000000000007</v>
      </c>
      <c r="H40">
        <f t="shared" si="2"/>
        <v>6.8444625896084261</v>
      </c>
      <c r="I40">
        <f t="shared" si="3"/>
        <v>8.8804965599760699</v>
      </c>
      <c r="J40">
        <f t="shared" si="1"/>
        <v>9.8072952512044047</v>
      </c>
    </row>
    <row r="41" spans="1:10" x14ac:dyDescent="0.25">
      <c r="A41" t="s">
        <v>55</v>
      </c>
      <c r="B41">
        <v>89.3</v>
      </c>
      <c r="C41">
        <v>32.9</v>
      </c>
      <c r="D41">
        <v>898.43600000000004</v>
      </c>
      <c r="E41">
        <v>816.45299999999997</v>
      </c>
      <c r="F41">
        <v>631.4</v>
      </c>
      <c r="G41">
        <f t="shared" si="4"/>
        <v>56.4</v>
      </c>
      <c r="H41">
        <f t="shared" si="2"/>
        <v>6.2775756982133393</v>
      </c>
      <c r="I41">
        <f t="shared" si="3"/>
        <v>6.9079297889774436</v>
      </c>
      <c r="J41">
        <f t="shared" si="1"/>
        <v>8.9325308837503954</v>
      </c>
    </row>
    <row r="42" spans="1:10" x14ac:dyDescent="0.25">
      <c r="A42" t="s">
        <v>56</v>
      </c>
      <c r="B42">
        <v>96.4</v>
      </c>
      <c r="C42">
        <v>39.6</v>
      </c>
      <c r="D42">
        <v>980.23</v>
      </c>
      <c r="E42">
        <v>963.43499999999995</v>
      </c>
      <c r="F42">
        <v>694.5</v>
      </c>
      <c r="G42">
        <f t="shared" si="4"/>
        <v>56.800000000000004</v>
      </c>
      <c r="H42">
        <f t="shared" si="2"/>
        <v>5.7945584199626623</v>
      </c>
      <c r="I42">
        <f t="shared" si="3"/>
        <v>5.8955715746262083</v>
      </c>
      <c r="J42">
        <f t="shared" si="1"/>
        <v>8.1785457163426933</v>
      </c>
    </row>
    <row r="43" spans="1:10" x14ac:dyDescent="0.25">
      <c r="A43" t="s">
        <v>57</v>
      </c>
      <c r="B43">
        <v>94.9</v>
      </c>
      <c r="C43">
        <v>40</v>
      </c>
      <c r="D43">
        <v>1083.7809999999999</v>
      </c>
      <c r="E43">
        <v>845.76700000000005</v>
      </c>
      <c r="F43">
        <v>765.4</v>
      </c>
      <c r="G43">
        <f t="shared" si="4"/>
        <v>54.900000000000006</v>
      </c>
      <c r="H43">
        <f t="shared" si="2"/>
        <v>5.0655990463017906</v>
      </c>
      <c r="I43">
        <f t="shared" si="3"/>
        <v>6.4911494536911469</v>
      </c>
      <c r="J43">
        <f t="shared" si="1"/>
        <v>7.172720146328718</v>
      </c>
    </row>
    <row r="44" spans="1:10" x14ac:dyDescent="0.25">
      <c r="A44" t="s">
        <v>58</v>
      </c>
      <c r="B44">
        <v>84.8</v>
      </c>
      <c r="C44">
        <v>34.799999999999997</v>
      </c>
      <c r="D44">
        <v>1182.9069999999999</v>
      </c>
      <c r="E44">
        <v>860.86400000000003</v>
      </c>
      <c r="F44">
        <v>841.5</v>
      </c>
      <c r="G44">
        <f t="shared" si="4"/>
        <v>50</v>
      </c>
      <c r="H44">
        <f t="shared" si="2"/>
        <v>4.2268749783372659</v>
      </c>
      <c r="I44">
        <f t="shared" si="3"/>
        <v>5.808118355512601</v>
      </c>
      <c r="J44">
        <f t="shared" si="1"/>
        <v>5.9417706476530006</v>
      </c>
    </row>
    <row r="45" spans="1:10" x14ac:dyDescent="0.25">
      <c r="A45" t="s">
        <v>59</v>
      </c>
      <c r="B45">
        <v>97.6</v>
      </c>
      <c r="C45">
        <v>38.200000000000003</v>
      </c>
      <c r="D45">
        <v>1288.569</v>
      </c>
      <c r="E45">
        <v>986.79499999999996</v>
      </c>
      <c r="F45">
        <v>919.3</v>
      </c>
      <c r="G45">
        <f t="shared" si="4"/>
        <v>59.399999999999991</v>
      </c>
      <c r="H45">
        <f t="shared" si="2"/>
        <v>4.6097647855877328</v>
      </c>
      <c r="I45">
        <f t="shared" si="3"/>
        <v>6.0194873301952274</v>
      </c>
      <c r="J45">
        <f t="shared" si="1"/>
        <v>6.4614380506907416</v>
      </c>
    </row>
    <row r="46" spans="1:10" x14ac:dyDescent="0.25">
      <c r="A46" t="s">
        <v>60</v>
      </c>
      <c r="B46">
        <v>112.2</v>
      </c>
      <c r="C46">
        <v>42.3</v>
      </c>
      <c r="D46">
        <v>1403.405</v>
      </c>
      <c r="E46">
        <v>1191.8599999999999</v>
      </c>
      <c r="F46">
        <v>995.8</v>
      </c>
      <c r="G46">
        <f t="shared" si="4"/>
        <v>69.900000000000006</v>
      </c>
      <c r="H46">
        <f t="shared" si="2"/>
        <v>4.9807432637050608</v>
      </c>
      <c r="I46">
        <f t="shared" si="3"/>
        <v>5.8647827765005971</v>
      </c>
      <c r="J46">
        <f t="shared" si="1"/>
        <v>7.0194818236593708</v>
      </c>
    </row>
    <row r="47" spans="1:10" x14ac:dyDescent="0.25">
      <c r="A47" t="s">
        <v>61</v>
      </c>
      <c r="B47">
        <v>125.5</v>
      </c>
      <c r="C47">
        <v>50</v>
      </c>
      <c r="D47">
        <v>1596.509</v>
      </c>
      <c r="E47">
        <v>1002.32</v>
      </c>
      <c r="F47">
        <v>1121.9000000000001</v>
      </c>
      <c r="G47">
        <f t="shared" si="4"/>
        <v>75.5</v>
      </c>
      <c r="H47">
        <f t="shared" si="2"/>
        <v>4.7290682357568921</v>
      </c>
      <c r="I47">
        <f t="shared" si="3"/>
        <v>7.5325245430600996</v>
      </c>
      <c r="J47">
        <f t="shared" si="1"/>
        <v>6.729655049469649</v>
      </c>
    </row>
    <row r="48" spans="1:10" x14ac:dyDescent="0.25">
      <c r="A48" t="s">
        <v>62</v>
      </c>
      <c r="B48">
        <v>121.3</v>
      </c>
      <c r="C48">
        <v>52.8</v>
      </c>
      <c r="D48">
        <v>1943.1389999999999</v>
      </c>
      <c r="E48">
        <v>710.68499999999995</v>
      </c>
      <c r="F48">
        <v>1368.6</v>
      </c>
      <c r="G48">
        <f t="shared" si="4"/>
        <v>68.5</v>
      </c>
      <c r="H48">
        <f t="shared" si="2"/>
        <v>3.5252238774477793</v>
      </c>
      <c r="I48">
        <f t="shared" si="3"/>
        <v>9.6385881227266665</v>
      </c>
      <c r="J48">
        <f t="shared" si="1"/>
        <v>5.0051147157679381</v>
      </c>
    </row>
    <row r="49" spans="1:10" x14ac:dyDescent="0.25">
      <c r="A49" t="s">
        <v>63</v>
      </c>
      <c r="B49">
        <v>141.4</v>
      </c>
      <c r="C49">
        <v>51.6</v>
      </c>
      <c r="D49">
        <v>2131.837</v>
      </c>
      <c r="E49">
        <v>1072.992</v>
      </c>
      <c r="F49">
        <v>1515.2</v>
      </c>
      <c r="G49">
        <f t="shared" si="4"/>
        <v>89.800000000000011</v>
      </c>
      <c r="H49">
        <f t="shared" si="2"/>
        <v>4.2123295542764296</v>
      </c>
      <c r="I49">
        <f t="shared" si="3"/>
        <v>8.3691211118069866</v>
      </c>
      <c r="J49">
        <f t="shared" si="1"/>
        <v>5.9266103484688495</v>
      </c>
    </row>
    <row r="50" spans="1:10" x14ac:dyDescent="0.25">
      <c r="A50" t="s">
        <v>64</v>
      </c>
      <c r="B50">
        <v>169.8</v>
      </c>
      <c r="C50">
        <v>65.3</v>
      </c>
      <c r="D50">
        <v>2354.2660000000001</v>
      </c>
      <c r="E50">
        <v>1258.971</v>
      </c>
      <c r="F50">
        <v>1662.7</v>
      </c>
      <c r="G50">
        <f t="shared" si="4"/>
        <v>104.50000000000001</v>
      </c>
      <c r="H50">
        <f t="shared" si="2"/>
        <v>4.4387507613838038</v>
      </c>
      <c r="I50">
        <f t="shared" si="3"/>
        <v>8.3004294777242684</v>
      </c>
      <c r="J50">
        <f t="shared" si="1"/>
        <v>6.2849582005172326</v>
      </c>
    </row>
    <row r="51" spans="1:10" x14ac:dyDescent="0.25">
      <c r="A51" t="s">
        <v>65</v>
      </c>
      <c r="B51">
        <v>197</v>
      </c>
      <c r="C51">
        <v>74.400000000000006</v>
      </c>
      <c r="D51">
        <v>2618.1660000000002</v>
      </c>
      <c r="E51">
        <v>1196.796</v>
      </c>
      <c r="F51">
        <v>1847.2</v>
      </c>
      <c r="G51">
        <f t="shared" si="4"/>
        <v>122.6</v>
      </c>
      <c r="H51">
        <f t="shared" ref="H51:H82" si="5">G51/D51*100</f>
        <v>4.6826671800031008</v>
      </c>
      <c r="I51">
        <f t="shared" ref="I51:I82" si="6">G51/E51*100</f>
        <v>10.244018195247978</v>
      </c>
      <c r="J51">
        <f t="shared" si="1"/>
        <v>6.6370723256821123</v>
      </c>
    </row>
    <row r="52" spans="1:10" x14ac:dyDescent="0.25">
      <c r="A52" t="s">
        <v>66</v>
      </c>
      <c r="B52">
        <v>221.7</v>
      </c>
      <c r="C52">
        <v>84.9</v>
      </c>
      <c r="D52">
        <v>2978.6419999999998</v>
      </c>
      <c r="E52">
        <v>1297.4760000000001</v>
      </c>
      <c r="F52">
        <v>2093.6</v>
      </c>
      <c r="G52">
        <f t="shared" si="4"/>
        <v>136.79999999999998</v>
      </c>
      <c r="H52">
        <f t="shared" si="5"/>
        <v>4.592696940417814</v>
      </c>
      <c r="I52">
        <f t="shared" si="6"/>
        <v>10.543547626314473</v>
      </c>
      <c r="J52">
        <f t="shared" si="1"/>
        <v>6.5341994650363002</v>
      </c>
    </row>
    <row r="53" spans="1:10" x14ac:dyDescent="0.25">
      <c r="A53" t="s">
        <v>67</v>
      </c>
      <c r="B53">
        <v>226.8</v>
      </c>
      <c r="C53">
        <v>90</v>
      </c>
      <c r="D53">
        <v>3439.5729999999999</v>
      </c>
      <c r="E53">
        <v>1536.1320000000001</v>
      </c>
      <c r="F53">
        <v>2409.3000000000002</v>
      </c>
      <c r="G53">
        <f t="shared" si="4"/>
        <v>136.80000000000001</v>
      </c>
      <c r="H53">
        <f t="shared" si="5"/>
        <v>3.9772378722591442</v>
      </c>
      <c r="I53">
        <f t="shared" si="6"/>
        <v>8.9054846849098901</v>
      </c>
      <c r="J53">
        <f t="shared" si="1"/>
        <v>5.6779977586850956</v>
      </c>
    </row>
    <row r="54" spans="1:10" x14ac:dyDescent="0.25">
      <c r="A54" t="s">
        <v>68</v>
      </c>
      <c r="B54">
        <v>223.1</v>
      </c>
      <c r="C54">
        <v>87.2</v>
      </c>
      <c r="D54">
        <v>3925.2069999999999</v>
      </c>
      <c r="E54">
        <v>1923.94</v>
      </c>
      <c r="F54">
        <v>2761</v>
      </c>
      <c r="G54">
        <f t="shared" si="4"/>
        <v>135.89999999999998</v>
      </c>
      <c r="H54">
        <f t="shared" si="5"/>
        <v>3.462237787714125</v>
      </c>
      <c r="I54">
        <f t="shared" si="6"/>
        <v>7.0636298429264928</v>
      </c>
      <c r="J54">
        <f t="shared" si="1"/>
        <v>4.9221296631655189</v>
      </c>
    </row>
    <row r="55" spans="1:10" x14ac:dyDescent="0.25">
      <c r="A55" t="s">
        <v>69</v>
      </c>
      <c r="B55">
        <v>272.8</v>
      </c>
      <c r="C55">
        <v>84.3</v>
      </c>
      <c r="D55">
        <v>4403.6480000000001</v>
      </c>
      <c r="E55">
        <v>1893.1690000000001</v>
      </c>
      <c r="F55">
        <v>3119.8</v>
      </c>
      <c r="G55">
        <f t="shared" si="4"/>
        <v>188.5</v>
      </c>
      <c r="H55">
        <f t="shared" si="5"/>
        <v>4.2805419506736238</v>
      </c>
      <c r="I55">
        <f t="shared" si="6"/>
        <v>9.9568501280128707</v>
      </c>
      <c r="J55">
        <f t="shared" si="1"/>
        <v>6.0420539778190907</v>
      </c>
    </row>
    <row r="56" spans="1:10" x14ac:dyDescent="0.25">
      <c r="A56" t="s">
        <v>70</v>
      </c>
      <c r="B56">
        <v>264.2</v>
      </c>
      <c r="C56">
        <v>66.5</v>
      </c>
      <c r="D56">
        <v>4638.5259999999998</v>
      </c>
      <c r="E56">
        <v>2104.1419999999998</v>
      </c>
      <c r="F56">
        <v>3314.6</v>
      </c>
      <c r="G56">
        <f t="shared" si="4"/>
        <v>197.7</v>
      </c>
      <c r="H56">
        <f t="shared" si="5"/>
        <v>4.2621298231377818</v>
      </c>
      <c r="I56">
        <f t="shared" si="6"/>
        <v>9.3957537086375353</v>
      </c>
      <c r="J56">
        <f t="shared" si="1"/>
        <v>5.9645206058046218</v>
      </c>
    </row>
    <row r="57" spans="1:10" x14ac:dyDescent="0.25">
      <c r="A57" t="s">
        <v>71</v>
      </c>
      <c r="B57">
        <v>302.8</v>
      </c>
      <c r="C57">
        <v>80.599999999999994</v>
      </c>
      <c r="D57">
        <v>4792.8419999999996</v>
      </c>
      <c r="E57">
        <v>2326.5140000000001</v>
      </c>
      <c r="F57">
        <v>3409.2</v>
      </c>
      <c r="G57">
        <f t="shared" si="4"/>
        <v>222.20000000000002</v>
      </c>
      <c r="H57">
        <f t="shared" si="5"/>
        <v>4.6360802212966759</v>
      </c>
      <c r="I57">
        <f t="shared" si="6"/>
        <v>9.5507699502345567</v>
      </c>
      <c r="J57">
        <f t="shared" si="1"/>
        <v>6.5176581016074167</v>
      </c>
    </row>
    <row r="58" spans="1:10" x14ac:dyDescent="0.25">
      <c r="A58" t="s">
        <v>72</v>
      </c>
      <c r="B58">
        <v>373.4</v>
      </c>
      <c r="C58">
        <v>97.5</v>
      </c>
      <c r="D58">
        <v>5095.518</v>
      </c>
      <c r="E58">
        <v>2294.0970000000002</v>
      </c>
      <c r="F58">
        <v>3606.4</v>
      </c>
      <c r="G58">
        <f t="shared" si="4"/>
        <v>275.89999999999998</v>
      </c>
      <c r="H58">
        <f t="shared" si="5"/>
        <v>5.414562366377667</v>
      </c>
      <c r="I58">
        <f t="shared" si="6"/>
        <v>12.02651849507671</v>
      </c>
      <c r="J58">
        <f t="shared" si="1"/>
        <v>7.6502883762200522</v>
      </c>
    </row>
    <row r="59" spans="1:10" x14ac:dyDescent="0.25">
      <c r="A59" t="s">
        <v>73</v>
      </c>
      <c r="B59">
        <v>383.9</v>
      </c>
      <c r="C59">
        <v>99.4</v>
      </c>
      <c r="D59">
        <v>5329.6390000000001</v>
      </c>
      <c r="E59">
        <v>2764.5659999999998</v>
      </c>
      <c r="F59">
        <v>3794.2</v>
      </c>
      <c r="G59">
        <f t="shared" si="4"/>
        <v>284.5</v>
      </c>
      <c r="H59">
        <f t="shared" si="5"/>
        <v>5.3380726161753174</v>
      </c>
      <c r="I59">
        <f t="shared" si="6"/>
        <v>10.290946210001859</v>
      </c>
      <c r="J59">
        <f t="shared" si="1"/>
        <v>7.4982868588898857</v>
      </c>
    </row>
    <row r="60" spans="1:10" x14ac:dyDescent="0.25">
      <c r="A60" t="s">
        <v>74</v>
      </c>
      <c r="B60">
        <v>364.7</v>
      </c>
      <c r="C60">
        <v>109.7</v>
      </c>
      <c r="D60">
        <v>5511.2089999999998</v>
      </c>
      <c r="E60">
        <v>3108.06</v>
      </c>
      <c r="F60">
        <v>3951.4</v>
      </c>
      <c r="G60">
        <f t="shared" si="4"/>
        <v>255</v>
      </c>
      <c r="H60">
        <f t="shared" si="5"/>
        <v>4.6269339449837599</v>
      </c>
      <c r="I60">
        <f t="shared" si="6"/>
        <v>8.2044748170884745</v>
      </c>
      <c r="J60">
        <f t="shared" si="1"/>
        <v>6.4534089183580505</v>
      </c>
    </row>
    <row r="61" spans="1:10" x14ac:dyDescent="0.25">
      <c r="A61" t="s">
        <v>75</v>
      </c>
      <c r="B61">
        <v>405.5</v>
      </c>
      <c r="C61">
        <v>130.4</v>
      </c>
      <c r="D61">
        <v>5802.5569999999998</v>
      </c>
      <c r="E61">
        <v>3197.9690000000001</v>
      </c>
      <c r="F61">
        <v>4145.8</v>
      </c>
      <c r="G61">
        <f t="shared" si="4"/>
        <v>275.10000000000002</v>
      </c>
      <c r="H61">
        <f t="shared" si="5"/>
        <v>4.7410133153366703</v>
      </c>
      <c r="I61">
        <f t="shared" si="6"/>
        <v>8.6023347943647988</v>
      </c>
      <c r="J61">
        <f t="shared" si="1"/>
        <v>6.6356312412562106</v>
      </c>
    </row>
    <row r="62" spans="1:10" x14ac:dyDescent="0.25">
      <c r="A62" t="s">
        <v>76</v>
      </c>
      <c r="B62">
        <v>457.7</v>
      </c>
      <c r="C62">
        <v>141.6</v>
      </c>
      <c r="D62">
        <v>6180.1909999999998</v>
      </c>
      <c r="E62">
        <v>3507.433</v>
      </c>
      <c r="F62">
        <v>4396.8</v>
      </c>
      <c r="G62">
        <f t="shared" si="4"/>
        <v>316.10000000000002</v>
      </c>
      <c r="H62">
        <f t="shared" si="5"/>
        <v>5.1147286548263642</v>
      </c>
      <c r="I62">
        <f t="shared" si="6"/>
        <v>9.012289044437912</v>
      </c>
      <c r="J62">
        <f t="shared" si="1"/>
        <v>7.1893195050946144</v>
      </c>
    </row>
    <row r="63" spans="1:10" x14ac:dyDescent="0.25">
      <c r="A63" t="s">
        <v>77</v>
      </c>
      <c r="B63">
        <v>457.8</v>
      </c>
      <c r="C63">
        <v>146.1</v>
      </c>
      <c r="D63">
        <v>6495.0069999999996</v>
      </c>
      <c r="E63">
        <v>4200.558</v>
      </c>
      <c r="F63">
        <v>4643.5</v>
      </c>
      <c r="G63">
        <f t="shared" si="4"/>
        <v>311.70000000000005</v>
      </c>
      <c r="H63">
        <f t="shared" si="5"/>
        <v>4.7990710402621595</v>
      </c>
      <c r="I63">
        <f t="shared" si="6"/>
        <v>7.4204427126110399</v>
      </c>
      <c r="J63">
        <f t="shared" si="1"/>
        <v>6.7126090233659967</v>
      </c>
    </row>
    <row r="64" spans="1:10" x14ac:dyDescent="0.25">
      <c r="A64" t="s">
        <v>78</v>
      </c>
      <c r="B64">
        <v>457.2</v>
      </c>
      <c r="C64">
        <v>145.4</v>
      </c>
      <c r="D64">
        <v>6649.1390000000001</v>
      </c>
      <c r="E64">
        <v>4106.6790000000001</v>
      </c>
      <c r="F64">
        <v>4899.5</v>
      </c>
      <c r="G64">
        <f t="shared" si="4"/>
        <v>311.79999999999995</v>
      </c>
      <c r="H64">
        <f t="shared" si="5"/>
        <v>4.6893289492068062</v>
      </c>
      <c r="I64">
        <f t="shared" si="6"/>
        <v>7.5925096653524644</v>
      </c>
      <c r="J64">
        <f t="shared" si="1"/>
        <v>6.363914685171955</v>
      </c>
    </row>
    <row r="65" spans="1:10" x14ac:dyDescent="0.25">
      <c r="A65" t="s">
        <v>79</v>
      </c>
      <c r="B65">
        <v>450.5</v>
      </c>
      <c r="C65">
        <v>138.6</v>
      </c>
      <c r="D65">
        <v>6494.308</v>
      </c>
      <c r="E65">
        <v>5124.3469999999998</v>
      </c>
      <c r="F65">
        <v>5023.1000000000004</v>
      </c>
      <c r="G65">
        <f t="shared" si="4"/>
        <v>311.89999999999998</v>
      </c>
      <c r="H65">
        <f t="shared" si="5"/>
        <v>4.802667197182517</v>
      </c>
      <c r="I65">
        <f t="shared" si="6"/>
        <v>6.0866291841672711</v>
      </c>
      <c r="J65">
        <f t="shared" si="1"/>
        <v>6.2093129740598423</v>
      </c>
    </row>
    <row r="66" spans="1:10" x14ac:dyDescent="0.25">
      <c r="A66" t="s">
        <v>80</v>
      </c>
      <c r="B66">
        <v>448.2</v>
      </c>
      <c r="C66">
        <v>148.69999999999999</v>
      </c>
      <c r="D66">
        <v>6342.4210000000003</v>
      </c>
      <c r="E66">
        <v>5604.2</v>
      </c>
      <c r="F66">
        <v>5201.1000000000004</v>
      </c>
      <c r="G66">
        <f t="shared" si="4"/>
        <v>299.5</v>
      </c>
      <c r="H66">
        <f t="shared" si="5"/>
        <v>4.7221715493184702</v>
      </c>
      <c r="I66">
        <f t="shared" si="6"/>
        <v>5.344206131115949</v>
      </c>
      <c r="J66">
        <f t="shared" si="1"/>
        <v>5.7583972621176285</v>
      </c>
    </row>
    <row r="67" spans="1:10" x14ac:dyDescent="0.25">
      <c r="A67" t="s">
        <v>81</v>
      </c>
      <c r="B67">
        <v>487</v>
      </c>
      <c r="C67">
        <v>171</v>
      </c>
      <c r="D67">
        <v>6474.3419999999996</v>
      </c>
      <c r="E67">
        <v>6016.4769999999999</v>
      </c>
      <c r="F67">
        <v>5451.2</v>
      </c>
      <c r="G67">
        <f t="shared" ref="G67:G90" si="7">B67-C67</f>
        <v>316</v>
      </c>
      <c r="H67">
        <f t="shared" si="5"/>
        <v>4.8808048756151594</v>
      </c>
      <c r="I67">
        <f t="shared" si="6"/>
        <v>5.2522431316532909</v>
      </c>
      <c r="J67">
        <f t="shared" si="1"/>
        <v>5.7968887584385094</v>
      </c>
    </row>
    <row r="68" spans="1:10" x14ac:dyDescent="0.25">
      <c r="A68" t="s">
        <v>82</v>
      </c>
      <c r="B68">
        <v>582.29999999999995</v>
      </c>
      <c r="C68">
        <v>193.1</v>
      </c>
      <c r="D68">
        <v>6875.8</v>
      </c>
      <c r="E68">
        <v>5940.7920000000004</v>
      </c>
      <c r="F68">
        <v>5754.5</v>
      </c>
      <c r="G68">
        <f t="shared" si="7"/>
        <v>389.19999999999993</v>
      </c>
      <c r="H68">
        <f t="shared" si="5"/>
        <v>5.6604322406120007</v>
      </c>
      <c r="I68">
        <f t="shared" si="6"/>
        <v>6.5513150435160821</v>
      </c>
      <c r="J68">
        <f t="shared" ref="J68:J90" si="8">G68/F68*100</f>
        <v>6.7634025545225462</v>
      </c>
    </row>
    <row r="69" spans="1:10" x14ac:dyDescent="0.25">
      <c r="A69" t="s">
        <v>83</v>
      </c>
      <c r="B69">
        <v>634.4</v>
      </c>
      <c r="C69">
        <v>217.8</v>
      </c>
      <c r="D69">
        <v>7251.15</v>
      </c>
      <c r="E69">
        <v>7454.5119999999997</v>
      </c>
      <c r="F69">
        <v>6100.1</v>
      </c>
      <c r="G69">
        <f t="shared" si="7"/>
        <v>416.59999999999997</v>
      </c>
      <c r="H69">
        <f t="shared" si="5"/>
        <v>5.7452955738055342</v>
      </c>
      <c r="I69">
        <f t="shared" si="6"/>
        <v>5.5885616657401584</v>
      </c>
      <c r="J69">
        <f t="shared" si="8"/>
        <v>6.8293962394059102</v>
      </c>
    </row>
    <row r="70" spans="1:10" x14ac:dyDescent="0.25">
      <c r="A70" t="s">
        <v>84</v>
      </c>
      <c r="B70">
        <v>699.4</v>
      </c>
      <c r="C70">
        <v>231.5</v>
      </c>
      <c r="D70">
        <v>7514.0290000000005</v>
      </c>
      <c r="E70">
        <v>7702.4440000000004</v>
      </c>
      <c r="F70">
        <v>6421.2</v>
      </c>
      <c r="G70">
        <f t="shared" si="7"/>
        <v>467.9</v>
      </c>
      <c r="H70">
        <f t="shared" si="5"/>
        <v>6.2270188203958217</v>
      </c>
      <c r="I70">
        <f t="shared" si="6"/>
        <v>6.0746952525717806</v>
      </c>
      <c r="J70">
        <f t="shared" si="8"/>
        <v>7.2867999750825394</v>
      </c>
    </row>
    <row r="71" spans="1:10" x14ac:dyDescent="0.25">
      <c r="A71" t="s">
        <v>85</v>
      </c>
      <c r="B71">
        <v>758.6</v>
      </c>
      <c r="C71">
        <v>245.4</v>
      </c>
      <c r="D71">
        <v>8518.6839999999993</v>
      </c>
      <c r="E71">
        <v>9447.6270000000004</v>
      </c>
      <c r="F71">
        <v>6798</v>
      </c>
      <c r="G71">
        <f t="shared" si="7"/>
        <v>513.20000000000005</v>
      </c>
      <c r="H71">
        <f t="shared" si="5"/>
        <v>6.0244047085207066</v>
      </c>
      <c r="I71">
        <f t="shared" si="6"/>
        <v>5.4320518792708476</v>
      </c>
      <c r="J71">
        <f t="shared" si="8"/>
        <v>7.5492791997646371</v>
      </c>
    </row>
    <row r="72" spans="1:10" x14ac:dyDescent="0.25">
      <c r="A72" t="s">
        <v>86</v>
      </c>
      <c r="B72">
        <v>738.7</v>
      </c>
      <c r="C72">
        <v>248.4</v>
      </c>
      <c r="D72">
        <v>9228.3320000000003</v>
      </c>
      <c r="E72">
        <v>11539.638999999999</v>
      </c>
      <c r="F72">
        <v>7158.9</v>
      </c>
      <c r="G72">
        <f t="shared" si="7"/>
        <v>490.30000000000007</v>
      </c>
      <c r="H72">
        <f t="shared" si="5"/>
        <v>5.3129861387735078</v>
      </c>
      <c r="I72">
        <f t="shared" si="6"/>
        <v>4.2488330874128737</v>
      </c>
      <c r="J72">
        <f t="shared" si="8"/>
        <v>6.8488175557697426</v>
      </c>
    </row>
    <row r="73" spans="1:10" x14ac:dyDescent="0.25">
      <c r="A73" t="s">
        <v>87</v>
      </c>
      <c r="B73">
        <v>751.9</v>
      </c>
      <c r="C73">
        <v>258.8</v>
      </c>
      <c r="D73">
        <v>9768.1229999999996</v>
      </c>
      <c r="E73">
        <v>14559.782999999999</v>
      </c>
      <c r="F73">
        <v>7569.6</v>
      </c>
      <c r="G73">
        <f t="shared" si="7"/>
        <v>493.09999999999997</v>
      </c>
      <c r="H73">
        <f t="shared" si="5"/>
        <v>5.0480527323417199</v>
      </c>
      <c r="I73">
        <f t="shared" si="6"/>
        <v>3.3867262994235556</v>
      </c>
      <c r="J73">
        <f t="shared" si="8"/>
        <v>6.5142147537518484</v>
      </c>
    </row>
    <row r="74" spans="1:10" x14ac:dyDescent="0.25">
      <c r="A74" t="s">
        <v>88</v>
      </c>
      <c r="B74">
        <v>723.9</v>
      </c>
      <c r="C74">
        <v>265.10000000000002</v>
      </c>
      <c r="D74">
        <v>10750.602999999999</v>
      </c>
      <c r="E74">
        <v>12045.54</v>
      </c>
      <c r="F74">
        <v>8097.8</v>
      </c>
      <c r="G74">
        <f t="shared" si="7"/>
        <v>458.79999999999995</v>
      </c>
      <c r="H74">
        <f t="shared" si="5"/>
        <v>4.2676675903667913</v>
      </c>
      <c r="I74">
        <f t="shared" si="6"/>
        <v>3.8088786388987121</v>
      </c>
      <c r="J74">
        <f t="shared" si="8"/>
        <v>5.6657363728420052</v>
      </c>
    </row>
    <row r="75" spans="1:10" x14ac:dyDescent="0.25">
      <c r="A75" t="s">
        <v>89</v>
      </c>
      <c r="B75">
        <v>656.3</v>
      </c>
      <c r="C75">
        <v>203.3</v>
      </c>
      <c r="D75">
        <v>10737.308999999999</v>
      </c>
      <c r="E75">
        <v>10728.323</v>
      </c>
      <c r="F75">
        <v>8488.1</v>
      </c>
      <c r="G75">
        <f t="shared" si="7"/>
        <v>452.99999999999994</v>
      </c>
      <c r="H75">
        <f t="shared" si="5"/>
        <v>4.2189341854649047</v>
      </c>
      <c r="I75">
        <f t="shared" si="6"/>
        <v>4.2224679476932225</v>
      </c>
      <c r="J75">
        <f t="shared" si="8"/>
        <v>5.3368834014679365</v>
      </c>
    </row>
    <row r="76" spans="1:10" x14ac:dyDescent="0.25">
      <c r="A76" t="s">
        <v>90</v>
      </c>
      <c r="B76">
        <v>719.3</v>
      </c>
      <c r="C76">
        <v>192.3</v>
      </c>
      <c r="D76">
        <v>11094.548000000001</v>
      </c>
      <c r="E76">
        <v>8166.6239999999998</v>
      </c>
      <c r="F76">
        <v>8757.4</v>
      </c>
      <c r="G76">
        <f t="shared" si="7"/>
        <v>527</v>
      </c>
      <c r="H76">
        <f t="shared" si="5"/>
        <v>4.7500808505222567</v>
      </c>
      <c r="I76">
        <f t="shared" si="6"/>
        <v>6.4530949386184551</v>
      </c>
      <c r="J76">
        <f t="shared" si="8"/>
        <v>6.0177678306346634</v>
      </c>
    </row>
    <row r="77" spans="1:10" x14ac:dyDescent="0.25">
      <c r="A77" t="s">
        <v>91</v>
      </c>
      <c r="B77">
        <v>815</v>
      </c>
      <c r="C77">
        <v>243.8</v>
      </c>
      <c r="D77">
        <v>11411.398999999999</v>
      </c>
      <c r="E77">
        <v>10575.120999999999</v>
      </c>
      <c r="F77">
        <v>9037.9</v>
      </c>
      <c r="G77">
        <f t="shared" si="7"/>
        <v>571.20000000000005</v>
      </c>
      <c r="H77">
        <f t="shared" si="5"/>
        <v>5.0055212336366477</v>
      </c>
      <c r="I77">
        <f t="shared" si="6"/>
        <v>5.4013566369595214</v>
      </c>
      <c r="J77">
        <f t="shared" si="8"/>
        <v>6.3200522245211834</v>
      </c>
    </row>
    <row r="78" spans="1:10" x14ac:dyDescent="0.25">
      <c r="A78" t="s">
        <v>92</v>
      </c>
      <c r="B78">
        <v>964.1</v>
      </c>
      <c r="C78">
        <v>306.10000000000002</v>
      </c>
      <c r="D78">
        <v>13005.763999999999</v>
      </c>
      <c r="E78">
        <v>11478.916999999999</v>
      </c>
      <c r="F78">
        <v>9766.2999999999993</v>
      </c>
      <c r="G78">
        <f t="shared" si="7"/>
        <v>658</v>
      </c>
      <c r="H78">
        <f t="shared" si="5"/>
        <v>5.0592952478608719</v>
      </c>
      <c r="I78">
        <f t="shared" si="6"/>
        <v>5.7322480857732483</v>
      </c>
      <c r="J78">
        <f t="shared" si="8"/>
        <v>6.7374543071582904</v>
      </c>
    </row>
    <row r="79" spans="1:10" x14ac:dyDescent="0.25">
      <c r="A79" t="s">
        <v>93</v>
      </c>
      <c r="B79">
        <v>1118.7</v>
      </c>
      <c r="C79">
        <v>412.4</v>
      </c>
      <c r="D79">
        <v>14265.295</v>
      </c>
      <c r="E79">
        <v>11935.573</v>
      </c>
      <c r="F79">
        <v>10651.2</v>
      </c>
      <c r="G79">
        <f t="shared" si="7"/>
        <v>706.30000000000007</v>
      </c>
      <c r="H79">
        <f t="shared" si="5"/>
        <v>4.9511769647946302</v>
      </c>
      <c r="I79">
        <f t="shared" si="6"/>
        <v>5.9176044585375172</v>
      </c>
      <c r="J79">
        <f t="shared" si="8"/>
        <v>6.6311777076761311</v>
      </c>
    </row>
    <row r="80" spans="1:10" x14ac:dyDescent="0.25">
      <c r="A80" t="s">
        <v>94</v>
      </c>
      <c r="B80">
        <v>1269.3</v>
      </c>
      <c r="C80">
        <v>473.4</v>
      </c>
      <c r="D80">
        <v>15710.081</v>
      </c>
      <c r="E80">
        <v>13520.996999999999</v>
      </c>
      <c r="F80">
        <v>11503.6</v>
      </c>
      <c r="G80">
        <f t="shared" si="7"/>
        <v>795.9</v>
      </c>
      <c r="H80">
        <f t="shared" si="5"/>
        <v>5.0661737517457732</v>
      </c>
      <c r="I80">
        <f t="shared" si="6"/>
        <v>5.8864002410473137</v>
      </c>
      <c r="J80">
        <f t="shared" si="8"/>
        <v>6.9187037101429105</v>
      </c>
    </row>
    <row r="81" spans="1:10" x14ac:dyDescent="0.25">
      <c r="A81" t="s">
        <v>95</v>
      </c>
      <c r="B81">
        <v>1225.8</v>
      </c>
      <c r="C81">
        <v>445.5</v>
      </c>
      <c r="D81">
        <v>17300.206999999999</v>
      </c>
      <c r="E81">
        <v>14640.085999999999</v>
      </c>
      <c r="F81">
        <v>12127.4</v>
      </c>
      <c r="G81">
        <f t="shared" si="7"/>
        <v>780.3</v>
      </c>
      <c r="H81">
        <f t="shared" si="5"/>
        <v>4.5103506564979252</v>
      </c>
      <c r="I81">
        <f t="shared" si="6"/>
        <v>5.3298867233430185</v>
      </c>
      <c r="J81">
        <f t="shared" si="8"/>
        <v>6.4341903458284539</v>
      </c>
    </row>
    <row r="82" spans="1:10" x14ac:dyDescent="0.25">
      <c r="A82" t="s">
        <v>96</v>
      </c>
      <c r="B82">
        <v>1172.2</v>
      </c>
      <c r="C82">
        <v>309.10000000000002</v>
      </c>
      <c r="D82">
        <v>16426.550999999999</v>
      </c>
      <c r="E82">
        <v>9913.2720000000008</v>
      </c>
      <c r="F82">
        <v>12874.6</v>
      </c>
      <c r="G82">
        <f t="shared" si="7"/>
        <v>863.1</v>
      </c>
      <c r="H82">
        <f t="shared" si="5"/>
        <v>5.2542983612323733</v>
      </c>
      <c r="I82">
        <f t="shared" si="6"/>
        <v>8.7065098183526075</v>
      </c>
      <c r="J82">
        <f t="shared" si="8"/>
        <v>6.7038975968185426</v>
      </c>
    </row>
    <row r="83" spans="1:10" x14ac:dyDescent="0.25">
      <c r="A83" t="s">
        <v>97</v>
      </c>
      <c r="B83">
        <v>1073.5</v>
      </c>
      <c r="C83">
        <v>269.39999999999998</v>
      </c>
      <c r="D83">
        <v>14017.165999999999</v>
      </c>
      <c r="E83">
        <v>11804.486000000001</v>
      </c>
      <c r="F83">
        <v>12458.8</v>
      </c>
      <c r="G83">
        <f t="shared" si="7"/>
        <v>804.1</v>
      </c>
      <c r="H83">
        <f t="shared" ref="H83:H90" si="9">G83/D83*100</f>
        <v>5.7365376139513513</v>
      </c>
      <c r="I83">
        <f t="shared" ref="I83:I90" si="10">G83/E83*100</f>
        <v>6.8118171346045902</v>
      </c>
      <c r="J83">
        <f t="shared" si="8"/>
        <v>6.4540726233666161</v>
      </c>
    </row>
    <row r="84" spans="1:10" x14ac:dyDescent="0.25">
      <c r="A84" t="s">
        <v>98</v>
      </c>
      <c r="B84">
        <v>1352.5</v>
      </c>
      <c r="C84">
        <v>370.6</v>
      </c>
      <c r="D84">
        <v>14710.923000000001</v>
      </c>
      <c r="E84">
        <v>13114.288</v>
      </c>
      <c r="F84">
        <v>12812.9</v>
      </c>
      <c r="G84">
        <f t="shared" si="7"/>
        <v>981.9</v>
      </c>
      <c r="H84">
        <f t="shared" si="9"/>
        <v>6.6746321763766963</v>
      </c>
      <c r="I84">
        <f t="shared" si="10"/>
        <v>7.4872535969928364</v>
      </c>
      <c r="J84">
        <f t="shared" si="8"/>
        <v>7.6633705094084865</v>
      </c>
    </row>
    <row r="85" spans="1:10" x14ac:dyDescent="0.25">
      <c r="A85" t="s">
        <v>99</v>
      </c>
      <c r="B85">
        <v>1419.1</v>
      </c>
      <c r="C85">
        <v>379.1</v>
      </c>
      <c r="D85">
        <v>15552.241</v>
      </c>
      <c r="E85">
        <v>13127.656000000001</v>
      </c>
      <c r="F85">
        <v>13346</v>
      </c>
      <c r="G85">
        <f t="shared" si="7"/>
        <v>1040</v>
      </c>
      <c r="H85">
        <f t="shared" si="9"/>
        <v>6.6871391717759519</v>
      </c>
      <c r="I85">
        <f t="shared" si="10"/>
        <v>7.9222063710383637</v>
      </c>
      <c r="J85">
        <f t="shared" si="8"/>
        <v>7.7925970328188221</v>
      </c>
    </row>
    <row r="86" spans="1:10" x14ac:dyDescent="0.25">
      <c r="A86" t="s">
        <v>100</v>
      </c>
      <c r="B86">
        <v>1542</v>
      </c>
      <c r="C86">
        <v>447.6</v>
      </c>
      <c r="D86">
        <v>16358.873</v>
      </c>
      <c r="E86">
        <v>15041.432000000001</v>
      </c>
      <c r="F86">
        <v>13808</v>
      </c>
      <c r="G86">
        <f t="shared" si="7"/>
        <v>1094.4000000000001</v>
      </c>
      <c r="H86">
        <f t="shared" si="9"/>
        <v>6.6899474065236646</v>
      </c>
      <c r="I86">
        <f t="shared" si="10"/>
        <v>7.2759029858327313</v>
      </c>
      <c r="J86">
        <f t="shared" si="8"/>
        <v>7.9258400926998842</v>
      </c>
    </row>
    <row r="87" spans="1:10" x14ac:dyDescent="0.25">
      <c r="A87" t="s">
        <v>101</v>
      </c>
      <c r="B87">
        <v>1605.8</v>
      </c>
      <c r="C87">
        <v>467.7</v>
      </c>
      <c r="D87">
        <v>17857.091</v>
      </c>
      <c r="E87">
        <v>19584.065999999999</v>
      </c>
      <c r="F87">
        <v>14319</v>
      </c>
      <c r="G87">
        <f t="shared" si="7"/>
        <v>1138.0999999999999</v>
      </c>
      <c r="H87">
        <f t="shared" si="9"/>
        <v>6.3733785082911876</v>
      </c>
      <c r="I87">
        <f t="shared" si="10"/>
        <v>5.8113570491439317</v>
      </c>
      <c r="J87">
        <f t="shared" si="8"/>
        <v>7.9481807388784134</v>
      </c>
    </row>
    <row r="88" spans="1:10" x14ac:dyDescent="0.25">
      <c r="A88" t="s">
        <v>102</v>
      </c>
      <c r="B88">
        <v>1680.4</v>
      </c>
      <c r="C88">
        <v>505.3</v>
      </c>
      <c r="D88">
        <v>19171.322</v>
      </c>
      <c r="E88">
        <v>21931.440999999999</v>
      </c>
      <c r="F88">
        <v>14968</v>
      </c>
      <c r="G88">
        <f t="shared" si="7"/>
        <v>1175.1000000000001</v>
      </c>
      <c r="H88">
        <f t="shared" si="9"/>
        <v>6.1294677539712712</v>
      </c>
      <c r="I88">
        <f t="shared" si="10"/>
        <v>5.358061059462532</v>
      </c>
      <c r="J88">
        <f t="shared" si="8"/>
        <v>7.8507482629609839</v>
      </c>
    </row>
    <row r="89" spans="1:10" x14ac:dyDescent="0.25">
      <c r="A89" t="s">
        <v>103</v>
      </c>
      <c r="B89">
        <v>1689.4</v>
      </c>
      <c r="C89">
        <v>507.4</v>
      </c>
      <c r="D89">
        <v>20351.22</v>
      </c>
      <c r="E89">
        <v>20661.89</v>
      </c>
      <c r="F89">
        <v>15256.2</v>
      </c>
      <c r="G89">
        <f t="shared" si="7"/>
        <v>1182</v>
      </c>
      <c r="H89">
        <f t="shared" si="9"/>
        <v>5.8080056134226838</v>
      </c>
      <c r="I89">
        <f t="shared" si="10"/>
        <v>5.7206770532608591</v>
      </c>
      <c r="J89">
        <f t="shared" si="8"/>
        <v>7.7476697998190902</v>
      </c>
    </row>
    <row r="90" spans="1:10" x14ac:dyDescent="0.25">
      <c r="A90" t="s">
        <v>104</v>
      </c>
      <c r="B90">
        <v>1610.6</v>
      </c>
      <c r="C90">
        <v>471</v>
      </c>
      <c r="D90">
        <v>21317.973000000002</v>
      </c>
      <c r="E90">
        <v>21824.376</v>
      </c>
      <c r="F90">
        <v>15592.7</v>
      </c>
      <c r="G90">
        <f t="shared" si="7"/>
        <v>1139.5999999999999</v>
      </c>
      <c r="H90">
        <f t="shared" si="9"/>
        <v>5.3457240048104007</v>
      </c>
      <c r="I90">
        <f t="shared" si="10"/>
        <v>5.221684230513624</v>
      </c>
      <c r="J90">
        <f t="shared" si="8"/>
        <v>7.3085482309029208</v>
      </c>
    </row>
  </sheetData>
  <mergeCells count="1">
    <mergeCell ref="A1:I1"/>
  </mergeCells>
  <pageMargins left="0.7" right="0.7" top="0.75" bottom="0.75" header="0.3" footer="0.3"/>
  <pageSetup paperSize="22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86B9-38E3-47E5-A9A1-9BC3B006C486}">
  <dimension ref="A1:F70"/>
  <sheetViews>
    <sheetView workbookViewId="0">
      <selection activeCell="C15" sqref="C15"/>
    </sheetView>
  </sheetViews>
  <sheetFormatPr defaultRowHeight="15" x14ac:dyDescent="0.25"/>
  <cols>
    <col min="2" max="2" width="27.28515625" customWidth="1"/>
    <col min="3" max="3" width="27.7109375" customWidth="1"/>
    <col min="4" max="4" width="22.7109375" customWidth="1"/>
    <col min="6" max="6" width="16.42578125" customWidth="1"/>
  </cols>
  <sheetData>
    <row r="1" spans="1:6" ht="45" x14ac:dyDescent="0.25">
      <c r="A1" t="s">
        <v>10</v>
      </c>
      <c r="B1" s="4" t="s">
        <v>107</v>
      </c>
      <c r="C1" s="4" t="s">
        <v>108</v>
      </c>
      <c r="D1" s="4" t="s">
        <v>109</v>
      </c>
      <c r="F1" s="4" t="s">
        <v>110</v>
      </c>
    </row>
    <row r="2" spans="1:6" x14ac:dyDescent="0.25">
      <c r="B2" t="s">
        <v>105</v>
      </c>
      <c r="C2" t="s">
        <v>105</v>
      </c>
    </row>
    <row r="3" spans="1:6" x14ac:dyDescent="0.25">
      <c r="A3" t="s">
        <v>38</v>
      </c>
    </row>
    <row r="4" spans="1:6" x14ac:dyDescent="0.25">
      <c r="A4" t="s">
        <v>39</v>
      </c>
    </row>
    <row r="5" spans="1:6" x14ac:dyDescent="0.25">
      <c r="A5" t="s">
        <v>40</v>
      </c>
    </row>
    <row r="6" spans="1:6" x14ac:dyDescent="0.25">
      <c r="A6" t="s">
        <v>41</v>
      </c>
    </row>
    <row r="7" spans="1:6" x14ac:dyDescent="0.25">
      <c r="A7" t="s">
        <v>42</v>
      </c>
    </row>
    <row r="8" spans="1:6" x14ac:dyDescent="0.25">
      <c r="A8" t="s">
        <v>43</v>
      </c>
    </row>
    <row r="9" spans="1:6" x14ac:dyDescent="0.25">
      <c r="A9" t="s">
        <v>44</v>
      </c>
    </row>
    <row r="10" spans="1:6" x14ac:dyDescent="0.25">
      <c r="A10" t="s">
        <v>45</v>
      </c>
    </row>
    <row r="11" spans="1:6" x14ac:dyDescent="0.25">
      <c r="A11" t="s">
        <v>46</v>
      </c>
    </row>
    <row r="12" spans="1:6" x14ac:dyDescent="0.25">
      <c r="A12" t="s">
        <v>47</v>
      </c>
    </row>
    <row r="13" spans="1:6" x14ac:dyDescent="0.25">
      <c r="A13" t="s">
        <v>48</v>
      </c>
    </row>
    <row r="14" spans="1:6" x14ac:dyDescent="0.25">
      <c r="A14" t="s">
        <v>49</v>
      </c>
    </row>
    <row r="15" spans="1:6" x14ac:dyDescent="0.25">
      <c r="A15" t="s">
        <v>50</v>
      </c>
    </row>
    <row r="16" spans="1:6" x14ac:dyDescent="0.25">
      <c r="A16" t="s">
        <v>51</v>
      </c>
    </row>
    <row r="17" spans="1:3" x14ac:dyDescent="0.25">
      <c r="A17" t="s">
        <v>52</v>
      </c>
    </row>
    <row r="18" spans="1:3" x14ac:dyDescent="0.25">
      <c r="A18" t="s">
        <v>53</v>
      </c>
    </row>
    <row r="19" spans="1:3" x14ac:dyDescent="0.25">
      <c r="A19" t="s">
        <v>54</v>
      </c>
    </row>
    <row r="20" spans="1:3" x14ac:dyDescent="0.25">
      <c r="A20" t="s">
        <v>55</v>
      </c>
    </row>
    <row r="21" spans="1:3" x14ac:dyDescent="0.25">
      <c r="A21" t="s">
        <v>56</v>
      </c>
    </row>
    <row r="22" spans="1:3" x14ac:dyDescent="0.25">
      <c r="A22" t="s">
        <v>57</v>
      </c>
    </row>
    <row r="23" spans="1:3" x14ac:dyDescent="0.25">
      <c r="A23" t="s">
        <v>58</v>
      </c>
      <c r="C23">
        <v>920593</v>
      </c>
    </row>
    <row r="24" spans="1:3" x14ac:dyDescent="0.25">
      <c r="A24" t="s">
        <v>59</v>
      </c>
      <c r="C24">
        <v>1005233</v>
      </c>
    </row>
    <row r="25" spans="1:3" x14ac:dyDescent="0.25">
      <c r="A25" t="s">
        <v>60</v>
      </c>
      <c r="C25">
        <v>1088468</v>
      </c>
    </row>
    <row r="26" spans="1:3" x14ac:dyDescent="0.25">
      <c r="A26" t="s">
        <v>61</v>
      </c>
      <c r="C26">
        <v>1225100</v>
      </c>
    </row>
    <row r="27" spans="1:3" x14ac:dyDescent="0.25">
      <c r="A27" t="s">
        <v>62</v>
      </c>
      <c r="C27">
        <v>1494421</v>
      </c>
    </row>
    <row r="28" spans="1:3" x14ac:dyDescent="0.25">
      <c r="A28" t="s">
        <v>63</v>
      </c>
      <c r="C28">
        <v>1654875</v>
      </c>
    </row>
    <row r="29" spans="1:3" x14ac:dyDescent="0.25">
      <c r="A29" t="s">
        <v>64</v>
      </c>
      <c r="C29">
        <v>1816993</v>
      </c>
    </row>
    <row r="30" spans="1:3" x14ac:dyDescent="0.25">
      <c r="A30" t="s">
        <v>65</v>
      </c>
      <c r="C30">
        <v>2019797</v>
      </c>
    </row>
    <row r="31" spans="1:3" x14ac:dyDescent="0.25">
      <c r="A31" t="s">
        <v>66</v>
      </c>
      <c r="C31">
        <v>2295309</v>
      </c>
    </row>
    <row r="32" spans="1:3" x14ac:dyDescent="0.25">
      <c r="A32" t="s">
        <v>67</v>
      </c>
      <c r="C32">
        <v>2647235</v>
      </c>
    </row>
    <row r="33" spans="1:3" x14ac:dyDescent="0.25">
      <c r="A33" t="s">
        <v>68</v>
      </c>
      <c r="C33">
        <v>3043225</v>
      </c>
    </row>
    <row r="34" spans="1:3" x14ac:dyDescent="0.25">
      <c r="A34" t="s">
        <v>69</v>
      </c>
      <c r="C34">
        <v>3461866</v>
      </c>
    </row>
    <row r="35" spans="1:3" x14ac:dyDescent="0.25">
      <c r="A35" t="s">
        <v>70</v>
      </c>
      <c r="C35">
        <v>3689249</v>
      </c>
    </row>
    <row r="36" spans="1:3" x14ac:dyDescent="0.25">
      <c r="A36" t="s">
        <v>71</v>
      </c>
      <c r="C36">
        <v>3797852</v>
      </c>
    </row>
    <row r="37" spans="1:3" x14ac:dyDescent="0.25">
      <c r="A37" t="s">
        <v>72</v>
      </c>
      <c r="C37">
        <v>4029385</v>
      </c>
    </row>
    <row r="38" spans="1:3" x14ac:dyDescent="0.25">
      <c r="A38" t="s">
        <v>73</v>
      </c>
      <c r="C38">
        <v>4256364</v>
      </c>
    </row>
    <row r="39" spans="1:3" x14ac:dyDescent="0.25">
      <c r="A39" t="s">
        <v>74</v>
      </c>
      <c r="C39">
        <v>4452493</v>
      </c>
    </row>
    <row r="40" spans="1:3" x14ac:dyDescent="0.25">
      <c r="A40" t="s">
        <v>75</v>
      </c>
      <c r="C40">
        <v>4691864</v>
      </c>
    </row>
    <row r="41" spans="1:3" x14ac:dyDescent="0.25">
      <c r="A41" t="s">
        <v>76</v>
      </c>
      <c r="C41">
        <v>4998941</v>
      </c>
    </row>
    <row r="42" spans="1:3" x14ac:dyDescent="0.25">
      <c r="A42" t="s">
        <v>77</v>
      </c>
      <c r="C42">
        <v>5298879</v>
      </c>
    </row>
    <row r="43" spans="1:3" x14ac:dyDescent="0.25">
      <c r="A43" t="s">
        <v>78</v>
      </c>
      <c r="C43">
        <v>5583877</v>
      </c>
    </row>
    <row r="44" spans="1:3" x14ac:dyDescent="0.25">
      <c r="A44" t="s">
        <v>79</v>
      </c>
      <c r="C44">
        <v>5709033</v>
      </c>
    </row>
    <row r="45" spans="1:3" x14ac:dyDescent="0.25">
      <c r="A45" t="s">
        <v>80</v>
      </c>
      <c r="C45">
        <v>5897661</v>
      </c>
    </row>
    <row r="46" spans="1:3" x14ac:dyDescent="0.25">
      <c r="A46" t="s">
        <v>81</v>
      </c>
      <c r="C46">
        <v>6170225</v>
      </c>
    </row>
    <row r="47" spans="1:3" x14ac:dyDescent="0.25">
      <c r="A47" t="s">
        <v>82</v>
      </c>
      <c r="C47">
        <v>6507623</v>
      </c>
    </row>
    <row r="48" spans="1:3" x14ac:dyDescent="0.25">
      <c r="A48" t="s">
        <v>83</v>
      </c>
      <c r="C48">
        <v>6882479</v>
      </c>
    </row>
    <row r="49" spans="1:4" x14ac:dyDescent="0.25">
      <c r="A49" t="s">
        <v>84</v>
      </c>
      <c r="C49">
        <v>7230927</v>
      </c>
    </row>
    <row r="50" spans="1:4" x14ac:dyDescent="0.25">
      <c r="A50" t="s">
        <v>85</v>
      </c>
      <c r="C50">
        <v>7640740</v>
      </c>
    </row>
    <row r="51" spans="1:4" x14ac:dyDescent="0.25">
      <c r="A51" t="s">
        <v>86</v>
      </c>
      <c r="B51">
        <v>1215892</v>
      </c>
      <c r="C51">
        <v>8055141</v>
      </c>
      <c r="D51">
        <f t="shared" ref="D51:D68" si="0">B51/C51*100</f>
        <v>15.094608523922798</v>
      </c>
    </row>
    <row r="52" spans="1:4" x14ac:dyDescent="0.25">
      <c r="A52" t="s">
        <v>87</v>
      </c>
      <c r="B52">
        <v>1252767</v>
      </c>
      <c r="C52">
        <v>8537424</v>
      </c>
      <c r="D52">
        <f t="shared" si="0"/>
        <v>14.673829014466191</v>
      </c>
    </row>
    <row r="53" spans="1:4" x14ac:dyDescent="0.25">
      <c r="A53" t="s">
        <v>88</v>
      </c>
      <c r="B53">
        <v>1231759</v>
      </c>
      <c r="C53">
        <v>9142700</v>
      </c>
      <c r="D53">
        <f t="shared" si="0"/>
        <v>13.472595622737266</v>
      </c>
    </row>
    <row r="54" spans="1:4" x14ac:dyDescent="0.25">
      <c r="A54" t="s">
        <v>89</v>
      </c>
      <c r="B54">
        <v>1246682</v>
      </c>
      <c r="C54">
        <v>9588755</v>
      </c>
      <c r="D54">
        <f t="shared" si="0"/>
        <v>13.001500194759382</v>
      </c>
    </row>
    <row r="55" spans="1:4" x14ac:dyDescent="0.25">
      <c r="A55" t="s">
        <v>90</v>
      </c>
      <c r="B55">
        <v>1326338</v>
      </c>
      <c r="C55">
        <v>9894497</v>
      </c>
      <c r="D55">
        <f t="shared" si="0"/>
        <v>13.404804711143983</v>
      </c>
    </row>
    <row r="56" spans="1:4" x14ac:dyDescent="0.25">
      <c r="A56" t="s">
        <v>91</v>
      </c>
      <c r="B56">
        <v>1498403</v>
      </c>
      <c r="C56">
        <v>10210815</v>
      </c>
      <c r="D56">
        <f t="shared" si="0"/>
        <v>14.674666028128019</v>
      </c>
    </row>
    <row r="57" spans="1:4" x14ac:dyDescent="0.25">
      <c r="A57" t="s">
        <v>92</v>
      </c>
      <c r="B57">
        <v>1721058</v>
      </c>
      <c r="C57">
        <v>11039179</v>
      </c>
      <c r="D57">
        <f t="shared" si="0"/>
        <v>15.590452876975725</v>
      </c>
    </row>
    <row r="58" spans="1:4" x14ac:dyDescent="0.25">
      <c r="A58" t="s">
        <v>93</v>
      </c>
      <c r="B58">
        <v>1914036</v>
      </c>
      <c r="C58">
        <v>12042345</v>
      </c>
      <c r="D58">
        <f t="shared" si="0"/>
        <v>15.894213294835849</v>
      </c>
    </row>
    <row r="59" spans="1:4" x14ac:dyDescent="0.25">
      <c r="A59" t="s">
        <v>94</v>
      </c>
      <c r="B59">
        <v>2065830</v>
      </c>
      <c r="C59">
        <v>13011581</v>
      </c>
      <c r="D59">
        <f t="shared" si="0"/>
        <v>15.876856163751354</v>
      </c>
    </row>
    <row r="60" spans="1:4" x14ac:dyDescent="0.25">
      <c r="A60" t="s">
        <v>95</v>
      </c>
      <c r="B60">
        <v>2074863</v>
      </c>
      <c r="C60">
        <v>13719039</v>
      </c>
      <c r="D60">
        <f t="shared" si="0"/>
        <v>15.123967502388469</v>
      </c>
    </row>
    <row r="61" spans="1:4" x14ac:dyDescent="0.25">
      <c r="A61" t="s">
        <v>96</v>
      </c>
      <c r="B61">
        <v>1968906</v>
      </c>
      <c r="C61">
        <v>14557893</v>
      </c>
      <c r="D61">
        <f t="shared" si="0"/>
        <v>13.524663218777608</v>
      </c>
    </row>
    <row r="62" spans="1:4" x14ac:dyDescent="0.25">
      <c r="A62" t="s">
        <v>97</v>
      </c>
      <c r="B62">
        <v>1951862</v>
      </c>
      <c r="C62">
        <v>14068234</v>
      </c>
      <c r="D62">
        <f t="shared" si="0"/>
        <v>13.874250314573954</v>
      </c>
    </row>
    <row r="63" spans="1:4" x14ac:dyDescent="0.25">
      <c r="A63" t="s">
        <v>98</v>
      </c>
      <c r="B63">
        <v>2181810</v>
      </c>
      <c r="C63">
        <v>14434866</v>
      </c>
      <c r="D63">
        <f t="shared" si="0"/>
        <v>15.114861474987022</v>
      </c>
    </row>
    <row r="64" spans="1:4" x14ac:dyDescent="0.25">
      <c r="A64" t="s">
        <v>99</v>
      </c>
      <c r="B64">
        <v>2209539</v>
      </c>
      <c r="C64">
        <v>15033035</v>
      </c>
      <c r="D64">
        <f t="shared" si="0"/>
        <v>14.697890346160971</v>
      </c>
    </row>
    <row r="65" spans="1:4" x14ac:dyDescent="0.25">
      <c r="A65" t="s">
        <v>100</v>
      </c>
      <c r="B65">
        <v>2331057</v>
      </c>
      <c r="C65">
        <v>15548105</v>
      </c>
      <c r="D65">
        <f t="shared" si="0"/>
        <v>14.992547323291166</v>
      </c>
    </row>
    <row r="66" spans="1:4" x14ac:dyDescent="0.25">
      <c r="A66" t="s">
        <v>101</v>
      </c>
      <c r="B66">
        <v>2459166</v>
      </c>
      <c r="C66">
        <v>16104199</v>
      </c>
      <c r="D66">
        <f t="shared" si="0"/>
        <v>15.270340362783644</v>
      </c>
    </row>
    <row r="67" spans="1:4" x14ac:dyDescent="0.25">
      <c r="A67" t="s">
        <v>102</v>
      </c>
      <c r="B67">
        <v>2573881</v>
      </c>
      <c r="C67">
        <v>16644783</v>
      </c>
      <c r="D67">
        <f t="shared" si="0"/>
        <v>15.463590002945669</v>
      </c>
    </row>
    <row r="68" spans="1:4" x14ac:dyDescent="0.25">
      <c r="A68" t="s">
        <v>103</v>
      </c>
      <c r="B68">
        <v>2593510</v>
      </c>
      <c r="C68">
        <v>16963913</v>
      </c>
      <c r="D68">
        <f t="shared" si="0"/>
        <v>15.288394841449612</v>
      </c>
    </row>
    <row r="69" spans="1:4" x14ac:dyDescent="0.25">
      <c r="A69" t="s">
        <v>104</v>
      </c>
    </row>
    <row r="70" spans="1:4" x14ac:dyDescent="0.25">
      <c r="A70" t="s">
        <v>106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D7BD-052A-40FD-BC14-F233A9BA43EF}">
  <dimension ref="A1:AB426"/>
  <sheetViews>
    <sheetView topLeftCell="M4" zoomScale="70" zoomScaleNormal="70" workbookViewId="0">
      <selection activeCell="V10" sqref="V10"/>
    </sheetView>
  </sheetViews>
  <sheetFormatPr defaultColWidth="11" defaultRowHeight="15" x14ac:dyDescent="0.25"/>
  <cols>
    <col min="1" max="1" width="13.85546875" customWidth="1"/>
    <col min="2" max="2" width="11.7109375" customWidth="1"/>
  </cols>
  <sheetData>
    <row r="1" spans="1:28" x14ac:dyDescent="0.25">
      <c r="A1" s="5" t="s">
        <v>111</v>
      </c>
      <c r="V1" s="5"/>
    </row>
    <row r="2" spans="1:28" x14ac:dyDescent="0.25">
      <c r="A2" t="s">
        <v>112</v>
      </c>
      <c r="U2" s="6" t="s">
        <v>113</v>
      </c>
      <c r="V2" s="5"/>
    </row>
    <row r="3" spans="1:28" x14ac:dyDescent="0.25"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120</v>
      </c>
      <c r="I3" s="7" t="s">
        <v>121</v>
      </c>
      <c r="J3" s="7"/>
      <c r="K3" s="7" t="s">
        <v>122</v>
      </c>
      <c r="L3" s="7" t="s">
        <v>123</v>
      </c>
      <c r="M3" s="7" t="s">
        <v>124</v>
      </c>
      <c r="N3" s="7" t="s">
        <v>125</v>
      </c>
      <c r="O3" s="7" t="s">
        <v>126</v>
      </c>
      <c r="P3" s="7" t="s">
        <v>127</v>
      </c>
      <c r="Q3" s="7" t="s">
        <v>128</v>
      </c>
      <c r="R3" s="7" t="s">
        <v>129</v>
      </c>
      <c r="S3" s="7" t="s">
        <v>130</v>
      </c>
      <c r="T3" s="7" t="s">
        <v>131</v>
      </c>
      <c r="U3" s="7" t="s">
        <v>132</v>
      </c>
      <c r="V3" s="7" t="s">
        <v>176</v>
      </c>
      <c r="W3" s="7"/>
    </row>
    <row r="4" spans="1:28" x14ac:dyDescent="0.25">
      <c r="B4" s="7" t="s">
        <v>133</v>
      </c>
      <c r="C4" s="7" t="s">
        <v>134</v>
      </c>
      <c r="D4" s="7" t="s">
        <v>135</v>
      </c>
      <c r="E4" s="7" t="s">
        <v>136</v>
      </c>
      <c r="F4" s="7" t="s">
        <v>137</v>
      </c>
      <c r="G4" s="7" t="s">
        <v>138</v>
      </c>
      <c r="H4" s="7" t="s">
        <v>139</v>
      </c>
      <c r="I4" t="s">
        <v>140</v>
      </c>
      <c r="J4" s="7"/>
      <c r="K4" s="7" t="s">
        <v>122</v>
      </c>
      <c r="L4" s="7" t="s">
        <v>141</v>
      </c>
      <c r="M4" s="7" t="s">
        <v>141</v>
      </c>
      <c r="N4" s="7" t="s">
        <v>141</v>
      </c>
      <c r="O4" s="7" t="s">
        <v>126</v>
      </c>
      <c r="P4" s="7" t="s">
        <v>142</v>
      </c>
      <c r="Q4" s="7"/>
      <c r="R4" s="7" t="s">
        <v>129</v>
      </c>
      <c r="S4" s="7" t="s">
        <v>143</v>
      </c>
      <c r="T4" s="7" t="s">
        <v>144</v>
      </c>
      <c r="U4" s="7" t="s">
        <v>143</v>
      </c>
      <c r="V4" s="7"/>
      <c r="W4" s="7"/>
    </row>
    <row r="5" spans="1:28" x14ac:dyDescent="0.25">
      <c r="B5" s="7" t="s">
        <v>145</v>
      </c>
      <c r="C5" s="7" t="s">
        <v>146</v>
      </c>
      <c r="D5" s="7" t="s">
        <v>146</v>
      </c>
      <c r="E5" s="7" t="s">
        <v>147</v>
      </c>
      <c r="F5" s="7" t="s">
        <v>148</v>
      </c>
      <c r="G5" s="7" t="s">
        <v>143</v>
      </c>
      <c r="H5" s="7" t="s">
        <v>136</v>
      </c>
      <c r="I5" t="s">
        <v>149</v>
      </c>
      <c r="J5" s="7"/>
      <c r="K5" s="7" t="s">
        <v>150</v>
      </c>
      <c r="L5" s="7" t="s">
        <v>151</v>
      </c>
      <c r="M5" s="7" t="s">
        <v>151</v>
      </c>
      <c r="N5" s="7" t="s">
        <v>151</v>
      </c>
      <c r="O5" s="7" t="s">
        <v>133</v>
      </c>
      <c r="P5" s="7" t="s">
        <v>133</v>
      </c>
      <c r="Q5" s="7"/>
      <c r="R5" s="7" t="s">
        <v>135</v>
      </c>
      <c r="S5" s="7" t="s">
        <v>135</v>
      </c>
      <c r="T5" s="7" t="s">
        <v>152</v>
      </c>
      <c r="U5" s="7" t="s">
        <v>135</v>
      </c>
      <c r="V5" s="7"/>
      <c r="W5" s="7"/>
    </row>
    <row r="6" spans="1:28" x14ac:dyDescent="0.25">
      <c r="B6" s="7" t="s">
        <v>150</v>
      </c>
      <c r="C6" s="7" t="s">
        <v>153</v>
      </c>
      <c r="D6" s="7" t="s">
        <v>153</v>
      </c>
      <c r="E6" s="7" t="s">
        <v>154</v>
      </c>
      <c r="F6" s="7" t="s">
        <v>155</v>
      </c>
      <c r="G6" s="7" t="s">
        <v>156</v>
      </c>
      <c r="H6" s="7" t="s">
        <v>147</v>
      </c>
      <c r="I6" t="s">
        <v>157</v>
      </c>
      <c r="J6" s="7"/>
      <c r="K6" s="7" t="s">
        <v>143</v>
      </c>
      <c r="L6" s="7" t="s">
        <v>158</v>
      </c>
      <c r="M6" s="7" t="s">
        <v>158</v>
      </c>
      <c r="N6" s="7" t="s">
        <v>158</v>
      </c>
      <c r="O6" s="7" t="s">
        <v>159</v>
      </c>
      <c r="P6" s="7" t="s">
        <v>145</v>
      </c>
      <c r="Q6" s="7"/>
      <c r="R6" s="7"/>
      <c r="S6" s="7" t="s">
        <v>160</v>
      </c>
      <c r="T6" s="7" t="s">
        <v>161</v>
      </c>
      <c r="U6" s="7" t="s">
        <v>160</v>
      </c>
      <c r="V6" s="7"/>
      <c r="W6" s="7"/>
    </row>
    <row r="7" spans="1:28" x14ac:dyDescent="0.25">
      <c r="B7" s="7" t="s">
        <v>143</v>
      </c>
      <c r="C7" s="7" t="s">
        <v>156</v>
      </c>
      <c r="D7" s="7" t="s">
        <v>156</v>
      </c>
      <c r="E7" s="7"/>
      <c r="F7" s="7" t="s">
        <v>162</v>
      </c>
      <c r="G7" s="7"/>
      <c r="H7" s="7" t="s">
        <v>154</v>
      </c>
      <c r="I7" t="s">
        <v>163</v>
      </c>
      <c r="J7" s="7"/>
      <c r="K7" s="7"/>
      <c r="L7" s="7" t="s">
        <v>134</v>
      </c>
      <c r="M7" s="7" t="s">
        <v>134</v>
      </c>
      <c r="N7" s="7" t="s">
        <v>134</v>
      </c>
      <c r="O7" s="7"/>
      <c r="P7" s="7"/>
      <c r="Q7" s="7"/>
      <c r="R7" s="7"/>
      <c r="S7" s="7" t="s">
        <v>136</v>
      </c>
      <c r="T7" s="7" t="s">
        <v>139</v>
      </c>
      <c r="U7" s="7" t="s">
        <v>144</v>
      </c>
      <c r="V7" s="7"/>
      <c r="W7" s="7"/>
    </row>
    <row r="8" spans="1:28" x14ac:dyDescent="0.25">
      <c r="B8" s="7" t="s">
        <v>156</v>
      </c>
      <c r="C8" s="7"/>
      <c r="D8" s="7"/>
      <c r="E8" s="7"/>
      <c r="F8" s="7" t="s">
        <v>164</v>
      </c>
      <c r="G8" s="7"/>
      <c r="H8" s="7"/>
      <c r="I8" t="s">
        <v>157</v>
      </c>
      <c r="J8" s="7"/>
      <c r="K8" s="7"/>
      <c r="L8" s="7" t="s">
        <v>165</v>
      </c>
      <c r="M8" s="7" t="s">
        <v>166</v>
      </c>
      <c r="N8" s="7" t="s">
        <v>167</v>
      </c>
      <c r="O8" s="7"/>
      <c r="P8" s="7"/>
      <c r="Q8" s="7"/>
      <c r="R8" s="7"/>
      <c r="S8" s="7" t="s">
        <v>135</v>
      </c>
      <c r="T8" s="7" t="s">
        <v>135</v>
      </c>
      <c r="U8" s="7" t="s">
        <v>135</v>
      </c>
      <c r="V8" s="7"/>
      <c r="W8" s="7"/>
    </row>
    <row r="9" spans="1:28" x14ac:dyDescent="0.25">
      <c r="A9" s="8">
        <v>1871</v>
      </c>
      <c r="B9" s="7">
        <v>4.4400000000000004</v>
      </c>
      <c r="C9" s="7">
        <v>0.26</v>
      </c>
      <c r="D9" s="7">
        <v>0.4</v>
      </c>
      <c r="E9" s="7">
        <v>6.35</v>
      </c>
      <c r="F9" s="7">
        <v>5.32</v>
      </c>
      <c r="G9" s="9">
        <v>12.464060999999999</v>
      </c>
      <c r="H9">
        <f>(1+E9/100)*G9/G10</f>
        <v>1.0475042083017498</v>
      </c>
      <c r="I9" t="s">
        <v>168</v>
      </c>
      <c r="J9" s="8">
        <f>1871</f>
        <v>1871</v>
      </c>
      <c r="K9" s="8">
        <f>B9*$G$151/G9</f>
        <v>82.031305848069906</v>
      </c>
      <c r="L9" s="8">
        <v>112.01859950499382</v>
      </c>
      <c r="M9" s="8">
        <v>63.650373843138127</v>
      </c>
      <c r="N9" s="8"/>
      <c r="O9" s="8">
        <f>C9*$G$151/G10</f>
        <v>4.7313849610475165</v>
      </c>
      <c r="P9" s="8">
        <f>(K10-K9+O9)/K9</f>
        <v>0.13580891466324466</v>
      </c>
      <c r="Q9" s="8">
        <f>LN(1+P9)</f>
        <v>0.1273450972270519</v>
      </c>
      <c r="R9" s="8">
        <f>D9*$G$151/G10</f>
        <v>7.2790537862269487</v>
      </c>
    </row>
    <row r="10" spans="1:28" x14ac:dyDescent="0.25">
      <c r="A10" s="8">
        <v>1872</v>
      </c>
      <c r="B10" s="7">
        <v>4.8600000000000003</v>
      </c>
      <c r="C10" s="7">
        <v>0.3</v>
      </c>
      <c r="D10" s="7">
        <v>0.43</v>
      </c>
      <c r="E10" s="7">
        <v>7.81</v>
      </c>
      <c r="F10" s="7">
        <v>5.36</v>
      </c>
      <c r="G10" s="9">
        <v>12.654392</v>
      </c>
      <c r="H10">
        <f t="shared" ref="H10:H73" si="0">(1+E10/100)*G10/G11</f>
        <v>1.0543202085780723</v>
      </c>
      <c r="I10" s="5" t="s">
        <v>169</v>
      </c>
      <c r="J10" s="8">
        <f>J9+1</f>
        <v>1872</v>
      </c>
      <c r="K10" s="8">
        <f t="shared" ref="K10:K73" si="1">B10*$G$151/G10</f>
        <v>88.440503502657435</v>
      </c>
      <c r="L10" s="8">
        <v>114.29395752046128</v>
      </c>
      <c r="M10" s="8">
        <v>63.962044237776183</v>
      </c>
      <c r="N10" s="8"/>
      <c r="O10" s="8">
        <f t="shared" ref="O10:O73" si="2">C10*$G$151/G11</f>
        <v>5.3388740651232283</v>
      </c>
      <c r="P10" s="8">
        <f t="shared" ref="P10:P73" si="3">(K11-K10+O10)/K10</f>
        <v>8.8615417461555115E-2</v>
      </c>
      <c r="Q10" s="8">
        <f t="shared" ref="Q10:Q73" si="4">LN(1+P10)</f>
        <v>8.4906629568376135E-2</v>
      </c>
      <c r="R10" s="8">
        <f t="shared" ref="R10:R73" si="5">D10*$G$151/G11</f>
        <v>7.6523861600099599</v>
      </c>
      <c r="S10" s="8">
        <f>K10/R9</f>
        <v>12.150000000000002</v>
      </c>
      <c r="V10">
        <f>1/S10*100</f>
        <v>8.2304526748971174</v>
      </c>
    </row>
    <row r="11" spans="1:28" x14ac:dyDescent="0.25">
      <c r="A11" s="8">
        <v>1873</v>
      </c>
      <c r="B11" s="7">
        <v>5.1100000000000003</v>
      </c>
      <c r="C11" s="7">
        <v>0.33</v>
      </c>
      <c r="D11" s="7">
        <v>0.46</v>
      </c>
      <c r="E11" s="7">
        <v>8.35</v>
      </c>
      <c r="F11" s="7">
        <v>5.58</v>
      </c>
      <c r="G11" s="9">
        <v>12.939807</v>
      </c>
      <c r="H11">
        <f t="shared" si="0"/>
        <v>1.1335110978780967</v>
      </c>
      <c r="I11" t="s">
        <v>170</v>
      </c>
      <c r="J11" s="8">
        <f t="shared" ref="J11:J74" si="6">J10+1</f>
        <v>1873</v>
      </c>
      <c r="K11" s="8">
        <f t="shared" si="1"/>
        <v>90.938821575932323</v>
      </c>
      <c r="L11" s="8">
        <v>116.07075207439411</v>
      </c>
      <c r="M11" s="8">
        <v>64.040481049887219</v>
      </c>
      <c r="N11" s="8"/>
      <c r="O11" s="8">
        <f t="shared" si="2"/>
        <v>6.1438304598890641</v>
      </c>
      <c r="P11" s="8">
        <f t="shared" si="3"/>
        <v>2.1589701854395456E-2</v>
      </c>
      <c r="Q11" s="8">
        <f t="shared" si="4"/>
        <v>2.1359945276609713E-2</v>
      </c>
      <c r="R11" s="8">
        <f t="shared" si="5"/>
        <v>8.5641273077241511</v>
      </c>
      <c r="S11" s="8">
        <f>K11/R10</f>
        <v>11.88372093023256</v>
      </c>
      <c r="V11">
        <f t="shared" ref="V11:V74" si="7">1/S11*100</f>
        <v>8.4148727984344411</v>
      </c>
    </row>
    <row r="12" spans="1:28" x14ac:dyDescent="0.25">
      <c r="A12" s="8">
        <v>1874</v>
      </c>
      <c r="B12" s="7">
        <v>4.66</v>
      </c>
      <c r="C12" s="7">
        <v>0.33</v>
      </c>
      <c r="D12" s="7">
        <v>0.46</v>
      </c>
      <c r="E12" s="7">
        <v>6.86</v>
      </c>
      <c r="F12" s="7">
        <v>5.47</v>
      </c>
      <c r="G12" s="9">
        <v>12.368895999999999</v>
      </c>
      <c r="H12">
        <f t="shared" si="0"/>
        <v>1.1480763436327566</v>
      </c>
      <c r="J12" s="8">
        <f t="shared" si="6"/>
        <v>1874</v>
      </c>
      <c r="K12" s="8">
        <f t="shared" si="1"/>
        <v>86.758333160857703</v>
      </c>
      <c r="L12" s="8">
        <v>117.10605930790511</v>
      </c>
      <c r="M12" s="8">
        <v>67.831711737775024</v>
      </c>
      <c r="N12" s="8"/>
      <c r="O12" s="8">
        <f t="shared" si="2"/>
        <v>6.6007733579346759</v>
      </c>
      <c r="P12" s="8">
        <f t="shared" si="3"/>
        <v>0.12279027661468818</v>
      </c>
      <c r="Q12" s="8">
        <f t="shared" si="4"/>
        <v>0.11581690552392489</v>
      </c>
      <c r="R12" s="8">
        <f t="shared" si="5"/>
        <v>9.2010780140907613</v>
      </c>
      <c r="S12" s="8">
        <f t="shared" ref="S12:S75" si="8">K12/R11</f>
        <v>10.130434782608695</v>
      </c>
      <c r="V12">
        <f t="shared" si="7"/>
        <v>9.8712446351931327</v>
      </c>
    </row>
    <row r="13" spans="1:28" x14ac:dyDescent="0.25">
      <c r="A13" s="8">
        <v>1875</v>
      </c>
      <c r="B13" s="7">
        <v>4.54</v>
      </c>
      <c r="C13" s="7">
        <v>0.3</v>
      </c>
      <c r="D13" s="7">
        <v>0.36</v>
      </c>
      <c r="E13" s="7">
        <v>4.96</v>
      </c>
      <c r="F13" s="7">
        <v>5.07</v>
      </c>
      <c r="G13" s="9">
        <v>11.512651</v>
      </c>
      <c r="H13">
        <f t="shared" si="0"/>
        <v>1.114054758262401</v>
      </c>
      <c r="J13" s="8">
        <f t="shared" si="6"/>
        <v>1875</v>
      </c>
      <c r="K13" s="8">
        <f t="shared" si="1"/>
        <v>90.810639530374019</v>
      </c>
      <c r="L13" s="8">
        <v>117.72219562079219</v>
      </c>
      <c r="M13" s="8">
        <v>72.6300067419008</v>
      </c>
      <c r="N13" s="8"/>
      <c r="O13" s="8">
        <f t="shared" si="2"/>
        <v>6.3691994938494414</v>
      </c>
      <c r="P13" s="8">
        <f t="shared" si="3"/>
        <v>0.11284278830136012</v>
      </c>
      <c r="Q13" s="8">
        <f t="shared" si="4"/>
        <v>0.10691781191353943</v>
      </c>
      <c r="R13" s="8">
        <f t="shared" si="5"/>
        <v>7.6430393926193299</v>
      </c>
      <c r="S13" s="8">
        <f t="shared" si="8"/>
        <v>9.8695652173913029</v>
      </c>
      <c r="V13">
        <f t="shared" si="7"/>
        <v>10.132158590308372</v>
      </c>
      <c r="W13" s="5"/>
    </row>
    <row r="14" spans="1:28" x14ac:dyDescent="0.25">
      <c r="A14" s="8">
        <v>1876</v>
      </c>
      <c r="B14" s="7">
        <v>4.46</v>
      </c>
      <c r="C14" s="7">
        <v>0.3</v>
      </c>
      <c r="D14" s="7">
        <v>0.28000000000000003</v>
      </c>
      <c r="E14" s="7">
        <v>5.33</v>
      </c>
      <c r="F14" s="7">
        <v>4.59</v>
      </c>
      <c r="G14" s="9">
        <v>10.846575</v>
      </c>
      <c r="H14">
        <f t="shared" si="0"/>
        <v>1.0441389986875944</v>
      </c>
      <c r="J14" s="8">
        <f t="shared" si="6"/>
        <v>1876</v>
      </c>
      <c r="K14" s="8">
        <f t="shared" si="1"/>
        <v>94.688765808561698</v>
      </c>
      <c r="L14" s="8">
        <v>118.62526828763684</v>
      </c>
      <c r="M14" s="8">
        <v>76.341964317950968</v>
      </c>
      <c r="N14" s="8"/>
      <c r="O14" s="8">
        <f t="shared" si="2"/>
        <v>6.3138038374152563</v>
      </c>
      <c r="P14" s="8">
        <f t="shared" si="3"/>
        <v>-0.14427917023813722</v>
      </c>
      <c r="Q14" s="8">
        <f t="shared" si="4"/>
        <v>-0.15581108948924385</v>
      </c>
      <c r="R14" s="8">
        <f t="shared" si="5"/>
        <v>5.8928835815875731</v>
      </c>
      <c r="S14" s="8">
        <f t="shared" si="8"/>
        <v>12.388888888888889</v>
      </c>
      <c r="V14">
        <f t="shared" si="7"/>
        <v>8.071748878923767</v>
      </c>
      <c r="W14" s="10"/>
      <c r="X14" s="11"/>
      <c r="Y14" s="11"/>
      <c r="Z14" s="11"/>
      <c r="AA14" s="12"/>
      <c r="AB14" s="5"/>
    </row>
    <row r="15" spans="1:28" x14ac:dyDescent="0.25">
      <c r="A15" s="8">
        <v>1877</v>
      </c>
      <c r="B15" s="7">
        <v>3.55</v>
      </c>
      <c r="C15" s="7">
        <v>0.19</v>
      </c>
      <c r="D15" s="7">
        <v>0.3</v>
      </c>
      <c r="E15" s="7">
        <v>5.03</v>
      </c>
      <c r="F15" s="7">
        <v>4.45</v>
      </c>
      <c r="G15" s="9">
        <v>10.941739999999999</v>
      </c>
      <c r="H15">
        <f t="shared" si="0"/>
        <v>1.2452051495481791</v>
      </c>
      <c r="J15" s="8">
        <f t="shared" si="6"/>
        <v>1877</v>
      </c>
      <c r="K15" s="8">
        <f t="shared" si="1"/>
        <v>74.713345409413861</v>
      </c>
      <c r="L15" s="8">
        <v>119.64633252433271</v>
      </c>
      <c r="M15" s="8">
        <v>75.786424163199854</v>
      </c>
      <c r="N15" s="8"/>
      <c r="O15" s="8">
        <f t="shared" si="2"/>
        <v>4.7407927887316035</v>
      </c>
      <c r="P15" s="8">
        <f t="shared" si="3"/>
        <v>0.14883493098436967</v>
      </c>
      <c r="Q15" s="8">
        <f t="shared" si="4"/>
        <v>0.13874832534709083</v>
      </c>
      <c r="R15" s="8">
        <f t="shared" si="5"/>
        <v>7.4854622979972687</v>
      </c>
      <c r="S15" s="8">
        <f t="shared" si="8"/>
        <v>12.678571428571427</v>
      </c>
      <c r="V15">
        <f t="shared" si="7"/>
        <v>7.887323943661972</v>
      </c>
      <c r="W15" s="11"/>
      <c r="X15" s="11"/>
      <c r="Y15" s="10"/>
      <c r="Z15" s="11"/>
    </row>
    <row r="16" spans="1:28" x14ac:dyDescent="0.25">
      <c r="A16" s="8">
        <v>1878</v>
      </c>
      <c r="B16" s="7">
        <v>3.25</v>
      </c>
      <c r="C16" s="7">
        <v>0.18</v>
      </c>
      <c r="D16" s="7">
        <v>0.31</v>
      </c>
      <c r="E16" s="7">
        <v>4.9000000000000004</v>
      </c>
      <c r="F16" s="7">
        <v>4.34</v>
      </c>
      <c r="G16" s="9">
        <v>9.2290893000000001</v>
      </c>
      <c r="H16">
        <f t="shared" si="0"/>
        <v>1.1695687069804697</v>
      </c>
      <c r="J16" s="8">
        <f t="shared" si="6"/>
        <v>1878</v>
      </c>
      <c r="K16" s="8">
        <f t="shared" si="1"/>
        <v>81.092508228303743</v>
      </c>
      <c r="L16" s="8">
        <v>122.40982239339439</v>
      </c>
      <c r="M16" s="8">
        <v>91.17243111686129</v>
      </c>
      <c r="N16" s="8"/>
      <c r="O16" s="8">
        <f t="shared" si="2"/>
        <v>5.007490444815855</v>
      </c>
      <c r="P16" s="8">
        <f t="shared" si="3"/>
        <v>0.28989611740018073</v>
      </c>
      <c r="Q16" s="8">
        <f t="shared" si="4"/>
        <v>0.25456168598378826</v>
      </c>
      <c r="R16" s="8">
        <f t="shared" si="5"/>
        <v>8.6240113216273055</v>
      </c>
      <c r="S16" s="8">
        <f t="shared" si="8"/>
        <v>10.833333333333334</v>
      </c>
      <c r="V16">
        <f t="shared" si="7"/>
        <v>9.2307692307692299</v>
      </c>
      <c r="W16" s="11"/>
      <c r="X16" s="11"/>
      <c r="Y16" s="10"/>
      <c r="Z16" s="11"/>
    </row>
    <row r="17" spans="1:26" x14ac:dyDescent="0.25">
      <c r="A17" s="8">
        <v>1879</v>
      </c>
      <c r="B17" s="7">
        <v>3.58</v>
      </c>
      <c r="C17" s="7">
        <v>0.2</v>
      </c>
      <c r="D17" s="7">
        <v>0.38</v>
      </c>
      <c r="E17" s="7">
        <v>4.25</v>
      </c>
      <c r="F17" s="7">
        <v>4.22</v>
      </c>
      <c r="G17" s="9">
        <v>8.2776793000000009</v>
      </c>
      <c r="H17">
        <f t="shared" si="0"/>
        <v>0.86378329364295514</v>
      </c>
      <c r="J17" s="8">
        <f t="shared" si="6"/>
        <v>1879</v>
      </c>
      <c r="K17" s="8">
        <f t="shared" si="1"/>
        <v>99.593421069115351</v>
      </c>
      <c r="L17" s="8">
        <v>125.06967580034971</v>
      </c>
      <c r="M17" s="8">
        <v>104.05774014833051</v>
      </c>
      <c r="N17" s="8"/>
      <c r="O17" s="8">
        <f t="shared" si="2"/>
        <v>4.610057649143263</v>
      </c>
      <c r="P17" s="8">
        <f t="shared" si="3"/>
        <v>0.22896702684621248</v>
      </c>
      <c r="Q17" s="8">
        <f t="shared" si="4"/>
        <v>0.20617400096948119</v>
      </c>
      <c r="R17" s="8">
        <f t="shared" si="5"/>
        <v>8.7591095333721984</v>
      </c>
      <c r="S17" s="8">
        <f t="shared" si="8"/>
        <v>11.548387096774196</v>
      </c>
      <c r="V17">
        <f t="shared" si="7"/>
        <v>8.659217877094969</v>
      </c>
      <c r="W17" s="11"/>
      <c r="X17" s="11"/>
      <c r="Y17" s="10"/>
      <c r="Z17" s="11"/>
    </row>
    <row r="18" spans="1:26" x14ac:dyDescent="0.25">
      <c r="A18" s="8">
        <v>1880</v>
      </c>
      <c r="B18" s="7">
        <v>5.1100000000000003</v>
      </c>
      <c r="C18" s="7">
        <v>0.26</v>
      </c>
      <c r="D18" s="7">
        <v>0.49</v>
      </c>
      <c r="E18" s="7">
        <v>5.0999999999999996</v>
      </c>
      <c r="F18" s="7">
        <v>4.0199999999999996</v>
      </c>
      <c r="G18" s="9">
        <v>9.9903306000000001</v>
      </c>
      <c r="H18">
        <f t="shared" si="0"/>
        <v>1.1147010838820455</v>
      </c>
      <c r="J18" s="8">
        <f t="shared" si="6"/>
        <v>1880</v>
      </c>
      <c r="K18" s="8">
        <f t="shared" si="1"/>
        <v>117.78697293561036</v>
      </c>
      <c r="L18" s="8">
        <v>128.32662809290753</v>
      </c>
      <c r="M18" s="8">
        <v>89.689092748019121</v>
      </c>
      <c r="N18" s="8"/>
      <c r="O18" s="8">
        <f t="shared" si="2"/>
        <v>6.3563150673038278</v>
      </c>
      <c r="P18" s="8">
        <f t="shared" si="3"/>
        <v>0.33873470444496867</v>
      </c>
      <c r="Q18" s="8">
        <f t="shared" si="4"/>
        <v>0.29172491746336227</v>
      </c>
      <c r="R18" s="8">
        <f t="shared" si="5"/>
        <v>11.979209165303367</v>
      </c>
      <c r="S18" s="8">
        <f t="shared" si="8"/>
        <v>13.447368421052634</v>
      </c>
      <c r="T18" s="8">
        <f t="shared" ref="T18:T81" si="9">AVERAGE(R9:R18)</f>
        <v>8.3080360560558866</v>
      </c>
      <c r="V18">
        <f t="shared" si="7"/>
        <v>7.4363992172211333</v>
      </c>
      <c r="W18" s="11"/>
      <c r="X18" s="11"/>
      <c r="Y18" s="11"/>
      <c r="Z18" s="11"/>
    </row>
    <row r="19" spans="1:26" x14ac:dyDescent="0.25">
      <c r="A19" s="8">
        <v>1881</v>
      </c>
      <c r="B19" s="7">
        <v>6.19</v>
      </c>
      <c r="C19" s="7">
        <v>0.32</v>
      </c>
      <c r="D19" s="7">
        <v>0.44</v>
      </c>
      <c r="E19" s="7">
        <v>4.79</v>
      </c>
      <c r="F19" s="7">
        <v>3.7</v>
      </c>
      <c r="G19" s="9">
        <v>9.4194198</v>
      </c>
      <c r="H19">
        <f t="shared" si="0"/>
        <v>0.96955281608906363</v>
      </c>
      <c r="J19" s="8">
        <f t="shared" si="6"/>
        <v>1881</v>
      </c>
      <c r="K19" s="8">
        <f t="shared" si="1"/>
        <v>151.32919333311804</v>
      </c>
      <c r="L19" s="8">
        <v>129.93598384451957</v>
      </c>
      <c r="M19" s="8">
        <v>96.065185724344687</v>
      </c>
      <c r="N19" s="8"/>
      <c r="O19" s="8">
        <f t="shared" si="2"/>
        <v>7.2382516516740685</v>
      </c>
      <c r="P19" s="8">
        <f t="shared" si="3"/>
        <v>-6.7292277855849139E-2</v>
      </c>
      <c r="Q19" s="8">
        <f t="shared" si="4"/>
        <v>-6.966339393959059E-2</v>
      </c>
      <c r="R19" s="8">
        <f t="shared" si="5"/>
        <v>9.9525960210518445</v>
      </c>
      <c r="S19" s="8">
        <f t="shared" si="8"/>
        <v>12.63265306122449</v>
      </c>
      <c r="T19" s="8">
        <f t="shared" si="9"/>
        <v>8.575390279538377</v>
      </c>
      <c r="U19" s="8">
        <f t="shared" ref="U19:U82" si="10">K19/T18</f>
        <v>18.214797373539476</v>
      </c>
      <c r="V19">
        <f t="shared" si="7"/>
        <v>7.915993537964459</v>
      </c>
      <c r="W19" s="11"/>
      <c r="X19" s="11"/>
      <c r="Y19" s="10"/>
      <c r="Z19" s="11"/>
    </row>
    <row r="20" spans="1:26" x14ac:dyDescent="0.25">
      <c r="A20" s="8">
        <v>1882</v>
      </c>
      <c r="B20" s="7">
        <v>5.92</v>
      </c>
      <c r="C20" s="7">
        <v>0.32</v>
      </c>
      <c r="D20" s="7">
        <v>0.43</v>
      </c>
      <c r="E20" s="7">
        <v>5.26</v>
      </c>
      <c r="F20" s="7">
        <v>3.62</v>
      </c>
      <c r="G20" s="9">
        <v>10.180580000000001</v>
      </c>
      <c r="H20">
        <f t="shared" si="0"/>
        <v>1.0726450341893592</v>
      </c>
      <c r="J20" s="8">
        <f t="shared" si="6"/>
        <v>1882</v>
      </c>
      <c r="K20" s="8">
        <f t="shared" si="1"/>
        <v>133.90765555597028</v>
      </c>
      <c r="L20" s="8">
        <v>130.71090950321724</v>
      </c>
      <c r="M20" s="8">
        <v>89.505718192067505</v>
      </c>
      <c r="N20" s="8"/>
      <c r="O20" s="8">
        <f t="shared" si="2"/>
        <v>7.3760922386292203</v>
      </c>
      <c r="P20" s="8">
        <f t="shared" si="3"/>
        <v>5.5191851127448024E-2</v>
      </c>
      <c r="Q20" s="8">
        <f t="shared" si="4"/>
        <v>5.3722599805333525E-2</v>
      </c>
      <c r="R20" s="8">
        <f t="shared" si="5"/>
        <v>9.9116239456580146</v>
      </c>
      <c r="S20" s="8">
        <f t="shared" si="8"/>
        <v>13.454545454545455</v>
      </c>
      <c r="T20" s="8">
        <f t="shared" si="9"/>
        <v>8.8013140581031823</v>
      </c>
      <c r="U20" s="8">
        <f t="shared" si="10"/>
        <v>15.615342414850264</v>
      </c>
      <c r="V20">
        <f t="shared" si="7"/>
        <v>7.4324324324324325</v>
      </c>
    </row>
    <row r="21" spans="1:26" x14ac:dyDescent="0.25">
      <c r="A21" s="8">
        <v>1883</v>
      </c>
      <c r="B21" s="7">
        <v>5.81</v>
      </c>
      <c r="C21" s="7">
        <v>0.33</v>
      </c>
      <c r="D21" s="7">
        <v>0.4</v>
      </c>
      <c r="E21" s="7">
        <v>5.35</v>
      </c>
      <c r="F21" s="7">
        <v>3.63</v>
      </c>
      <c r="G21" s="9">
        <v>9.9903306000000001</v>
      </c>
      <c r="H21">
        <f t="shared" si="0"/>
        <v>1.1403956495577523</v>
      </c>
      <c r="J21" s="8">
        <f t="shared" si="6"/>
        <v>1883</v>
      </c>
      <c r="K21" s="8">
        <f t="shared" si="1"/>
        <v>133.92217470761176</v>
      </c>
      <c r="L21" s="8">
        <v>131.38960150241004</v>
      </c>
      <c r="M21" s="8">
        <v>91.224156916223279</v>
      </c>
      <c r="N21" s="8"/>
      <c r="O21" s="8">
        <f t="shared" si="2"/>
        <v>8.2340085277969948</v>
      </c>
      <c r="P21" s="8">
        <f t="shared" si="3"/>
        <v>2.6588697304079506E-2</v>
      </c>
      <c r="Q21" s="8">
        <f t="shared" si="4"/>
        <v>2.6241361249129604E-2</v>
      </c>
      <c r="R21" s="8">
        <f t="shared" si="5"/>
        <v>9.9806163973296922</v>
      </c>
      <c r="S21" s="8">
        <f t="shared" si="8"/>
        <v>13.511627906976742</v>
      </c>
      <c r="T21" s="8">
        <f t="shared" si="9"/>
        <v>8.9429629670637354</v>
      </c>
      <c r="U21" s="8">
        <f t="shared" si="10"/>
        <v>15.216156794713225</v>
      </c>
      <c r="V21">
        <f t="shared" si="7"/>
        <v>7.4010327022375231</v>
      </c>
    </row>
    <row r="22" spans="1:26" x14ac:dyDescent="0.25">
      <c r="A22" s="8">
        <v>1884</v>
      </c>
      <c r="B22" s="7">
        <v>5.18</v>
      </c>
      <c r="C22" s="7">
        <v>0.31</v>
      </c>
      <c r="D22" s="7">
        <v>0.31</v>
      </c>
      <c r="E22" s="7">
        <v>5.65</v>
      </c>
      <c r="F22" s="7">
        <v>3.62</v>
      </c>
      <c r="G22" s="9">
        <v>9.2290893000000001</v>
      </c>
      <c r="H22">
        <f t="shared" si="0"/>
        <v>1.1779307330074986</v>
      </c>
      <c r="J22" s="8">
        <f t="shared" si="6"/>
        <v>1884</v>
      </c>
      <c r="K22" s="8">
        <f t="shared" si="1"/>
        <v>129.24898234541951</v>
      </c>
      <c r="L22" s="8">
        <v>131.19867238310997</v>
      </c>
      <c r="M22" s="8">
        <v>97.802601949710265</v>
      </c>
      <c r="N22" s="8"/>
      <c r="O22" s="8">
        <f t="shared" si="2"/>
        <v>8.6240113216273055</v>
      </c>
      <c r="P22" s="8">
        <f t="shared" si="3"/>
        <v>-2.0663618456051837E-2</v>
      </c>
      <c r="Q22" s="8">
        <f t="shared" si="4"/>
        <v>-2.0880098384901624E-2</v>
      </c>
      <c r="R22" s="8">
        <f t="shared" si="5"/>
        <v>8.6240113216273055</v>
      </c>
      <c r="S22" s="8">
        <f t="shared" si="8"/>
        <v>12.95</v>
      </c>
      <c r="T22" s="8">
        <f t="shared" si="9"/>
        <v>8.8852562978173903</v>
      </c>
      <c r="U22" s="8">
        <f t="shared" si="10"/>
        <v>14.452590581156811</v>
      </c>
      <c r="V22">
        <f t="shared" si="7"/>
        <v>7.7220077220077217</v>
      </c>
    </row>
    <row r="23" spans="1:26" x14ac:dyDescent="0.25">
      <c r="A23" s="8">
        <v>1885</v>
      </c>
      <c r="B23" s="7">
        <v>4.24</v>
      </c>
      <c r="C23" s="7">
        <v>0.24</v>
      </c>
      <c r="D23" s="7">
        <v>0.27</v>
      </c>
      <c r="E23" s="7">
        <v>4.22</v>
      </c>
      <c r="F23" s="7">
        <v>3.52</v>
      </c>
      <c r="G23" s="9">
        <v>8.2776793000000009</v>
      </c>
      <c r="H23">
        <f t="shared" si="0"/>
        <v>1.0794227768310183</v>
      </c>
      <c r="J23" s="8">
        <f t="shared" si="6"/>
        <v>1885</v>
      </c>
      <c r="K23" s="8">
        <f t="shared" si="1"/>
        <v>117.95421936677347</v>
      </c>
      <c r="L23" s="8">
        <v>130.57980080848813</v>
      </c>
      <c r="M23" s="8">
        <v>108.44291093172195</v>
      </c>
      <c r="N23" s="8"/>
      <c r="O23" s="8">
        <f t="shared" si="2"/>
        <v>6.9151144897305965</v>
      </c>
      <c r="P23" s="8">
        <f t="shared" si="3"/>
        <v>0.32884263014938037</v>
      </c>
      <c r="Q23" s="8">
        <f t="shared" si="4"/>
        <v>0.28430836049212216</v>
      </c>
      <c r="R23" s="8">
        <f t="shared" si="5"/>
        <v>7.7795038009469222</v>
      </c>
      <c r="S23" s="8">
        <f t="shared" si="8"/>
        <v>13.67741935483871</v>
      </c>
      <c r="T23" s="8">
        <f t="shared" si="9"/>
        <v>8.8989027386501505</v>
      </c>
      <c r="U23" s="8">
        <f t="shared" si="10"/>
        <v>13.275274838807769</v>
      </c>
      <c r="V23">
        <f t="shared" si="7"/>
        <v>7.3113207547169807</v>
      </c>
    </row>
    <row r="24" spans="1:26" x14ac:dyDescent="0.25">
      <c r="A24" s="8">
        <v>1886</v>
      </c>
      <c r="B24" s="7">
        <v>5.2</v>
      </c>
      <c r="C24" s="7">
        <v>0.22</v>
      </c>
      <c r="D24" s="7">
        <v>0.33</v>
      </c>
      <c r="E24" s="7">
        <v>4.26</v>
      </c>
      <c r="F24" s="7">
        <v>3.37</v>
      </c>
      <c r="G24" s="9">
        <v>7.9922320999999998</v>
      </c>
      <c r="H24">
        <f t="shared" si="0"/>
        <v>1.0426</v>
      </c>
      <c r="J24" s="8">
        <f t="shared" si="6"/>
        <v>1886</v>
      </c>
      <c r="K24" s="8">
        <f t="shared" si="1"/>
        <v>149.82748061082964</v>
      </c>
      <c r="L24" s="8">
        <v>131.7410137356834</v>
      </c>
      <c r="M24" s="8">
        <v>113.45849108396055</v>
      </c>
      <c r="N24" s="8"/>
      <c r="O24" s="8">
        <f t="shared" si="2"/>
        <v>6.3388549489197139</v>
      </c>
      <c r="P24" s="8">
        <f t="shared" si="3"/>
        <v>0.11538461538461535</v>
      </c>
      <c r="Q24" s="8">
        <f t="shared" si="4"/>
        <v>0.10919929196499201</v>
      </c>
      <c r="R24" s="8">
        <f t="shared" si="5"/>
        <v>9.5082824233795726</v>
      </c>
      <c r="S24" s="8">
        <f t="shared" si="8"/>
        <v>19.259259259259263</v>
      </c>
      <c r="T24" s="8">
        <f t="shared" si="9"/>
        <v>9.2604426228293484</v>
      </c>
      <c r="U24" s="8">
        <f t="shared" si="10"/>
        <v>16.83662413345542</v>
      </c>
      <c r="V24">
        <f t="shared" si="7"/>
        <v>5.1923076923076916</v>
      </c>
    </row>
    <row r="25" spans="1:26" x14ac:dyDescent="0.25">
      <c r="A25" s="8">
        <v>1887</v>
      </c>
      <c r="B25" s="7">
        <v>5.58</v>
      </c>
      <c r="C25" s="7">
        <v>0.25</v>
      </c>
      <c r="D25" s="7">
        <v>0.36</v>
      </c>
      <c r="E25" s="7">
        <v>6.11</v>
      </c>
      <c r="F25" s="7">
        <v>3.52</v>
      </c>
      <c r="G25" s="9">
        <v>7.9922320999999998</v>
      </c>
      <c r="H25">
        <f t="shared" si="0"/>
        <v>1.0128645503954532</v>
      </c>
      <c r="J25" s="8">
        <f t="shared" si="6"/>
        <v>1887</v>
      </c>
      <c r="K25" s="8">
        <f t="shared" si="1"/>
        <v>160.77641188623642</v>
      </c>
      <c r="L25" s="8">
        <v>133.59195753448921</v>
      </c>
      <c r="M25" s="8">
        <v>115.76299439679553</v>
      </c>
      <c r="N25" s="8"/>
      <c r="O25" s="8">
        <f t="shared" si="2"/>
        <v>6.8757994146935433</v>
      </c>
      <c r="P25" s="8">
        <f t="shared" si="3"/>
        <v>-4.8879265380127414E-2</v>
      </c>
      <c r="Q25" s="8">
        <f t="shared" si="4"/>
        <v>-5.0114269058657381E-2</v>
      </c>
      <c r="R25" s="8">
        <f t="shared" si="5"/>
        <v>9.9011511571587025</v>
      </c>
      <c r="S25" s="8">
        <f t="shared" si="8"/>
        <v>16.90909090909091</v>
      </c>
      <c r="T25" s="8">
        <f t="shared" si="9"/>
        <v>9.5020115087454933</v>
      </c>
      <c r="U25" s="8">
        <f t="shared" si="10"/>
        <v>17.361633610242521</v>
      </c>
      <c r="V25">
        <f t="shared" si="7"/>
        <v>5.9139784946236551</v>
      </c>
    </row>
    <row r="26" spans="1:26" x14ac:dyDescent="0.25">
      <c r="A26" s="8">
        <v>1888</v>
      </c>
      <c r="B26" s="7">
        <v>5.31</v>
      </c>
      <c r="C26" s="7">
        <v>0.23</v>
      </c>
      <c r="D26" s="7">
        <v>0.26</v>
      </c>
      <c r="E26" s="7">
        <v>5.0199999999999996</v>
      </c>
      <c r="F26" s="7">
        <v>3.67</v>
      </c>
      <c r="G26" s="9">
        <v>8.3728446000000005</v>
      </c>
      <c r="H26">
        <f t="shared" si="0"/>
        <v>1.1002134683901386</v>
      </c>
      <c r="J26" s="8">
        <f t="shared" si="6"/>
        <v>1888</v>
      </c>
      <c r="K26" s="8">
        <f t="shared" si="1"/>
        <v>146.04197956809085</v>
      </c>
      <c r="L26" s="8">
        <v>134.9917718981099</v>
      </c>
      <c r="M26" s="8">
        <v>114.43536580271945</v>
      </c>
      <c r="N26" s="8"/>
      <c r="O26" s="8">
        <f t="shared" si="2"/>
        <v>6.6269847193251561</v>
      </c>
      <c r="P26" s="8">
        <f t="shared" si="3"/>
        <v>7.918959245751403E-2</v>
      </c>
      <c r="Q26" s="8">
        <f t="shared" si="4"/>
        <v>7.6210382107971236E-2</v>
      </c>
      <c r="R26" s="8">
        <f t="shared" si="5"/>
        <v>7.4913740305414809</v>
      </c>
      <c r="S26" s="8">
        <f t="shared" si="8"/>
        <v>14.749999999999998</v>
      </c>
      <c r="T26" s="8">
        <f t="shared" si="9"/>
        <v>9.3887477796369101</v>
      </c>
      <c r="U26" s="8">
        <f t="shared" si="10"/>
        <v>15.369585632860606</v>
      </c>
      <c r="V26">
        <f t="shared" si="7"/>
        <v>6.779661016949154</v>
      </c>
    </row>
    <row r="27" spans="1:26" x14ac:dyDescent="0.25">
      <c r="A27" s="8">
        <v>1889</v>
      </c>
      <c r="B27" s="7">
        <v>5.24</v>
      </c>
      <c r="C27" s="7">
        <v>0.22</v>
      </c>
      <c r="D27" s="7">
        <v>0.3</v>
      </c>
      <c r="E27" s="7">
        <v>4.68</v>
      </c>
      <c r="F27" s="7">
        <v>3.45</v>
      </c>
      <c r="G27" s="9">
        <v>7.9922320999999998</v>
      </c>
      <c r="H27">
        <f t="shared" si="0"/>
        <v>1.0991396706252423</v>
      </c>
      <c r="I27">
        <v>2731.570142112284</v>
      </c>
      <c r="J27" s="8">
        <f t="shared" si="6"/>
        <v>1889</v>
      </c>
      <c r="K27" s="8">
        <f t="shared" si="1"/>
        <v>150.9799996924514</v>
      </c>
      <c r="L27" s="8">
        <v>136.74807007805674</v>
      </c>
      <c r="M27" s="8">
        <v>122.71852812591746</v>
      </c>
      <c r="N27" s="8">
        <f>(I27/I28)^4*(O27+N28)</f>
        <v>108.81068630614173</v>
      </c>
      <c r="O27" s="8">
        <f t="shared" si="2"/>
        <v>6.6557957018502121</v>
      </c>
      <c r="P27" s="8">
        <f t="shared" si="3"/>
        <v>0.1221370683138573</v>
      </c>
      <c r="Q27" s="8">
        <f t="shared" si="4"/>
        <v>0.11523496391165768</v>
      </c>
      <c r="R27" s="8">
        <f t="shared" si="5"/>
        <v>9.0760850479775623</v>
      </c>
      <c r="S27" s="8">
        <f t="shared" si="8"/>
        <v>20.153846153846157</v>
      </c>
      <c r="T27" s="8">
        <f t="shared" si="9"/>
        <v>9.4204453310974454</v>
      </c>
      <c r="U27" s="8">
        <f t="shared" si="10"/>
        <v>16.080951713274189</v>
      </c>
      <c r="V27">
        <f t="shared" si="7"/>
        <v>4.9618320610687014</v>
      </c>
    </row>
    <row r="28" spans="1:26" x14ac:dyDescent="0.25">
      <c r="A28" s="8">
        <v>1890</v>
      </c>
      <c r="B28" s="7">
        <v>5.38</v>
      </c>
      <c r="C28" s="7">
        <v>0.22</v>
      </c>
      <c r="D28" s="7">
        <v>0.28999999999999998</v>
      </c>
      <c r="E28" s="7">
        <v>5.41</v>
      </c>
      <c r="F28" s="7">
        <v>3.42</v>
      </c>
      <c r="G28" s="9">
        <v>7.6116519</v>
      </c>
      <c r="H28">
        <f t="shared" si="0"/>
        <v>1.0283904017474113</v>
      </c>
      <c r="I28">
        <v>2674.7398011489822</v>
      </c>
      <c r="J28" s="8">
        <f t="shared" si="6"/>
        <v>1890</v>
      </c>
      <c r="K28" s="8">
        <f t="shared" si="1"/>
        <v>162.76445852706428</v>
      </c>
      <c r="L28" s="8">
        <v>138.58837648547481</v>
      </c>
      <c r="M28" s="8">
        <v>131.98984733777263</v>
      </c>
      <c r="N28" s="8">
        <f t="shared" ref="N28:N91" si="11">(I28/I29)^4*(O28+N29)</f>
        <v>93.378353470193602</v>
      </c>
      <c r="O28" s="8">
        <f t="shared" si="2"/>
        <v>6.4934602179816254</v>
      </c>
      <c r="P28" s="8">
        <f t="shared" si="3"/>
        <v>-8.2418936141739424E-2</v>
      </c>
      <c r="Q28" s="8">
        <f t="shared" si="4"/>
        <v>-8.6014349977275709E-2</v>
      </c>
      <c r="R28" s="8">
        <f t="shared" si="5"/>
        <v>8.5595611964303249</v>
      </c>
      <c r="S28" s="8">
        <f t="shared" si="8"/>
        <v>17.933333333333334</v>
      </c>
      <c r="T28" s="8">
        <f t="shared" si="9"/>
        <v>9.0784805342101418</v>
      </c>
      <c r="U28" s="8">
        <f t="shared" si="10"/>
        <v>17.27778813064911</v>
      </c>
      <c r="V28">
        <f t="shared" si="7"/>
        <v>5.5762081784386615</v>
      </c>
    </row>
    <row r="29" spans="1:26" x14ac:dyDescent="0.25">
      <c r="A29" s="8">
        <v>1891</v>
      </c>
      <c r="B29" s="7">
        <v>4.84</v>
      </c>
      <c r="C29" s="7">
        <v>0.22</v>
      </c>
      <c r="D29" s="7">
        <v>0.34</v>
      </c>
      <c r="E29" s="7">
        <v>5.97</v>
      </c>
      <c r="F29" s="7">
        <v>3.62</v>
      </c>
      <c r="G29" s="9">
        <v>7.8019420000000004</v>
      </c>
      <c r="H29">
        <f t="shared" si="0"/>
        <v>1.1285118622613837</v>
      </c>
      <c r="I29">
        <v>2802.8274991184417</v>
      </c>
      <c r="J29" s="8">
        <f t="shared" si="6"/>
        <v>1891</v>
      </c>
      <c r="K29" s="8">
        <f t="shared" si="1"/>
        <v>142.85612479559575</v>
      </c>
      <c r="L29" s="8">
        <v>140.72180746533923</v>
      </c>
      <c r="M29" s="8">
        <v>133.83929070065781</v>
      </c>
      <c r="N29" s="8">
        <f t="shared" si="11"/>
        <v>106.09802035008241</v>
      </c>
      <c r="O29" s="8">
        <f t="shared" si="2"/>
        <v>6.9151145447906526</v>
      </c>
      <c r="P29" s="8">
        <f t="shared" si="3"/>
        <v>0.26076009559030994</v>
      </c>
      <c r="Q29" s="8">
        <f t="shared" si="4"/>
        <v>0.23171478954946617</v>
      </c>
      <c r="R29" s="8">
        <f t="shared" si="5"/>
        <v>10.686995205585555</v>
      </c>
      <c r="S29" s="8">
        <f t="shared" si="8"/>
        <v>16.68965517241379</v>
      </c>
      <c r="T29" s="8">
        <f t="shared" si="9"/>
        <v>9.1519204526635143</v>
      </c>
      <c r="U29" s="8">
        <f t="shared" si="10"/>
        <v>15.735686633603022</v>
      </c>
      <c r="V29">
        <f t="shared" si="7"/>
        <v>5.9917355371900838</v>
      </c>
    </row>
    <row r="30" spans="1:26" x14ac:dyDescent="0.25">
      <c r="A30" s="8">
        <v>1892</v>
      </c>
      <c r="B30" s="7">
        <v>5.51</v>
      </c>
      <c r="C30" s="7">
        <v>0.24</v>
      </c>
      <c r="D30" s="7">
        <v>0.37</v>
      </c>
      <c r="E30" s="7">
        <v>3.93</v>
      </c>
      <c r="F30" s="7">
        <v>3.6</v>
      </c>
      <c r="G30" s="9">
        <v>7.3262127000000001</v>
      </c>
      <c r="H30">
        <f t="shared" si="0"/>
        <v>0.96416930774801368</v>
      </c>
      <c r="I30">
        <v>2877.0104557351106</v>
      </c>
      <c r="J30" s="8">
        <f t="shared" si="6"/>
        <v>1892</v>
      </c>
      <c r="K30" s="8">
        <f t="shared" si="1"/>
        <v>173.19218700816589</v>
      </c>
      <c r="L30" s="8">
        <v>142.54537729982954</v>
      </c>
      <c r="M30" s="8">
        <v>148.06983194823371</v>
      </c>
      <c r="N30" s="8">
        <f t="shared" si="11"/>
        <v>110.86922805596612</v>
      </c>
      <c r="O30" s="8">
        <f t="shared" si="2"/>
        <v>6.9984250276661992</v>
      </c>
      <c r="P30" s="8">
        <f t="shared" si="3"/>
        <v>-1.5044425524111031E-2</v>
      </c>
      <c r="Q30" s="8">
        <f t="shared" si="4"/>
        <v>-1.5158740882111464E-2</v>
      </c>
      <c r="R30" s="8">
        <f t="shared" si="5"/>
        <v>10.789238584318724</v>
      </c>
      <c r="S30" s="8">
        <f t="shared" si="8"/>
        <v>16.205882352941174</v>
      </c>
      <c r="T30" s="8">
        <f t="shared" si="9"/>
        <v>9.2396819165295856</v>
      </c>
      <c r="U30" s="8">
        <f t="shared" si="10"/>
        <v>18.924135967305222</v>
      </c>
      <c r="V30">
        <f t="shared" si="7"/>
        <v>6.1705989110707815</v>
      </c>
    </row>
    <row r="31" spans="1:26" x14ac:dyDescent="0.25">
      <c r="A31" s="8">
        <v>1893</v>
      </c>
      <c r="B31" s="7">
        <v>5.61</v>
      </c>
      <c r="C31" s="7">
        <v>0.25</v>
      </c>
      <c r="D31" s="7">
        <v>0.26</v>
      </c>
      <c r="E31" s="7">
        <v>8.52</v>
      </c>
      <c r="F31" s="7">
        <v>3.75</v>
      </c>
      <c r="G31" s="9">
        <v>7.8970910999999999</v>
      </c>
      <c r="H31">
        <f t="shared" si="0"/>
        <v>1.2509953876569442</v>
      </c>
      <c r="I31">
        <v>2834.8461623323719</v>
      </c>
      <c r="J31" s="8">
        <f t="shared" si="6"/>
        <v>1893</v>
      </c>
      <c r="K31" s="8">
        <f t="shared" si="1"/>
        <v>163.58818502169743</v>
      </c>
      <c r="L31" s="8">
        <v>144.39928998880674</v>
      </c>
      <c r="M31" s="8">
        <v>141.38996578986712</v>
      </c>
      <c r="N31" s="8">
        <f t="shared" si="11"/>
        <v>97.51287437618241</v>
      </c>
      <c r="O31" s="8">
        <f t="shared" si="2"/>
        <v>8.4037863896759983</v>
      </c>
      <c r="P31" s="8">
        <f t="shared" si="3"/>
        <v>-6.0927198483791516E-2</v>
      </c>
      <c r="Q31" s="8">
        <f t="shared" si="4"/>
        <v>-6.2862271878058582E-2</v>
      </c>
      <c r="R31" s="8">
        <f t="shared" si="5"/>
        <v>8.7399378452630394</v>
      </c>
      <c r="S31" s="8">
        <f t="shared" si="8"/>
        <v>15.162162162162163</v>
      </c>
      <c r="T31" s="8">
        <f t="shared" si="9"/>
        <v>9.1156140613229191</v>
      </c>
      <c r="U31" s="8">
        <f t="shared" si="10"/>
        <v>17.70495851475599</v>
      </c>
      <c r="V31">
        <f t="shared" si="7"/>
        <v>6.5953654188948301</v>
      </c>
    </row>
    <row r="32" spans="1:26" x14ac:dyDescent="0.25">
      <c r="A32" s="8">
        <v>1894</v>
      </c>
      <c r="B32" s="7">
        <v>4.32</v>
      </c>
      <c r="C32" s="7">
        <v>0.21</v>
      </c>
      <c r="D32" s="7">
        <v>0.16</v>
      </c>
      <c r="E32" s="7">
        <v>3.32</v>
      </c>
      <c r="F32" s="7">
        <v>3.7</v>
      </c>
      <c r="G32" s="9">
        <v>6.8504835000000002</v>
      </c>
      <c r="H32">
        <f t="shared" si="0"/>
        <v>1.0781208010159979</v>
      </c>
      <c r="I32">
        <v>2698.7075286449963</v>
      </c>
      <c r="J32" s="8">
        <f t="shared" si="6"/>
        <v>1894</v>
      </c>
      <c r="K32" s="8">
        <f t="shared" si="1"/>
        <v>145.21742881360126</v>
      </c>
      <c r="L32" s="8">
        <v>144.87713542945951</v>
      </c>
      <c r="M32" s="8">
        <v>171.4303852199761</v>
      </c>
      <c r="N32" s="8">
        <f t="shared" si="11"/>
        <v>71.684178159935854</v>
      </c>
      <c r="O32" s="8">
        <f t="shared" si="2"/>
        <v>7.3660950520364459</v>
      </c>
      <c r="P32" s="8">
        <f t="shared" si="3"/>
        <v>7.7293748595551562E-2</v>
      </c>
      <c r="Q32" s="8">
        <f t="shared" si="4"/>
        <v>7.4452108056609595E-2</v>
      </c>
      <c r="R32" s="8">
        <f t="shared" si="5"/>
        <v>5.6122628967896739</v>
      </c>
      <c r="S32" s="8">
        <f t="shared" si="8"/>
        <v>16.615384615384613</v>
      </c>
      <c r="T32" s="8">
        <f t="shared" si="9"/>
        <v>8.8144392188391567</v>
      </c>
      <c r="U32" s="8">
        <f t="shared" si="10"/>
        <v>15.93062495150506</v>
      </c>
      <c r="V32">
        <f t="shared" si="7"/>
        <v>6.0185185185185199</v>
      </c>
    </row>
    <row r="33" spans="1:27" x14ac:dyDescent="0.25">
      <c r="A33" s="8">
        <v>1895</v>
      </c>
      <c r="B33" s="7">
        <v>4.25</v>
      </c>
      <c r="C33" s="7">
        <v>0.19</v>
      </c>
      <c r="D33" s="7">
        <v>0.25</v>
      </c>
      <c r="E33" s="7">
        <v>3.09</v>
      </c>
      <c r="F33" s="7">
        <v>3.46</v>
      </c>
      <c r="G33" s="9">
        <v>6.5650523999999999</v>
      </c>
      <c r="H33">
        <f t="shared" si="0"/>
        <v>1.0161735722509198</v>
      </c>
      <c r="I33">
        <v>2979.4573359122332</v>
      </c>
      <c r="J33" s="8">
        <f t="shared" si="6"/>
        <v>1895</v>
      </c>
      <c r="K33" s="8">
        <f t="shared" si="1"/>
        <v>149.07573319597572</v>
      </c>
      <c r="L33" s="8">
        <v>146.4916493013607</v>
      </c>
      <c r="M33" s="8">
        <v>183.1301410240491</v>
      </c>
      <c r="N33" s="8">
        <f t="shared" si="11"/>
        <v>99.133685262606392</v>
      </c>
      <c r="O33" s="8">
        <f t="shared" si="2"/>
        <v>6.5693587816834267</v>
      </c>
      <c r="P33" s="8">
        <f t="shared" si="3"/>
        <v>3.4420896016411108E-2</v>
      </c>
      <c r="Q33" s="8">
        <f t="shared" si="4"/>
        <v>3.3841749370089928E-2</v>
      </c>
      <c r="R33" s="8">
        <f t="shared" si="5"/>
        <v>8.6438931337939824</v>
      </c>
      <c r="S33" s="8">
        <f t="shared" si="8"/>
        <v>26.5625</v>
      </c>
      <c r="T33" s="8">
        <f t="shared" si="9"/>
        <v>8.9008781521238625</v>
      </c>
      <c r="U33" s="8">
        <f t="shared" si="10"/>
        <v>16.912673568314499</v>
      </c>
      <c r="V33">
        <f t="shared" si="7"/>
        <v>3.7647058823529407</v>
      </c>
    </row>
    <row r="34" spans="1:27" x14ac:dyDescent="0.25">
      <c r="A34" s="8">
        <v>1896</v>
      </c>
      <c r="B34" s="7">
        <v>4.2699999999999996</v>
      </c>
      <c r="C34" s="7">
        <v>0.18</v>
      </c>
      <c r="D34" s="7">
        <v>0.21</v>
      </c>
      <c r="E34" s="7">
        <v>5.76</v>
      </c>
      <c r="F34" s="7">
        <v>3.6</v>
      </c>
      <c r="G34" s="9">
        <v>6.6601933999999998</v>
      </c>
      <c r="H34">
        <f t="shared" si="0"/>
        <v>1.0887056905224535</v>
      </c>
      <c r="I34">
        <v>2916.2752774017131</v>
      </c>
      <c r="J34" s="8">
        <f t="shared" si="6"/>
        <v>1896</v>
      </c>
      <c r="K34" s="8">
        <f t="shared" si="1"/>
        <v>147.63769472520121</v>
      </c>
      <c r="L34" s="8">
        <v>149.06037403246199</v>
      </c>
      <c r="M34" s="8">
        <v>186.14139468066085</v>
      </c>
      <c r="N34" s="8">
        <f t="shared" si="11"/>
        <v>84.419167723925355</v>
      </c>
      <c r="O34" s="8">
        <f t="shared" si="2"/>
        <v>6.4066490761925294</v>
      </c>
      <c r="P34" s="8">
        <f t="shared" si="3"/>
        <v>6.0751982815316609E-2</v>
      </c>
      <c r="Q34" s="8">
        <f t="shared" si="4"/>
        <v>5.8978074356449424E-2</v>
      </c>
      <c r="R34" s="8">
        <f t="shared" si="5"/>
        <v>7.4744239222246174</v>
      </c>
      <c r="S34" s="8">
        <f t="shared" si="8"/>
        <v>17.079999999999998</v>
      </c>
      <c r="T34" s="8">
        <f t="shared" si="9"/>
        <v>8.6974923020083654</v>
      </c>
      <c r="U34" s="8">
        <f t="shared" si="10"/>
        <v>16.586868419266359</v>
      </c>
      <c r="V34">
        <f t="shared" si="7"/>
        <v>5.8548009367681502</v>
      </c>
    </row>
    <row r="35" spans="1:27" x14ac:dyDescent="0.25">
      <c r="A35" s="8">
        <v>1897</v>
      </c>
      <c r="B35" s="7">
        <v>4.22</v>
      </c>
      <c r="C35" s="7">
        <v>0.18</v>
      </c>
      <c r="D35" s="7">
        <v>0.31</v>
      </c>
      <c r="E35" s="7">
        <v>3.44</v>
      </c>
      <c r="F35" s="7">
        <v>3.4</v>
      </c>
      <c r="G35" s="9">
        <v>6.4699033000000004</v>
      </c>
      <c r="H35">
        <f t="shared" si="0"/>
        <v>1.0048458913400324</v>
      </c>
      <c r="I35">
        <v>3089.2463215431999</v>
      </c>
      <c r="J35" s="8">
        <f t="shared" si="6"/>
        <v>1897</v>
      </c>
      <c r="K35" s="8">
        <f t="shared" si="1"/>
        <v>150.20032834184707</v>
      </c>
      <c r="L35" s="8">
        <v>151.97019374204089</v>
      </c>
      <c r="M35" s="8">
        <v>202.52412674963847</v>
      </c>
      <c r="N35" s="8">
        <f t="shared" si="11"/>
        <v>99.894303049605682</v>
      </c>
      <c r="O35" s="8">
        <f t="shared" si="2"/>
        <v>6.223603056331668</v>
      </c>
      <c r="P35" s="8">
        <f t="shared" si="3"/>
        <v>0.1647937055757222</v>
      </c>
      <c r="Q35" s="8">
        <f t="shared" si="4"/>
        <v>0.15254399457868684</v>
      </c>
      <c r="R35" s="8">
        <f t="shared" si="5"/>
        <v>10.718427485904538</v>
      </c>
      <c r="S35" s="8">
        <f t="shared" si="8"/>
        <v>20.095238095238095</v>
      </c>
      <c r="T35" s="8">
        <f t="shared" si="9"/>
        <v>8.7792199348829492</v>
      </c>
      <c r="U35" s="8">
        <f t="shared" si="10"/>
        <v>17.26938330341078</v>
      </c>
      <c r="V35">
        <f t="shared" si="7"/>
        <v>4.9763033175355451</v>
      </c>
    </row>
    <row r="36" spans="1:27" x14ac:dyDescent="0.25">
      <c r="A36" s="8">
        <v>1898</v>
      </c>
      <c r="B36" s="7">
        <v>4.88</v>
      </c>
      <c r="C36" s="7">
        <v>0.2</v>
      </c>
      <c r="D36" s="7">
        <v>0.35</v>
      </c>
      <c r="E36" s="7">
        <v>3.55</v>
      </c>
      <c r="F36" s="7">
        <v>3.35</v>
      </c>
      <c r="G36" s="9">
        <v>6.6601933999999998</v>
      </c>
      <c r="H36">
        <f t="shared" si="0"/>
        <v>1.0209149670353503</v>
      </c>
      <c r="I36">
        <v>3085.2754764858282</v>
      </c>
      <c r="J36" s="8">
        <f t="shared" si="6"/>
        <v>1898</v>
      </c>
      <c r="K36" s="8">
        <f t="shared" si="1"/>
        <v>168.72879397165855</v>
      </c>
      <c r="L36" s="8">
        <v>155.26504919895356</v>
      </c>
      <c r="M36" s="8">
        <v>204.72863225551308</v>
      </c>
      <c r="N36" s="8">
        <f t="shared" si="11"/>
        <v>93.158082198547064</v>
      </c>
      <c r="O36" s="8">
        <f t="shared" si="2"/>
        <v>6.8177150159299851</v>
      </c>
      <c r="P36" s="8">
        <f t="shared" si="3"/>
        <v>0.26875944799415785</v>
      </c>
      <c r="Q36" s="8">
        <f t="shared" si="4"/>
        <v>0.23803961047513675</v>
      </c>
      <c r="R36" s="8">
        <f t="shared" si="5"/>
        <v>11.931001277877472</v>
      </c>
      <c r="S36" s="8">
        <f t="shared" si="8"/>
        <v>15.741935483870968</v>
      </c>
      <c r="T36" s="8">
        <f t="shared" si="9"/>
        <v>9.2231826596165494</v>
      </c>
      <c r="U36" s="8">
        <f t="shared" si="10"/>
        <v>19.219110037469196</v>
      </c>
      <c r="V36">
        <f t="shared" si="7"/>
        <v>6.3524590163934427</v>
      </c>
      <c r="X36" s="7"/>
    </row>
    <row r="37" spans="1:27" x14ac:dyDescent="0.25">
      <c r="A37" s="8">
        <v>1899</v>
      </c>
      <c r="B37" s="7">
        <v>6.08</v>
      </c>
      <c r="C37" s="7">
        <v>0.21</v>
      </c>
      <c r="D37" s="7">
        <v>0.48</v>
      </c>
      <c r="E37" s="7">
        <v>3.36</v>
      </c>
      <c r="F37" s="7">
        <v>3.1</v>
      </c>
      <c r="G37" s="9">
        <v>6.7553425000000002</v>
      </c>
      <c r="H37">
        <f t="shared" si="0"/>
        <v>0.88416379139908874</v>
      </c>
      <c r="I37">
        <v>3389.8130517860636</v>
      </c>
      <c r="J37" s="8">
        <f t="shared" si="6"/>
        <v>1899</v>
      </c>
      <c r="K37" s="8">
        <f t="shared" si="1"/>
        <v>207.2585364842715</v>
      </c>
      <c r="L37" s="8">
        <v>158.14217359693359</v>
      </c>
      <c r="M37" s="8">
        <v>209.58841311228417</v>
      </c>
      <c r="N37" s="8">
        <f t="shared" si="11"/>
        <v>128.93475514037675</v>
      </c>
      <c r="O37" s="8">
        <f t="shared" si="2"/>
        <v>6.1236218992079241</v>
      </c>
      <c r="P37" s="8">
        <f t="shared" si="3"/>
        <v>-0.11221867557179911</v>
      </c>
      <c r="Q37" s="8">
        <f t="shared" si="4"/>
        <v>-0.11902982259057066</v>
      </c>
      <c r="R37" s="8">
        <f t="shared" si="5"/>
        <v>13.996850055332398</v>
      </c>
      <c r="S37" s="8">
        <f t="shared" si="8"/>
        <v>17.37142857142857</v>
      </c>
      <c r="T37" s="8">
        <f t="shared" si="9"/>
        <v>9.7152591603520317</v>
      </c>
      <c r="U37" s="8">
        <f t="shared" si="10"/>
        <v>22.471476943826264</v>
      </c>
      <c r="V37">
        <f t="shared" si="7"/>
        <v>5.7565789473684212</v>
      </c>
      <c r="W37" s="8"/>
      <c r="Y37" s="13"/>
    </row>
    <row r="38" spans="1:27" x14ac:dyDescent="0.25">
      <c r="A38" s="8">
        <v>1900</v>
      </c>
      <c r="B38" s="7">
        <v>6.1</v>
      </c>
      <c r="C38" s="7">
        <v>0.3</v>
      </c>
      <c r="D38" s="7">
        <v>0.48</v>
      </c>
      <c r="E38" s="7">
        <v>4.6399999999999997</v>
      </c>
      <c r="F38" s="7">
        <v>3.15</v>
      </c>
      <c r="G38" s="9">
        <v>7.8970910999999999</v>
      </c>
      <c r="H38">
        <f t="shared" si="0"/>
        <v>1.0722379898180472</v>
      </c>
      <c r="I38">
        <v>3362.0541357981015</v>
      </c>
      <c r="J38" s="8">
        <f t="shared" si="6"/>
        <v>1900</v>
      </c>
      <c r="K38" s="8">
        <f t="shared" si="1"/>
        <v>177.87663611984922</v>
      </c>
      <c r="L38" s="8">
        <v>161.94662116933745</v>
      </c>
      <c r="M38" s="8">
        <v>187.64593734737494</v>
      </c>
      <c r="N38" s="8">
        <f t="shared" si="11"/>
        <v>118.63938078736197</v>
      </c>
      <c r="O38" s="8">
        <f t="shared" si="2"/>
        <v>8.964040022406726</v>
      </c>
      <c r="P38" s="8">
        <f t="shared" si="3"/>
        <v>0.23802983922378845</v>
      </c>
      <c r="Q38" s="8">
        <f t="shared" si="4"/>
        <v>0.21352127673751775</v>
      </c>
      <c r="R38" s="8">
        <f t="shared" si="5"/>
        <v>14.342464035850762</v>
      </c>
      <c r="S38" s="8">
        <f t="shared" si="8"/>
        <v>12.708333333333332</v>
      </c>
      <c r="T38" s="8">
        <f t="shared" si="9"/>
        <v>10.293549444294076</v>
      </c>
      <c r="U38" s="8">
        <f t="shared" si="10"/>
        <v>18.308995486786774</v>
      </c>
      <c r="V38">
        <f t="shared" si="7"/>
        <v>7.8688524590163942</v>
      </c>
      <c r="W38" s="8"/>
      <c r="X38" s="13"/>
      <c r="AA38" s="8"/>
    </row>
    <row r="39" spans="1:27" x14ac:dyDescent="0.25">
      <c r="A39" s="8">
        <v>1901</v>
      </c>
      <c r="B39" s="7">
        <v>7.07</v>
      </c>
      <c r="C39" s="7">
        <v>0.32</v>
      </c>
      <c r="D39" s="7">
        <v>0.5</v>
      </c>
      <c r="E39" s="7">
        <v>4.3</v>
      </c>
      <c r="F39" s="7">
        <v>3.1</v>
      </c>
      <c r="G39" s="9">
        <v>7.7067928999999999</v>
      </c>
      <c r="H39">
        <f t="shared" si="0"/>
        <v>1.0178665654116614</v>
      </c>
      <c r="I39">
        <v>3702.7857873608336</v>
      </c>
      <c r="J39" s="8">
        <f t="shared" si="6"/>
        <v>1901</v>
      </c>
      <c r="K39" s="8">
        <f t="shared" si="1"/>
        <v>211.25254319471853</v>
      </c>
      <c r="L39" s="8">
        <v>162.9736097195042</v>
      </c>
      <c r="M39" s="8">
        <v>198.39530306941936</v>
      </c>
      <c r="N39" s="8">
        <f t="shared" si="11"/>
        <v>165.58779345321108</v>
      </c>
      <c r="O39" s="8">
        <f t="shared" si="2"/>
        <v>9.3312333702216002</v>
      </c>
      <c r="P39" s="8">
        <f t="shared" si="3"/>
        <v>0.16500978600170363</v>
      </c>
      <c r="Q39" s="8">
        <f t="shared" si="4"/>
        <v>0.15272948698384647</v>
      </c>
      <c r="R39" s="8">
        <f t="shared" si="5"/>
        <v>14.580052140971249</v>
      </c>
      <c r="S39" s="8">
        <f t="shared" si="8"/>
        <v>14.729166666666668</v>
      </c>
      <c r="T39" s="8">
        <f t="shared" si="9"/>
        <v>10.682855137832647</v>
      </c>
      <c r="U39" s="8">
        <f t="shared" si="10"/>
        <v>20.522808418802526</v>
      </c>
      <c r="V39">
        <f t="shared" si="7"/>
        <v>6.7892503536067892</v>
      </c>
      <c r="W39" s="8"/>
      <c r="X39" s="13"/>
      <c r="AA39" s="8"/>
    </row>
    <row r="40" spans="1:27" x14ac:dyDescent="0.25">
      <c r="A40" s="8">
        <v>1902</v>
      </c>
      <c r="B40" s="7">
        <v>8.1199999999999992</v>
      </c>
      <c r="C40" s="7">
        <v>0.33</v>
      </c>
      <c r="D40" s="7">
        <v>0.63</v>
      </c>
      <c r="E40" s="7">
        <v>4.72</v>
      </c>
      <c r="F40" s="7">
        <v>3.18</v>
      </c>
      <c r="G40" s="9">
        <v>7.8970910999999999</v>
      </c>
      <c r="H40">
        <f t="shared" si="0"/>
        <v>0.95513813139003279</v>
      </c>
      <c r="I40">
        <v>3659.7120651915307</v>
      </c>
      <c r="J40" s="8">
        <f t="shared" si="6"/>
        <v>1902</v>
      </c>
      <c r="K40" s="8">
        <f t="shared" si="1"/>
        <v>236.78004676937309</v>
      </c>
      <c r="L40" s="8">
        <v>163.67649500877525</v>
      </c>
      <c r="M40" s="8">
        <v>199.64322474561814</v>
      </c>
      <c r="N40" s="8">
        <f t="shared" si="11"/>
        <v>148.68497544587012</v>
      </c>
      <c r="O40" s="8">
        <f t="shared" si="2"/>
        <v>8.7768679143885677</v>
      </c>
      <c r="P40" s="8">
        <f t="shared" si="3"/>
        <v>-1.2653943836344472E-2</v>
      </c>
      <c r="Q40" s="8">
        <f t="shared" si="4"/>
        <v>-1.273468685185843E-2</v>
      </c>
      <c r="R40" s="8">
        <f t="shared" si="5"/>
        <v>16.755838745650902</v>
      </c>
      <c r="S40" s="8">
        <f t="shared" si="8"/>
        <v>16.239999999999998</v>
      </c>
      <c r="T40" s="8">
        <f t="shared" si="9"/>
        <v>11.279515153965864</v>
      </c>
      <c r="U40" s="8">
        <f t="shared" si="10"/>
        <v>22.164491019898954</v>
      </c>
      <c r="V40">
        <f t="shared" si="7"/>
        <v>6.1576354679802963</v>
      </c>
      <c r="W40" s="8"/>
      <c r="X40" s="13"/>
      <c r="AA40" s="8"/>
    </row>
    <row r="41" spans="1:27" x14ac:dyDescent="0.25">
      <c r="A41" s="8">
        <v>1903</v>
      </c>
      <c r="B41" s="7">
        <v>8.4600000000000009</v>
      </c>
      <c r="C41" s="7">
        <v>0.35</v>
      </c>
      <c r="D41" s="7">
        <v>0.53</v>
      </c>
      <c r="E41" s="7">
        <v>5.5</v>
      </c>
      <c r="F41" s="7">
        <v>3.3</v>
      </c>
      <c r="G41" s="9">
        <v>8.6582594999999998</v>
      </c>
      <c r="H41">
        <f t="shared" si="0"/>
        <v>1.1035053958299639</v>
      </c>
      <c r="I41">
        <v>3808.0779029867008</v>
      </c>
      <c r="J41" s="8">
        <f t="shared" si="6"/>
        <v>1903</v>
      </c>
      <c r="K41" s="8">
        <f t="shared" si="1"/>
        <v>225.00697744159785</v>
      </c>
      <c r="L41" s="8">
        <v>165.01585463204739</v>
      </c>
      <c r="M41" s="8">
        <v>189.57361189788904</v>
      </c>
      <c r="N41" s="8">
        <f t="shared" si="11"/>
        <v>165.52526898026719</v>
      </c>
      <c r="O41" s="8">
        <f t="shared" si="2"/>
        <v>9.7367869760308299</v>
      </c>
      <c r="P41" s="8">
        <f t="shared" si="3"/>
        <v>-0.13082552601205055</v>
      </c>
      <c r="Q41" s="8">
        <f t="shared" si="4"/>
        <v>-0.14021139827919088</v>
      </c>
      <c r="R41" s="8">
        <f t="shared" si="5"/>
        <v>14.744277420846684</v>
      </c>
      <c r="S41" s="8">
        <f t="shared" si="8"/>
        <v>13.428571428571431</v>
      </c>
      <c r="T41" s="8">
        <f t="shared" si="9"/>
        <v>11.87994911152423</v>
      </c>
      <c r="U41" s="8">
        <f t="shared" si="10"/>
        <v>19.948284511367998</v>
      </c>
      <c r="V41">
        <f t="shared" si="7"/>
        <v>7.446808510638296</v>
      </c>
      <c r="W41" s="8"/>
      <c r="X41" s="13"/>
      <c r="AA41" s="8"/>
    </row>
    <row r="42" spans="1:27" x14ac:dyDescent="0.25">
      <c r="A42" s="8">
        <v>1904</v>
      </c>
      <c r="B42" s="7">
        <v>6.68</v>
      </c>
      <c r="C42" s="7">
        <v>0.31</v>
      </c>
      <c r="D42" s="7">
        <v>0.49</v>
      </c>
      <c r="E42" s="7">
        <v>4.34</v>
      </c>
      <c r="F42" s="7">
        <v>3.4</v>
      </c>
      <c r="G42" s="9">
        <v>8.2776793000000009</v>
      </c>
      <c r="H42">
        <f t="shared" si="0"/>
        <v>1.0199578531676148</v>
      </c>
      <c r="I42">
        <v>3785.6899573301894</v>
      </c>
      <c r="J42" s="8">
        <f t="shared" si="6"/>
        <v>1904</v>
      </c>
      <c r="K42" s="8">
        <f t="shared" si="1"/>
        <v>185.8335342853884</v>
      </c>
      <c r="L42" s="8">
        <v>165.42007580245257</v>
      </c>
      <c r="M42" s="8">
        <v>205.30068117755877</v>
      </c>
      <c r="N42" s="8">
        <f t="shared" si="11"/>
        <v>151.93013771209277</v>
      </c>
      <c r="O42" s="8">
        <f t="shared" si="2"/>
        <v>8.4302550060381343</v>
      </c>
      <c r="P42" s="8">
        <f t="shared" si="3"/>
        <v>0.27898768832159598</v>
      </c>
      <c r="Q42" s="8">
        <f t="shared" si="4"/>
        <v>0.24606889653129471</v>
      </c>
      <c r="R42" s="8">
        <f t="shared" si="5"/>
        <v>13.325241783737697</v>
      </c>
      <c r="S42" s="8">
        <f t="shared" si="8"/>
        <v>12.60377358490566</v>
      </c>
      <c r="T42" s="8">
        <f t="shared" si="9"/>
        <v>12.651247000219032</v>
      </c>
      <c r="U42" s="8">
        <f t="shared" si="10"/>
        <v>15.642620396843219</v>
      </c>
      <c r="V42">
        <f t="shared" si="7"/>
        <v>7.9341317365269459</v>
      </c>
      <c r="W42" s="8"/>
      <c r="X42" s="13"/>
      <c r="AA42" s="8"/>
    </row>
    <row r="43" spans="1:27" x14ac:dyDescent="0.25">
      <c r="A43" s="8">
        <v>1905</v>
      </c>
      <c r="B43" s="7">
        <v>8.43</v>
      </c>
      <c r="C43" s="7">
        <v>0.33</v>
      </c>
      <c r="D43" s="7">
        <v>0.67</v>
      </c>
      <c r="E43" s="7">
        <v>4.17</v>
      </c>
      <c r="F43" s="7">
        <v>3.48</v>
      </c>
      <c r="G43" s="9">
        <v>8.4679289000000004</v>
      </c>
      <c r="H43">
        <f t="shared" si="0"/>
        <v>1.0417000000000001</v>
      </c>
      <c r="I43">
        <v>3923.5704591740791</v>
      </c>
      <c r="J43" s="8">
        <f t="shared" si="6"/>
        <v>1905</v>
      </c>
      <c r="K43" s="8">
        <f t="shared" si="1"/>
        <v>229.24854742226282</v>
      </c>
      <c r="L43" s="8">
        <v>167.24255528043864</v>
      </c>
      <c r="M43" s="8">
        <v>208.29810170391255</v>
      </c>
      <c r="N43" s="8">
        <f t="shared" si="11"/>
        <v>166.87284001642604</v>
      </c>
      <c r="O43" s="8">
        <f t="shared" si="2"/>
        <v>8.9741424257825315</v>
      </c>
      <c r="P43" s="8">
        <f t="shared" si="3"/>
        <v>0.20996441281138786</v>
      </c>
      <c r="Q43" s="8">
        <f t="shared" si="4"/>
        <v>0.1905909482764612</v>
      </c>
      <c r="R43" s="8">
        <f t="shared" si="5"/>
        <v>18.22022856143726</v>
      </c>
      <c r="S43" s="8">
        <f t="shared" si="8"/>
        <v>17.204081632653061</v>
      </c>
      <c r="T43" s="8">
        <f t="shared" si="9"/>
        <v>13.608880542983361</v>
      </c>
      <c r="U43" s="8">
        <f t="shared" si="10"/>
        <v>18.120628537115259</v>
      </c>
      <c r="V43">
        <f t="shared" si="7"/>
        <v>5.8125741399762756</v>
      </c>
      <c r="W43" s="8"/>
    </row>
    <row r="44" spans="1:27" x14ac:dyDescent="0.25">
      <c r="A44" s="8">
        <v>1906</v>
      </c>
      <c r="B44" s="7">
        <v>9.8699999999999992</v>
      </c>
      <c r="C44" s="7">
        <v>0.4</v>
      </c>
      <c r="D44" s="7">
        <v>0.76</v>
      </c>
      <c r="E44" s="7">
        <v>5.47</v>
      </c>
      <c r="F44" s="7">
        <v>3.43</v>
      </c>
      <c r="G44" s="9">
        <v>8.4679289000000004</v>
      </c>
      <c r="H44">
        <f t="shared" si="0"/>
        <v>1.0093366588536368</v>
      </c>
      <c r="I44">
        <v>4273.8445351244036</v>
      </c>
      <c r="J44" s="8">
        <f t="shared" si="6"/>
        <v>1906</v>
      </c>
      <c r="K44" s="8">
        <f t="shared" si="1"/>
        <v>268.40844164385931</v>
      </c>
      <c r="L44" s="8">
        <v>168.60464998120852</v>
      </c>
      <c r="M44" s="8">
        <v>215.22778506272132</v>
      </c>
      <c r="N44" s="8">
        <f t="shared" si="11"/>
        <v>225.95382119509279</v>
      </c>
      <c r="O44" s="8">
        <f t="shared" si="2"/>
        <v>10.409889277279493</v>
      </c>
      <c r="P44" s="8">
        <f t="shared" si="3"/>
        <v>-3.4284311563531247E-2</v>
      </c>
      <c r="Q44" s="8">
        <f t="shared" si="4"/>
        <v>-3.4885806478524933E-2</v>
      </c>
      <c r="R44" s="8">
        <f t="shared" si="5"/>
        <v>19.778789626831035</v>
      </c>
      <c r="S44" s="8">
        <f t="shared" si="8"/>
        <v>14.731343283582088</v>
      </c>
      <c r="T44" s="8">
        <f t="shared" si="9"/>
        <v>14.839317113444002</v>
      </c>
      <c r="U44" s="8">
        <f t="shared" si="10"/>
        <v>19.723036056940682</v>
      </c>
      <c r="V44">
        <f t="shared" si="7"/>
        <v>6.7882472137791288</v>
      </c>
      <c r="W44" s="8"/>
      <c r="X44" s="13"/>
      <c r="Z44" s="8"/>
    </row>
    <row r="45" spans="1:27" x14ac:dyDescent="0.25">
      <c r="A45" s="8">
        <v>1907</v>
      </c>
      <c r="B45" s="7">
        <v>9.56</v>
      </c>
      <c r="C45" s="7">
        <v>0.44</v>
      </c>
      <c r="D45" s="7">
        <v>0.66</v>
      </c>
      <c r="E45" s="7">
        <v>6.23</v>
      </c>
      <c r="F45" s="7">
        <v>3.67</v>
      </c>
      <c r="G45" s="9">
        <v>8.8485090999999993</v>
      </c>
      <c r="H45">
        <f t="shared" si="0"/>
        <v>1.085642122060444</v>
      </c>
      <c r="I45">
        <v>4276.7051131683093</v>
      </c>
      <c r="J45" s="8">
        <f t="shared" si="6"/>
        <v>1907</v>
      </c>
      <c r="K45" s="8">
        <f t="shared" si="1"/>
        <v>248.79635372697985</v>
      </c>
      <c r="L45" s="8">
        <v>168.52618773552274</v>
      </c>
      <c r="M45" s="8">
        <v>214.53148490965668</v>
      </c>
      <c r="N45" s="8">
        <f t="shared" si="11"/>
        <v>216.14948296872177</v>
      </c>
      <c r="O45" s="8">
        <f t="shared" si="2"/>
        <v>11.702490552518091</v>
      </c>
      <c r="P45" s="8">
        <f t="shared" si="3"/>
        <v>-0.22069199047651039</v>
      </c>
      <c r="Q45" s="8">
        <f t="shared" si="4"/>
        <v>-0.24934892034187417</v>
      </c>
      <c r="R45" s="8">
        <f t="shared" si="5"/>
        <v>17.553735828777135</v>
      </c>
      <c r="S45" s="8">
        <f t="shared" si="8"/>
        <v>12.578947368421051</v>
      </c>
      <c r="T45" s="8">
        <f t="shared" si="9"/>
        <v>15.522847947731259</v>
      </c>
      <c r="U45" s="8">
        <f t="shared" si="10"/>
        <v>16.766024462242765</v>
      </c>
      <c r="V45">
        <f t="shared" si="7"/>
        <v>7.9497907949790809</v>
      </c>
      <c r="W45" s="8"/>
      <c r="X45" s="13"/>
      <c r="Z45" s="8"/>
    </row>
    <row r="46" spans="1:27" x14ac:dyDescent="0.25">
      <c r="A46" s="8">
        <v>1908</v>
      </c>
      <c r="B46" s="7">
        <v>6.85</v>
      </c>
      <c r="C46" s="7">
        <v>0.4</v>
      </c>
      <c r="D46" s="7">
        <v>0.57999999999999996</v>
      </c>
      <c r="E46" s="7">
        <v>5.32</v>
      </c>
      <c r="F46" s="7">
        <v>3.87</v>
      </c>
      <c r="G46" s="9">
        <v>8.6582594999999998</v>
      </c>
      <c r="H46">
        <f t="shared" si="0"/>
        <v>1.0195897678699035</v>
      </c>
      <c r="I46">
        <v>3929.9899721940228</v>
      </c>
      <c r="J46" s="8">
        <f t="shared" si="6"/>
        <v>1908</v>
      </c>
      <c r="K46" s="8">
        <f t="shared" si="1"/>
        <v>182.18650064715661</v>
      </c>
      <c r="L46" s="8">
        <v>167.06558242029948</v>
      </c>
      <c r="M46" s="8">
        <v>227.92521922220473</v>
      </c>
      <c r="N46" s="8">
        <f t="shared" si="11"/>
        <v>142.42593656680259</v>
      </c>
      <c r="O46" s="8">
        <f t="shared" si="2"/>
        <v>10.29912269614824</v>
      </c>
      <c r="P46" s="8">
        <f t="shared" si="3"/>
        <v>0.33695005337217526</v>
      </c>
      <c r="Q46" s="8">
        <f t="shared" si="4"/>
        <v>0.29039094018354428</v>
      </c>
      <c r="R46" s="8">
        <f t="shared" si="5"/>
        <v>14.933727909414948</v>
      </c>
      <c r="S46" s="8">
        <f t="shared" si="8"/>
        <v>10.378787878787877</v>
      </c>
      <c r="T46" s="8">
        <f t="shared" si="9"/>
        <v>15.82312061088501</v>
      </c>
      <c r="U46" s="8">
        <f t="shared" si="10"/>
        <v>11.736667218581115</v>
      </c>
      <c r="V46">
        <f t="shared" si="7"/>
        <v>9.6350364963503665</v>
      </c>
      <c r="W46" s="8"/>
    </row>
    <row r="47" spans="1:27" x14ac:dyDescent="0.25">
      <c r="A47" s="8">
        <v>1909</v>
      </c>
      <c r="B47" s="7">
        <v>9.06</v>
      </c>
      <c r="C47" s="7">
        <v>0.44</v>
      </c>
      <c r="D47" s="7">
        <v>0.76</v>
      </c>
      <c r="E47" s="7">
        <v>3.65</v>
      </c>
      <c r="F47" s="7">
        <v>3.76</v>
      </c>
      <c r="G47" s="9">
        <v>8.9436744000000008</v>
      </c>
      <c r="H47">
        <f t="shared" si="0"/>
        <v>0.9368331133993284</v>
      </c>
      <c r="I47">
        <v>4274.4423497273056</v>
      </c>
      <c r="J47" s="8">
        <f t="shared" si="6"/>
        <v>1909</v>
      </c>
      <c r="K47" s="8">
        <f t="shared" si="1"/>
        <v>233.27512906775763</v>
      </c>
      <c r="L47" s="8">
        <v>167.00460688170827</v>
      </c>
      <c r="M47" s="8">
        <v>230.17846494237037</v>
      </c>
      <c r="N47" s="8">
        <f t="shared" si="11"/>
        <v>189.01642218994218</v>
      </c>
      <c r="O47" s="8">
        <f t="shared" si="2"/>
        <v>10.239667244366297</v>
      </c>
      <c r="P47" s="8">
        <f t="shared" si="3"/>
        <v>4.9495229100410716E-2</v>
      </c>
      <c r="Q47" s="8">
        <f t="shared" si="4"/>
        <v>4.8309314389619433E-2</v>
      </c>
      <c r="R47" s="8">
        <f t="shared" si="5"/>
        <v>17.686697967541786</v>
      </c>
      <c r="S47" s="8">
        <f t="shared" si="8"/>
        <v>15.620689655172413</v>
      </c>
      <c r="T47" s="8">
        <f t="shared" si="9"/>
        <v>16.192105402105948</v>
      </c>
      <c r="U47" s="8">
        <f t="shared" si="10"/>
        <v>14.742675279064956</v>
      </c>
      <c r="V47">
        <f t="shared" si="7"/>
        <v>6.4017660044150118</v>
      </c>
      <c r="W47" s="8"/>
    </row>
    <row r="48" spans="1:27" x14ac:dyDescent="0.25">
      <c r="A48" s="8">
        <v>1910</v>
      </c>
      <c r="B48" s="7">
        <v>10.08</v>
      </c>
      <c r="C48" s="7">
        <v>0.47</v>
      </c>
      <c r="D48" s="7">
        <v>0.73</v>
      </c>
      <c r="E48" s="7">
        <v>5.26</v>
      </c>
      <c r="F48" s="7">
        <v>3.91</v>
      </c>
      <c r="G48" s="9">
        <v>9.8951653000000004</v>
      </c>
      <c r="H48">
        <f t="shared" si="0"/>
        <v>1.1285675819368224</v>
      </c>
      <c r="I48">
        <v>4263.3595028990549</v>
      </c>
      <c r="J48" s="8">
        <f t="shared" si="6"/>
        <v>1910</v>
      </c>
      <c r="K48" s="8">
        <f t="shared" si="1"/>
        <v>234.58146778002788</v>
      </c>
      <c r="L48" s="8">
        <v>167.00298752065069</v>
      </c>
      <c r="M48" s="8">
        <v>214.42316039272202</v>
      </c>
      <c r="N48" s="8">
        <f t="shared" si="11"/>
        <v>176.82402600187936</v>
      </c>
      <c r="O48" s="8">
        <f t="shared" si="2"/>
        <v>11.727224266862386</v>
      </c>
      <c r="P48" s="8">
        <f t="shared" si="3"/>
        <v>3.6006857553089376E-2</v>
      </c>
      <c r="Q48" s="8">
        <f t="shared" si="4"/>
        <v>3.5373763075122924E-2</v>
      </c>
      <c r="R48" s="8">
        <f t="shared" si="5"/>
        <v>18.214624925126685</v>
      </c>
      <c r="S48" s="8">
        <f t="shared" si="8"/>
        <v>13.263157894736841</v>
      </c>
      <c r="T48" s="8">
        <f t="shared" si="9"/>
        <v>16.579321491033539</v>
      </c>
      <c r="U48" s="8">
        <f t="shared" si="10"/>
        <v>14.487397528274375</v>
      </c>
      <c r="V48">
        <f t="shared" si="7"/>
        <v>7.5396825396825404</v>
      </c>
      <c r="W48" s="8"/>
      <c r="X48" s="7"/>
    </row>
    <row r="49" spans="1:27" x14ac:dyDescent="0.25">
      <c r="A49" s="8">
        <v>1911</v>
      </c>
      <c r="B49" s="7">
        <v>9.27</v>
      </c>
      <c r="C49" s="7">
        <v>0.47</v>
      </c>
      <c r="D49" s="7">
        <v>0.59</v>
      </c>
      <c r="E49" s="7">
        <v>4</v>
      </c>
      <c r="F49" s="7">
        <v>3.98</v>
      </c>
      <c r="G49" s="9">
        <v>9.2290893000000001</v>
      </c>
      <c r="H49">
        <f t="shared" si="0"/>
        <v>1.0508263212030209</v>
      </c>
      <c r="I49">
        <v>4399.9282507056205</v>
      </c>
      <c r="J49" s="8">
        <f t="shared" si="6"/>
        <v>1911</v>
      </c>
      <c r="K49" s="8">
        <f t="shared" si="1"/>
        <v>231.30078500811558</v>
      </c>
      <c r="L49" s="8">
        <v>165.41655559541289</v>
      </c>
      <c r="M49" s="8">
        <v>236.47651384237693</v>
      </c>
      <c r="N49" s="8">
        <f t="shared" si="11"/>
        <v>188.86580197276311</v>
      </c>
      <c r="O49" s="8">
        <f t="shared" si="2"/>
        <v>11.849303782951727</v>
      </c>
      <c r="P49" s="8">
        <f t="shared" si="3"/>
        <v>4.528923121908654E-2</v>
      </c>
      <c r="Q49" s="8">
        <f t="shared" si="4"/>
        <v>4.4293623407491184E-2</v>
      </c>
      <c r="R49" s="8">
        <f t="shared" si="5"/>
        <v>14.874657940301104</v>
      </c>
      <c r="S49" s="8">
        <f t="shared" si="8"/>
        <v>12.698630136986301</v>
      </c>
      <c r="T49" s="8">
        <f t="shared" si="9"/>
        <v>16.608782070966519</v>
      </c>
      <c r="U49" s="8">
        <f t="shared" si="10"/>
        <v>13.951161097467596</v>
      </c>
      <c r="V49">
        <f t="shared" si="7"/>
        <v>7.8748651564185552</v>
      </c>
      <c r="W49" s="8"/>
      <c r="Y49" s="13"/>
    </row>
    <row r="50" spans="1:27" x14ac:dyDescent="0.25">
      <c r="A50" s="8">
        <v>1912</v>
      </c>
      <c r="B50" s="7">
        <v>9.1199999999999992</v>
      </c>
      <c r="C50" s="7">
        <v>0.48</v>
      </c>
      <c r="D50" s="7">
        <v>0.7</v>
      </c>
      <c r="E50" s="7">
        <v>4.3499999999999996</v>
      </c>
      <c r="F50" s="7">
        <v>4.01</v>
      </c>
      <c r="G50" s="9">
        <v>9.1340050000000002</v>
      </c>
      <c r="H50">
        <f t="shared" si="0"/>
        <v>0.9725851242346939</v>
      </c>
      <c r="I50">
        <v>4444.755222900706</v>
      </c>
      <c r="J50" s="8">
        <f t="shared" si="6"/>
        <v>1912</v>
      </c>
      <c r="K50" s="8">
        <f t="shared" si="1"/>
        <v>229.92691595855263</v>
      </c>
      <c r="L50" s="8">
        <v>163.59646421799829</v>
      </c>
      <c r="M50" s="8">
        <v>244.5999727248963</v>
      </c>
      <c r="N50" s="8">
        <f t="shared" si="11"/>
        <v>184.83166767179105</v>
      </c>
      <c r="O50" s="8">
        <f t="shared" si="2"/>
        <v>11.279020408163264</v>
      </c>
      <c r="P50" s="8">
        <f t="shared" si="3"/>
        <v>-5.0831431256686383E-4</v>
      </c>
      <c r="Q50" s="8">
        <f t="shared" si="4"/>
        <v>-5.0844354808369315E-4</v>
      </c>
      <c r="R50" s="8">
        <f t="shared" si="5"/>
        <v>16.448571428571427</v>
      </c>
      <c r="S50" s="8">
        <f t="shared" si="8"/>
        <v>15.457627118644066</v>
      </c>
      <c r="T50" s="8">
        <f t="shared" si="9"/>
        <v>16.578055339258576</v>
      </c>
      <c r="U50" s="8">
        <f t="shared" si="10"/>
        <v>13.843695159350863</v>
      </c>
      <c r="V50">
        <f t="shared" si="7"/>
        <v>6.469298245614036</v>
      </c>
      <c r="W50" s="8"/>
      <c r="X50" s="13"/>
      <c r="AA50" s="8"/>
    </row>
    <row r="51" spans="1:27" x14ac:dyDescent="0.25">
      <c r="A51" s="8">
        <v>1913</v>
      </c>
      <c r="B51" s="7">
        <v>9.3000000000000007</v>
      </c>
      <c r="C51" s="7">
        <v>0.48</v>
      </c>
      <c r="D51" s="7">
        <v>0.63</v>
      </c>
      <c r="E51" s="7">
        <v>5.65</v>
      </c>
      <c r="F51" s="7">
        <v>4.45</v>
      </c>
      <c r="G51" s="9">
        <v>9.8000000000000007</v>
      </c>
      <c r="H51">
        <f t="shared" si="0"/>
        <v>1.0353699999999999</v>
      </c>
      <c r="I51">
        <v>4501.9880208039194</v>
      </c>
      <c r="J51" s="8">
        <f t="shared" si="6"/>
        <v>1913</v>
      </c>
      <c r="K51" s="8">
        <f t="shared" si="1"/>
        <v>218.53102040816327</v>
      </c>
      <c r="L51" s="8">
        <v>162.26503340988111</v>
      </c>
      <c r="M51" s="8">
        <v>235.81140981481721</v>
      </c>
      <c r="N51" s="8">
        <f t="shared" si="11"/>
        <v>183.25802989815887</v>
      </c>
      <c r="O51" s="8">
        <f t="shared" si="2"/>
        <v>11.053439999999998</v>
      </c>
      <c r="P51" s="8">
        <f t="shared" si="3"/>
        <v>-6.7419354838709838E-2</v>
      </c>
      <c r="Q51" s="8">
        <f t="shared" si="4"/>
        <v>-6.9799648456891752E-2</v>
      </c>
      <c r="R51" s="8">
        <f t="shared" si="5"/>
        <v>14.50764</v>
      </c>
      <c r="S51" s="8">
        <f t="shared" si="8"/>
        <v>13.285714285714288</v>
      </c>
      <c r="T51" s="8">
        <f t="shared" si="9"/>
        <v>16.554391597173908</v>
      </c>
      <c r="U51" s="8">
        <f t="shared" si="10"/>
        <v>13.181945405300878</v>
      </c>
      <c r="V51">
        <f t="shared" si="7"/>
        <v>7.5268817204301062</v>
      </c>
      <c r="W51" s="8"/>
      <c r="X51" s="13"/>
      <c r="AA51" s="8"/>
    </row>
    <row r="52" spans="1:27" x14ac:dyDescent="0.25">
      <c r="A52" s="8">
        <v>1914</v>
      </c>
      <c r="B52" s="7">
        <v>8.3699999999999992</v>
      </c>
      <c r="C52" s="7">
        <v>0.42</v>
      </c>
      <c r="D52" s="7">
        <v>0.52</v>
      </c>
      <c r="E52" s="7">
        <v>4.6399999999999997</v>
      </c>
      <c r="F52" s="7">
        <v>4.16</v>
      </c>
      <c r="G52" s="9">
        <v>10</v>
      </c>
      <c r="H52">
        <f t="shared" si="0"/>
        <v>1.0360396039603961</v>
      </c>
      <c r="I52">
        <v>4361.7544433348185</v>
      </c>
      <c r="J52" s="8">
        <f t="shared" si="6"/>
        <v>1914</v>
      </c>
      <c r="K52" s="8">
        <f t="shared" si="1"/>
        <v>192.74435999999997</v>
      </c>
      <c r="L52" s="8">
        <v>161.08696182722721</v>
      </c>
      <c r="M52" s="8">
        <v>241.26842762949909</v>
      </c>
      <c r="N52" s="8">
        <f t="shared" si="11"/>
        <v>150.41606792468806</v>
      </c>
      <c r="O52" s="8">
        <f t="shared" si="2"/>
        <v>9.5759999999999987</v>
      </c>
      <c r="P52" s="8">
        <f t="shared" si="3"/>
        <v>-6.5497947644226603E-2</v>
      </c>
      <c r="Q52" s="8">
        <f t="shared" si="4"/>
        <v>-6.7741455881575985E-2</v>
      </c>
      <c r="R52" s="8">
        <f t="shared" si="5"/>
        <v>11.856000000000002</v>
      </c>
      <c r="S52" s="8">
        <f t="shared" si="8"/>
        <v>13.285714285714283</v>
      </c>
      <c r="T52" s="8">
        <f t="shared" si="9"/>
        <v>16.407467418800142</v>
      </c>
      <c r="U52" s="8">
        <f t="shared" si="10"/>
        <v>11.643095360442267</v>
      </c>
      <c r="V52">
        <f t="shared" si="7"/>
        <v>7.5268817204301088</v>
      </c>
      <c r="W52" s="8"/>
      <c r="X52" s="13"/>
      <c r="AA52" s="8"/>
    </row>
    <row r="53" spans="1:27" x14ac:dyDescent="0.25">
      <c r="A53" s="8">
        <v>1915</v>
      </c>
      <c r="B53" s="7">
        <v>7.48</v>
      </c>
      <c r="C53" s="7">
        <v>0.43</v>
      </c>
      <c r="D53" s="7">
        <v>0.88</v>
      </c>
      <c r="E53" s="7">
        <v>3.65</v>
      </c>
      <c r="F53" s="7">
        <v>4.24</v>
      </c>
      <c r="G53" s="9">
        <v>10.1</v>
      </c>
      <c r="H53">
        <f t="shared" si="0"/>
        <v>1.0066009615384615</v>
      </c>
      <c r="I53">
        <v>4224.7437814597379</v>
      </c>
      <c r="J53" s="8">
        <f t="shared" si="6"/>
        <v>1915</v>
      </c>
      <c r="K53" s="8">
        <f t="shared" si="1"/>
        <v>170.54400000000001</v>
      </c>
      <c r="L53" s="8">
        <v>161.40588147968131</v>
      </c>
      <c r="M53" s="8">
        <v>248.8674247789057</v>
      </c>
      <c r="N53" s="8">
        <f t="shared" si="11"/>
        <v>122.81268985553146</v>
      </c>
      <c r="O53" s="8">
        <f t="shared" si="2"/>
        <v>9.5211923076923064</v>
      </c>
      <c r="P53" s="8">
        <f t="shared" si="3"/>
        <v>0.26717400246812001</v>
      </c>
      <c r="Q53" s="8">
        <f t="shared" si="4"/>
        <v>0.2367892261385019</v>
      </c>
      <c r="R53" s="8">
        <f t="shared" si="5"/>
        <v>19.485230769230768</v>
      </c>
      <c r="S53" s="8">
        <f t="shared" si="8"/>
        <v>14.384615384615383</v>
      </c>
      <c r="T53" s="8">
        <f t="shared" si="9"/>
        <v>16.533967639579487</v>
      </c>
      <c r="U53" s="8">
        <f t="shared" si="10"/>
        <v>10.394291553161084</v>
      </c>
      <c r="V53">
        <f t="shared" si="7"/>
        <v>6.9518716577540109</v>
      </c>
      <c r="W53" s="8"/>
      <c r="X53" s="13"/>
      <c r="AA53" s="8"/>
    </row>
    <row r="54" spans="1:27" x14ac:dyDescent="0.25">
      <c r="A54" s="8">
        <v>1916</v>
      </c>
      <c r="B54" s="7">
        <v>9.33</v>
      </c>
      <c r="C54" s="7">
        <v>0.56000000000000005</v>
      </c>
      <c r="D54" s="7">
        <v>1.53</v>
      </c>
      <c r="E54" s="7">
        <v>3.64</v>
      </c>
      <c r="F54" s="7">
        <v>4.05</v>
      </c>
      <c r="G54" s="9">
        <v>10.4</v>
      </c>
      <c r="H54">
        <f t="shared" si="0"/>
        <v>0.92124444444444453</v>
      </c>
      <c r="I54">
        <v>4541.7089008821367</v>
      </c>
      <c r="J54" s="8">
        <f t="shared" si="6"/>
        <v>1916</v>
      </c>
      <c r="K54" s="8">
        <f t="shared" si="1"/>
        <v>206.58773076923077</v>
      </c>
      <c r="L54" s="8">
        <v>161.80401631287657</v>
      </c>
      <c r="M54" s="8">
        <v>250.04256604547751</v>
      </c>
      <c r="N54" s="8">
        <f t="shared" si="11"/>
        <v>154.5071595893842</v>
      </c>
      <c r="O54" s="8">
        <f t="shared" si="2"/>
        <v>11.021948717948719</v>
      </c>
      <c r="P54" s="8">
        <f t="shared" si="3"/>
        <v>-3.4893414314636065E-2</v>
      </c>
      <c r="Q54" s="8">
        <f t="shared" si="4"/>
        <v>-3.5516732255043822E-2</v>
      </c>
      <c r="R54" s="8">
        <f t="shared" si="5"/>
        <v>30.113538461538461</v>
      </c>
      <c r="S54" s="8">
        <f t="shared" si="8"/>
        <v>10.602272727272728</v>
      </c>
      <c r="T54" s="8">
        <f t="shared" si="9"/>
        <v>17.567442523050229</v>
      </c>
      <c r="U54" s="8">
        <f t="shared" si="10"/>
        <v>12.494746286710706</v>
      </c>
      <c r="V54">
        <f t="shared" si="7"/>
        <v>9.4319399785637721</v>
      </c>
      <c r="W54" s="8"/>
      <c r="X54" s="13"/>
      <c r="AA54" s="8"/>
    </row>
    <row r="55" spans="1:27" x14ac:dyDescent="0.25">
      <c r="A55" s="8">
        <v>1917</v>
      </c>
      <c r="B55" s="7">
        <v>9.57</v>
      </c>
      <c r="C55" s="7">
        <v>0.69</v>
      </c>
      <c r="D55" s="7">
        <v>1.28</v>
      </c>
      <c r="E55" s="7">
        <v>4.25</v>
      </c>
      <c r="F55" s="7">
        <v>4.2300000000000004</v>
      </c>
      <c r="G55" s="9">
        <v>11.7</v>
      </c>
      <c r="H55">
        <f t="shared" si="0"/>
        <v>0.87123214285714279</v>
      </c>
      <c r="I55">
        <v>4387.4780291398238</v>
      </c>
      <c r="J55" s="8">
        <f t="shared" si="6"/>
        <v>1917</v>
      </c>
      <c r="K55" s="8">
        <f t="shared" si="1"/>
        <v>188.3572307692308</v>
      </c>
      <c r="L55" s="8">
        <v>160.62938442197074</v>
      </c>
      <c r="M55" s="8">
        <v>229.30043181969816</v>
      </c>
      <c r="N55" s="8">
        <f t="shared" si="11"/>
        <v>123.54278245025084</v>
      </c>
      <c r="O55" s="8">
        <f t="shared" si="2"/>
        <v>11.349514285714283</v>
      </c>
      <c r="P55" s="8">
        <f t="shared" si="3"/>
        <v>-0.31012091356918953</v>
      </c>
      <c r="Q55" s="8">
        <f t="shared" si="4"/>
        <v>-0.37123893380343548</v>
      </c>
      <c r="R55" s="8">
        <f t="shared" si="5"/>
        <v>21.054171428571429</v>
      </c>
      <c r="S55" s="8">
        <f t="shared" si="8"/>
        <v>6.2549019607843146</v>
      </c>
      <c r="T55" s="8">
        <f t="shared" si="9"/>
        <v>17.917486083029662</v>
      </c>
      <c r="U55" s="8">
        <f t="shared" si="10"/>
        <v>10.721949454058974</v>
      </c>
      <c r="V55">
        <f t="shared" si="7"/>
        <v>15.987460815047019</v>
      </c>
      <c r="W55" s="8"/>
    </row>
    <row r="56" spans="1:27" x14ac:dyDescent="0.25">
      <c r="A56" s="8">
        <v>1918</v>
      </c>
      <c r="B56" s="7">
        <v>7.21</v>
      </c>
      <c r="C56" s="7">
        <v>0.56999999999999995</v>
      </c>
      <c r="D56" s="7">
        <v>0.99</v>
      </c>
      <c r="E56" s="7">
        <v>5.98</v>
      </c>
      <c r="F56" s="7">
        <v>4.57</v>
      </c>
      <c r="G56" s="9">
        <v>14</v>
      </c>
      <c r="H56">
        <f t="shared" si="0"/>
        <v>0.89922424242424248</v>
      </c>
      <c r="I56">
        <v>4369.9592616520058</v>
      </c>
      <c r="J56" s="8">
        <f t="shared" si="6"/>
        <v>1918</v>
      </c>
      <c r="K56" s="8">
        <f t="shared" si="1"/>
        <v>118.5942</v>
      </c>
      <c r="L56" s="8">
        <v>159.0290810376527</v>
      </c>
      <c r="M56" s="8">
        <v>198.18734067636066</v>
      </c>
      <c r="N56" s="8">
        <f t="shared" si="11"/>
        <v>110.23187815451259</v>
      </c>
      <c r="O56" s="8">
        <f t="shared" si="2"/>
        <v>7.955127272727271</v>
      </c>
      <c r="P56" s="8">
        <f t="shared" si="3"/>
        <v>-9.1203295086791491E-3</v>
      </c>
      <c r="Q56" s="8">
        <f t="shared" si="4"/>
        <v>-9.1621743338987753E-3</v>
      </c>
      <c r="R56" s="8">
        <f t="shared" si="5"/>
        <v>13.816800000000001</v>
      </c>
      <c r="S56" s="8">
        <f t="shared" si="8"/>
        <v>5.6328125</v>
      </c>
      <c r="T56" s="8">
        <f t="shared" si="9"/>
        <v>17.805793292088165</v>
      </c>
      <c r="U56" s="8">
        <f t="shared" si="10"/>
        <v>6.6189084478946585</v>
      </c>
      <c r="V56">
        <f t="shared" si="7"/>
        <v>17.753120665742024</v>
      </c>
      <c r="W56" s="8"/>
      <c r="X56" s="13"/>
      <c r="Z56" s="8"/>
    </row>
    <row r="57" spans="1:27" x14ac:dyDescent="0.25">
      <c r="A57" s="8">
        <v>1919</v>
      </c>
      <c r="B57" s="7">
        <v>7.85</v>
      </c>
      <c r="C57" s="7">
        <v>0.53</v>
      </c>
      <c r="D57" s="7">
        <v>0.93</v>
      </c>
      <c r="E57" s="7">
        <v>5.56</v>
      </c>
      <c r="F57" s="7">
        <v>4.5</v>
      </c>
      <c r="G57" s="9">
        <v>16.5</v>
      </c>
      <c r="H57">
        <f t="shared" si="0"/>
        <v>0.90245595854922278</v>
      </c>
      <c r="I57">
        <v>4505.8267373012377</v>
      </c>
      <c r="J57" s="8">
        <f t="shared" si="6"/>
        <v>1919</v>
      </c>
      <c r="K57" s="8">
        <f t="shared" si="1"/>
        <v>109.55745454545453</v>
      </c>
      <c r="L57" s="8">
        <v>160.94033317440434</v>
      </c>
      <c r="M57" s="8">
        <v>178.30714068934512</v>
      </c>
      <c r="N57" s="8">
        <f t="shared" si="11"/>
        <v>116.63843552208837</v>
      </c>
      <c r="O57" s="8">
        <f t="shared" si="2"/>
        <v>6.3237512953367876</v>
      </c>
      <c r="P57" s="8">
        <f t="shared" si="3"/>
        <v>1.9372297943962339E-2</v>
      </c>
      <c r="Q57" s="8">
        <f t="shared" si="4"/>
        <v>1.9187043690878761E-2</v>
      </c>
      <c r="R57" s="8">
        <f t="shared" si="5"/>
        <v>11.096393782383419</v>
      </c>
      <c r="S57" s="8">
        <f t="shared" si="8"/>
        <v>7.9292929292929282</v>
      </c>
      <c r="T57" s="8">
        <f t="shared" si="9"/>
        <v>17.146762873572328</v>
      </c>
      <c r="U57" s="8">
        <f t="shared" si="10"/>
        <v>6.1529106144422867</v>
      </c>
      <c r="V57">
        <f t="shared" si="7"/>
        <v>12.61146496815287</v>
      </c>
      <c r="W57" s="8"/>
      <c r="X57" s="13"/>
      <c r="Z57" s="8"/>
    </row>
    <row r="58" spans="1:27" x14ac:dyDescent="0.25">
      <c r="A58" s="8">
        <v>1920</v>
      </c>
      <c r="B58" s="7">
        <v>8.83</v>
      </c>
      <c r="C58" s="7">
        <v>0.51</v>
      </c>
      <c r="D58" s="7">
        <v>0.8</v>
      </c>
      <c r="E58" s="7">
        <v>7.3</v>
      </c>
      <c r="F58" s="7">
        <v>4.97</v>
      </c>
      <c r="G58" s="9">
        <v>19.3</v>
      </c>
      <c r="H58">
        <f t="shared" si="0"/>
        <v>1.0899421052631579</v>
      </c>
      <c r="I58">
        <v>4637.2132854992988</v>
      </c>
      <c r="J58" s="8">
        <f t="shared" si="6"/>
        <v>1920</v>
      </c>
      <c r="K58" s="8">
        <f t="shared" si="1"/>
        <v>105.3560829015544</v>
      </c>
      <c r="L58" s="8">
        <v>164.71432422179703</v>
      </c>
      <c r="M58" s="8">
        <v>161.75808085559422</v>
      </c>
      <c r="N58" s="8">
        <f t="shared" si="11"/>
        <v>124.52573454625454</v>
      </c>
      <c r="O58" s="8">
        <f t="shared" si="2"/>
        <v>6.1812000000000005</v>
      </c>
      <c r="P58" s="8">
        <f t="shared" si="3"/>
        <v>-0.12340704535971869</v>
      </c>
      <c r="Q58" s="8">
        <f t="shared" si="4"/>
        <v>-0.13171252817291437</v>
      </c>
      <c r="R58" s="8">
        <f t="shared" si="5"/>
        <v>9.6960000000000015</v>
      </c>
      <c r="S58" s="8">
        <f t="shared" si="8"/>
        <v>9.4946236559139781</v>
      </c>
      <c r="T58" s="8">
        <f t="shared" si="9"/>
        <v>16.294900381059662</v>
      </c>
      <c r="U58" s="8">
        <f t="shared" si="10"/>
        <v>6.1443716040382084</v>
      </c>
      <c r="V58">
        <f t="shared" si="7"/>
        <v>10.532276330690827</v>
      </c>
      <c r="W58" s="8"/>
    </row>
    <row r="59" spans="1:27" x14ac:dyDescent="0.25">
      <c r="A59" s="8">
        <v>1921</v>
      </c>
      <c r="B59" s="7">
        <v>7.11</v>
      </c>
      <c r="C59" s="7">
        <v>0.46</v>
      </c>
      <c r="D59" s="7">
        <v>0.28999999999999998</v>
      </c>
      <c r="E59" s="7">
        <v>7.44</v>
      </c>
      <c r="F59" s="7">
        <v>5.09</v>
      </c>
      <c r="G59" s="9">
        <v>19</v>
      </c>
      <c r="H59">
        <f t="shared" si="0"/>
        <v>1.207905325443787</v>
      </c>
      <c r="I59">
        <v>4842.8139542488689</v>
      </c>
      <c r="J59" s="8">
        <f t="shared" si="6"/>
        <v>1921</v>
      </c>
      <c r="K59" s="8">
        <f t="shared" si="1"/>
        <v>86.173199999999994</v>
      </c>
      <c r="L59" s="8">
        <v>168.88664919127095</v>
      </c>
      <c r="M59" s="8">
        <v>175.49553463760958</v>
      </c>
      <c r="N59" s="8">
        <f t="shared" si="11"/>
        <v>141.94161840504128</v>
      </c>
      <c r="O59" s="8">
        <f t="shared" si="2"/>
        <v>6.2679763313609476</v>
      </c>
      <c r="P59" s="8">
        <f t="shared" si="3"/>
        <v>0.22704083755690396</v>
      </c>
      <c r="Q59" s="8">
        <f t="shared" si="4"/>
        <v>0.20460544761739069</v>
      </c>
      <c r="R59" s="8">
        <f t="shared" si="5"/>
        <v>3.9515502958579884</v>
      </c>
      <c r="S59" s="8">
        <f t="shared" si="8"/>
        <v>8.8874999999999975</v>
      </c>
      <c r="T59" s="8">
        <f t="shared" si="9"/>
        <v>15.20258961661535</v>
      </c>
      <c r="U59" s="8">
        <f t="shared" si="10"/>
        <v>5.2883539012096819</v>
      </c>
      <c r="V59">
        <f t="shared" si="7"/>
        <v>11.251758087201129</v>
      </c>
      <c r="W59" s="8"/>
    </row>
    <row r="60" spans="1:27" x14ac:dyDescent="0.25">
      <c r="A60" s="8">
        <v>1922</v>
      </c>
      <c r="B60" s="7">
        <v>7.3</v>
      </c>
      <c r="C60" s="7">
        <v>0.51</v>
      </c>
      <c r="D60" s="7">
        <v>0.69</v>
      </c>
      <c r="E60" s="7">
        <v>4.58</v>
      </c>
      <c r="F60" s="7">
        <v>4.3</v>
      </c>
      <c r="G60" s="9">
        <v>16.899999999999999</v>
      </c>
      <c r="H60">
        <f t="shared" si="0"/>
        <v>1.052025</v>
      </c>
      <c r="I60">
        <v>4952.3605648664652</v>
      </c>
      <c r="J60" s="8">
        <f t="shared" si="6"/>
        <v>1922</v>
      </c>
      <c r="K60" s="8">
        <f t="shared" si="1"/>
        <v>99.47005917159764</v>
      </c>
      <c r="L60" s="8">
        <v>173.2390179658465</v>
      </c>
      <c r="M60" s="8">
        <v>210.85654882972622</v>
      </c>
      <c r="N60" s="8">
        <f t="shared" si="11"/>
        <v>148.95915763248331</v>
      </c>
      <c r="O60" s="8">
        <f t="shared" si="2"/>
        <v>6.9906428571428574</v>
      </c>
      <c r="P60" s="8">
        <f t="shared" si="3"/>
        <v>0.29671395955642521</v>
      </c>
      <c r="Q60" s="8">
        <f t="shared" si="4"/>
        <v>0.25983334096275729</v>
      </c>
      <c r="R60" s="8">
        <f t="shared" si="5"/>
        <v>9.4579285714285692</v>
      </c>
      <c r="S60" s="8">
        <f t="shared" si="8"/>
        <v>25.172413793103448</v>
      </c>
      <c r="T60" s="8">
        <f t="shared" si="9"/>
        <v>14.503525330901065</v>
      </c>
      <c r="U60" s="8">
        <f t="shared" si="10"/>
        <v>6.5429681179372183</v>
      </c>
      <c r="V60">
        <f t="shared" si="7"/>
        <v>3.9726027397260268</v>
      </c>
      <c r="W60" s="8"/>
    </row>
    <row r="61" spans="1:27" x14ac:dyDescent="0.25">
      <c r="A61" s="8">
        <v>1923</v>
      </c>
      <c r="B61" s="7">
        <v>8.9</v>
      </c>
      <c r="C61" s="7">
        <v>0.53</v>
      </c>
      <c r="D61" s="7">
        <v>0.98</v>
      </c>
      <c r="E61" s="7">
        <v>4.96</v>
      </c>
      <c r="F61" s="7">
        <v>4.3600000000000003</v>
      </c>
      <c r="G61" s="9">
        <v>16.8</v>
      </c>
      <c r="H61">
        <f t="shared" si="0"/>
        <v>1.0192647398843933</v>
      </c>
      <c r="I61">
        <v>5310.2848465177285</v>
      </c>
      <c r="J61" s="8">
        <f t="shared" si="6"/>
        <v>1923</v>
      </c>
      <c r="K61" s="8">
        <f t="shared" si="1"/>
        <v>121.99357142857143</v>
      </c>
      <c r="L61" s="8">
        <v>177.10576980947474</v>
      </c>
      <c r="M61" s="8">
        <v>222.23704385545898</v>
      </c>
      <c r="N61" s="8">
        <f t="shared" si="11"/>
        <v>189.92918655910515</v>
      </c>
      <c r="O61" s="8">
        <f t="shared" si="2"/>
        <v>7.0548208092485547</v>
      </c>
      <c r="P61" s="8">
        <f t="shared" si="3"/>
        <v>2.1289861661362586E-2</v>
      </c>
      <c r="Q61" s="8">
        <f t="shared" si="4"/>
        <v>2.1066398656886497E-2</v>
      </c>
      <c r="R61" s="8">
        <f t="shared" si="5"/>
        <v>13.044763005780347</v>
      </c>
      <c r="S61" s="8">
        <f t="shared" si="8"/>
        <v>12.898550724637683</v>
      </c>
      <c r="T61" s="8">
        <f t="shared" si="9"/>
        <v>14.357237631479098</v>
      </c>
      <c r="U61" s="8">
        <f t="shared" si="10"/>
        <v>8.4113047445542879</v>
      </c>
      <c r="V61">
        <f t="shared" si="7"/>
        <v>7.7528089887640439</v>
      </c>
      <c r="W61" s="8"/>
    </row>
    <row r="62" spans="1:27" x14ac:dyDescent="0.25">
      <c r="A62" s="8">
        <v>1924</v>
      </c>
      <c r="B62" s="7">
        <v>8.83</v>
      </c>
      <c r="C62" s="7">
        <v>0.55000000000000004</v>
      </c>
      <c r="D62" s="7">
        <v>0.93</v>
      </c>
      <c r="E62" s="7">
        <v>4.34</v>
      </c>
      <c r="F62" s="7">
        <v>4.0599999999999996</v>
      </c>
      <c r="G62" s="9">
        <v>17.3</v>
      </c>
      <c r="H62">
        <f t="shared" si="0"/>
        <v>1.0434000000000001</v>
      </c>
      <c r="I62">
        <v>5595.7135232081073</v>
      </c>
      <c r="J62" s="8">
        <f t="shared" si="6"/>
        <v>1924</v>
      </c>
      <c r="K62" s="8">
        <f t="shared" si="1"/>
        <v>117.53597687861271</v>
      </c>
      <c r="L62" s="8">
        <v>181.15668324471983</v>
      </c>
      <c r="M62" s="8">
        <v>227.52369201889337</v>
      </c>
      <c r="N62" s="8">
        <f t="shared" si="11"/>
        <v>227.12114909664589</v>
      </c>
      <c r="O62" s="8">
        <f t="shared" si="2"/>
        <v>7.3210404624277459</v>
      </c>
      <c r="P62" s="8">
        <f t="shared" si="3"/>
        <v>0.26047565118912791</v>
      </c>
      <c r="Q62" s="8">
        <f t="shared" si="4"/>
        <v>0.23148915067158482</v>
      </c>
      <c r="R62" s="8">
        <f t="shared" si="5"/>
        <v>12.37921387283237</v>
      </c>
      <c r="S62" s="8">
        <f t="shared" si="8"/>
        <v>9.0102040816326525</v>
      </c>
      <c r="T62" s="8">
        <f t="shared" si="9"/>
        <v>14.409559018762334</v>
      </c>
      <c r="U62" s="8">
        <f t="shared" si="10"/>
        <v>8.1865314133206297</v>
      </c>
      <c r="V62">
        <f t="shared" si="7"/>
        <v>11.098527746319368</v>
      </c>
      <c r="W62" s="8"/>
    </row>
    <row r="63" spans="1:27" x14ac:dyDescent="0.25">
      <c r="A63" s="8">
        <v>1925</v>
      </c>
      <c r="B63" s="7">
        <v>10.58</v>
      </c>
      <c r="C63" s="7">
        <v>0.6</v>
      </c>
      <c r="D63" s="7">
        <v>1.25</v>
      </c>
      <c r="E63" s="7">
        <v>3.87</v>
      </c>
      <c r="F63" s="7">
        <v>3.86</v>
      </c>
      <c r="G63" s="9">
        <v>17.3</v>
      </c>
      <c r="H63">
        <f t="shared" si="0"/>
        <v>1.0038832402234636</v>
      </c>
      <c r="I63">
        <v>5351.5956381897568</v>
      </c>
      <c r="J63" s="8">
        <f t="shared" si="6"/>
        <v>1925</v>
      </c>
      <c r="K63" s="8">
        <f t="shared" si="1"/>
        <v>140.8301965317919</v>
      </c>
      <c r="L63" s="8">
        <v>185.18854885139194</v>
      </c>
      <c r="M63" s="8">
        <v>238.14670830714627</v>
      </c>
      <c r="N63" s="8">
        <f t="shared" si="11"/>
        <v>182.68563174560552</v>
      </c>
      <c r="O63" s="8">
        <f t="shared" si="2"/>
        <v>7.7188826815642466</v>
      </c>
      <c r="P63" s="8">
        <f t="shared" si="3"/>
        <v>0.21038430262643773</v>
      </c>
      <c r="Q63" s="8">
        <f t="shared" si="4"/>
        <v>0.19093791465910204</v>
      </c>
      <c r="R63" s="8">
        <f t="shared" si="5"/>
        <v>16.08100558659218</v>
      </c>
      <c r="S63" s="8">
        <f t="shared" si="8"/>
        <v>11.376344086021504</v>
      </c>
      <c r="T63" s="8">
        <f t="shared" si="9"/>
        <v>14.069136500498473</v>
      </c>
      <c r="U63" s="8">
        <f t="shared" si="10"/>
        <v>9.7733869821012807</v>
      </c>
      <c r="V63">
        <f t="shared" si="7"/>
        <v>8.7901701323251427</v>
      </c>
      <c r="W63" s="8"/>
    </row>
    <row r="64" spans="1:27" x14ac:dyDescent="0.25">
      <c r="A64" s="8">
        <v>1926</v>
      </c>
      <c r="B64" s="7">
        <v>12.65</v>
      </c>
      <c r="C64" s="7">
        <v>0.69</v>
      </c>
      <c r="D64" s="7">
        <v>1.24</v>
      </c>
      <c r="E64" s="7">
        <v>4.28</v>
      </c>
      <c r="F64" s="7">
        <v>3.68</v>
      </c>
      <c r="G64" s="9">
        <v>17.899999999999999</v>
      </c>
      <c r="H64">
        <f t="shared" si="0"/>
        <v>1.0666354285714286</v>
      </c>
      <c r="I64">
        <v>5712.1105775587757</v>
      </c>
      <c r="J64" s="8">
        <f t="shared" si="6"/>
        <v>1926</v>
      </c>
      <c r="K64" s="8">
        <f t="shared" si="1"/>
        <v>162.73977653631286</v>
      </c>
      <c r="L64" s="8">
        <v>189.05990403988207</v>
      </c>
      <c r="M64" s="8">
        <v>240.09935883113405</v>
      </c>
      <c r="N64" s="8">
        <f t="shared" si="11"/>
        <v>229.39536547260073</v>
      </c>
      <c r="O64" s="8">
        <f t="shared" si="2"/>
        <v>9.0796114285714271</v>
      </c>
      <c r="P64" s="8">
        <f t="shared" si="3"/>
        <v>0.13929305477131554</v>
      </c>
      <c r="Q64" s="8">
        <f t="shared" si="4"/>
        <v>0.1304079426543005</v>
      </c>
      <c r="R64" s="8">
        <f t="shared" si="5"/>
        <v>16.316982857142857</v>
      </c>
      <c r="S64" s="8">
        <f t="shared" si="8"/>
        <v>10.119999999999999</v>
      </c>
      <c r="T64" s="8">
        <f t="shared" si="9"/>
        <v>12.689480940058917</v>
      </c>
      <c r="U64" s="8">
        <f t="shared" si="10"/>
        <v>11.567147460012698</v>
      </c>
      <c r="V64">
        <f t="shared" si="7"/>
        <v>9.8814229249011873</v>
      </c>
      <c r="W64" s="8"/>
    </row>
    <row r="65" spans="1:23" x14ac:dyDescent="0.25">
      <c r="A65" s="8">
        <v>1927</v>
      </c>
      <c r="B65" s="7">
        <v>13.4</v>
      </c>
      <c r="C65" s="7">
        <v>0.77</v>
      </c>
      <c r="D65" s="7">
        <v>1.1100000000000001</v>
      </c>
      <c r="E65" s="7">
        <v>4.26</v>
      </c>
      <c r="F65" s="7">
        <v>3.34</v>
      </c>
      <c r="G65" s="9">
        <v>17.5</v>
      </c>
      <c r="H65">
        <f t="shared" si="0"/>
        <v>1.0546531791907514</v>
      </c>
      <c r="I65">
        <v>5760.1967556604786</v>
      </c>
      <c r="J65" s="8">
        <f t="shared" si="6"/>
        <v>1927</v>
      </c>
      <c r="K65" s="8">
        <f t="shared" si="1"/>
        <v>176.32868571428571</v>
      </c>
      <c r="L65" s="8">
        <v>191.73449516495094</v>
      </c>
      <c r="M65" s="8">
        <v>255.21311949244966</v>
      </c>
      <c r="N65" s="8">
        <f t="shared" si="11"/>
        <v>228.13830549861009</v>
      </c>
      <c r="O65" s="8">
        <f t="shared" si="2"/>
        <v>10.249456647398844</v>
      </c>
      <c r="P65" s="8">
        <f t="shared" si="3"/>
        <v>0.38145975325683734</v>
      </c>
      <c r="Q65" s="8">
        <f t="shared" si="4"/>
        <v>0.32314073231624479</v>
      </c>
      <c r="R65" s="8">
        <f t="shared" si="5"/>
        <v>14.775190751445086</v>
      </c>
      <c r="S65" s="8">
        <f t="shared" si="8"/>
        <v>10.806451612903226</v>
      </c>
      <c r="T65" s="8">
        <f t="shared" si="9"/>
        <v>12.061582872346282</v>
      </c>
      <c r="U65" s="8">
        <f t="shared" si="10"/>
        <v>13.895657871839399</v>
      </c>
      <c r="V65">
        <f t="shared" si="7"/>
        <v>9.2537313432835813</v>
      </c>
      <c r="W65" s="8"/>
    </row>
    <row r="66" spans="1:23" x14ac:dyDescent="0.25">
      <c r="A66" s="8">
        <v>1928</v>
      </c>
      <c r="B66" s="7">
        <v>17.53</v>
      </c>
      <c r="C66" s="7">
        <v>0.85</v>
      </c>
      <c r="D66" s="7">
        <v>1.38</v>
      </c>
      <c r="E66" s="7">
        <v>4.6399999999999997</v>
      </c>
      <c r="F66" s="7">
        <v>3.33</v>
      </c>
      <c r="G66" s="9">
        <v>17.3</v>
      </c>
      <c r="H66">
        <f t="shared" si="0"/>
        <v>1.0586385964912282</v>
      </c>
      <c r="I66">
        <v>5818.5355808569384</v>
      </c>
      <c r="J66" s="8">
        <f t="shared" si="6"/>
        <v>1928</v>
      </c>
      <c r="K66" s="8">
        <f t="shared" si="1"/>
        <v>233.34152601156072</v>
      </c>
      <c r="L66" s="8">
        <v>193.33751343155532</v>
      </c>
      <c r="M66" s="8">
        <v>267.68208546360671</v>
      </c>
      <c r="N66" s="8">
        <f t="shared" si="11"/>
        <v>227.27247486632109</v>
      </c>
      <c r="O66" s="8">
        <f t="shared" si="2"/>
        <v>11.446666666666665</v>
      </c>
      <c r="P66" s="8">
        <f t="shared" si="3"/>
        <v>0.48378218792846311</v>
      </c>
      <c r="Q66" s="8">
        <f t="shared" si="4"/>
        <v>0.39459436033977385</v>
      </c>
      <c r="R66" s="8">
        <f t="shared" si="5"/>
        <v>18.583999999999996</v>
      </c>
      <c r="S66" s="8">
        <f t="shared" si="8"/>
        <v>15.792792792792795</v>
      </c>
      <c r="T66" s="8">
        <f t="shared" si="9"/>
        <v>12.538302872346282</v>
      </c>
      <c r="U66" s="8">
        <f t="shared" si="10"/>
        <v>19.345846103378793</v>
      </c>
      <c r="V66">
        <f t="shared" si="7"/>
        <v>6.3320022818026231</v>
      </c>
      <c r="W66" s="8"/>
    </row>
    <row r="67" spans="1:23" x14ac:dyDescent="0.25">
      <c r="A67" s="8">
        <v>1929</v>
      </c>
      <c r="B67" s="7">
        <v>24.86</v>
      </c>
      <c r="C67" s="7">
        <v>0.97</v>
      </c>
      <c r="D67" s="7">
        <v>1.61</v>
      </c>
      <c r="E67" s="7">
        <v>6.01</v>
      </c>
      <c r="F67" s="7">
        <v>3.6</v>
      </c>
      <c r="G67" s="9">
        <v>17.100000000000001</v>
      </c>
      <c r="H67">
        <f t="shared" si="0"/>
        <v>1.0601</v>
      </c>
      <c r="I67">
        <v>6071.4709837534692</v>
      </c>
      <c r="J67" s="8">
        <f t="shared" si="6"/>
        <v>1929</v>
      </c>
      <c r="K67" s="8">
        <f t="shared" si="1"/>
        <v>334.78133333333329</v>
      </c>
      <c r="L67" s="8">
        <v>193.76982431575243</v>
      </c>
      <c r="M67" s="8">
        <v>281.02041179664371</v>
      </c>
      <c r="N67" s="8">
        <f t="shared" si="11"/>
        <v>257.99686284928094</v>
      </c>
      <c r="O67" s="8">
        <f t="shared" si="2"/>
        <v>13.062666666666665</v>
      </c>
      <c r="P67" s="8">
        <f t="shared" si="3"/>
        <v>-8.7691069991954834E-2</v>
      </c>
      <c r="Q67" s="8">
        <f t="shared" si="4"/>
        <v>-9.1776607223013645E-2</v>
      </c>
      <c r="R67" s="8">
        <f t="shared" si="5"/>
        <v>21.681333333333335</v>
      </c>
      <c r="S67" s="8">
        <f t="shared" si="8"/>
        <v>18.014492753623191</v>
      </c>
      <c r="T67" s="8">
        <f t="shared" si="9"/>
        <v>13.596796827441272</v>
      </c>
      <c r="U67" s="8">
        <f t="shared" si="10"/>
        <v>26.700689618186416</v>
      </c>
      <c r="V67">
        <f t="shared" si="7"/>
        <v>5.5510860820595322</v>
      </c>
      <c r="W67" s="8"/>
    </row>
    <row r="68" spans="1:23" x14ac:dyDescent="0.25">
      <c r="A68" s="8">
        <v>1930</v>
      </c>
      <c r="B68" s="7">
        <v>21.71</v>
      </c>
      <c r="C68" s="7">
        <v>0.98</v>
      </c>
      <c r="D68" s="7">
        <v>0.97</v>
      </c>
      <c r="E68" s="7">
        <v>4.1500000000000004</v>
      </c>
      <c r="F68" s="7">
        <v>3.29</v>
      </c>
      <c r="G68" s="9">
        <v>17.100000000000001</v>
      </c>
      <c r="H68">
        <f t="shared" si="0"/>
        <v>1.1201037735849058</v>
      </c>
      <c r="I68">
        <v>5686.1786283870633</v>
      </c>
      <c r="J68" s="8">
        <f t="shared" si="6"/>
        <v>1930</v>
      </c>
      <c r="K68" s="8">
        <f t="shared" si="1"/>
        <v>292.36133333333333</v>
      </c>
      <c r="L68" s="8">
        <v>192.50883050494198</v>
      </c>
      <c r="M68" s="8">
        <v>294.26820299393415</v>
      </c>
      <c r="N68" s="8">
        <f t="shared" si="11"/>
        <v>185.41914926766424</v>
      </c>
      <c r="O68" s="8">
        <f t="shared" si="2"/>
        <v>14.193358490566037</v>
      </c>
      <c r="P68" s="8">
        <f t="shared" si="3"/>
        <v>-0.1598341777982496</v>
      </c>
      <c r="Q68" s="8">
        <f t="shared" si="4"/>
        <v>-0.17415599924401509</v>
      </c>
      <c r="R68" s="8">
        <f t="shared" si="5"/>
        <v>14.048528301886792</v>
      </c>
      <c r="S68" s="8">
        <f t="shared" si="8"/>
        <v>13.48447204968944</v>
      </c>
      <c r="T68" s="8">
        <f t="shared" si="9"/>
        <v>14.032049657629951</v>
      </c>
      <c r="U68" s="8">
        <f t="shared" si="10"/>
        <v>21.502221224875921</v>
      </c>
      <c r="V68">
        <f t="shared" si="7"/>
        <v>7.4159373560571176</v>
      </c>
      <c r="W68" s="8"/>
    </row>
    <row r="69" spans="1:23" x14ac:dyDescent="0.25">
      <c r="A69" s="8">
        <v>1931</v>
      </c>
      <c r="B69" s="7">
        <v>15.98</v>
      </c>
      <c r="C69" s="7">
        <v>0.82</v>
      </c>
      <c r="D69" s="7">
        <v>0.61</v>
      </c>
      <c r="E69" s="7">
        <v>2.4300000000000002</v>
      </c>
      <c r="F69" s="7">
        <v>3.34</v>
      </c>
      <c r="G69" s="9">
        <v>15.9</v>
      </c>
      <c r="H69">
        <f t="shared" si="0"/>
        <v>1.1389069930069931</v>
      </c>
      <c r="I69">
        <v>5469.0724989446817</v>
      </c>
      <c r="J69" s="8">
        <f t="shared" si="6"/>
        <v>1931</v>
      </c>
      <c r="K69" s="8">
        <f t="shared" si="1"/>
        <v>231.43864150943398</v>
      </c>
      <c r="L69" s="8">
        <v>189.96094800563588</v>
      </c>
      <c r="M69" s="8">
        <v>324.38061375139301</v>
      </c>
      <c r="N69" s="8">
        <f t="shared" si="11"/>
        <v>144.48851204493019</v>
      </c>
      <c r="O69" s="8">
        <f t="shared" si="2"/>
        <v>13.204867132867133</v>
      </c>
      <c r="P69" s="8">
        <f t="shared" si="3"/>
        <v>-0.36543056442931293</v>
      </c>
      <c r="Q69" s="8">
        <f t="shared" si="4"/>
        <v>-0.45480856429156452</v>
      </c>
      <c r="R69" s="8">
        <f t="shared" si="5"/>
        <v>9.8231328671328662</v>
      </c>
      <c r="S69" s="8">
        <f t="shared" si="8"/>
        <v>16.474226804123713</v>
      </c>
      <c r="T69" s="8">
        <f t="shared" si="9"/>
        <v>14.619207914757439</v>
      </c>
      <c r="U69" s="8">
        <f t="shared" si="10"/>
        <v>16.49357343769011</v>
      </c>
      <c r="V69">
        <f t="shared" si="7"/>
        <v>6.070087609511889</v>
      </c>
      <c r="W69" s="8"/>
    </row>
    <row r="70" spans="1:23" x14ac:dyDescent="0.25">
      <c r="A70" s="8">
        <v>1932</v>
      </c>
      <c r="B70" s="7">
        <v>8.3000000000000007</v>
      </c>
      <c r="C70" s="7">
        <v>0.5</v>
      </c>
      <c r="D70" s="7">
        <v>0.41</v>
      </c>
      <c r="E70" s="7">
        <v>3.36</v>
      </c>
      <c r="F70" s="7">
        <v>3.68</v>
      </c>
      <c r="G70" s="9">
        <v>14.3</v>
      </c>
      <c r="H70">
        <f t="shared" si="0"/>
        <v>1.145773643410853</v>
      </c>
      <c r="I70">
        <v>4951.9005833191186</v>
      </c>
      <c r="J70" s="8">
        <f t="shared" si="6"/>
        <v>1932</v>
      </c>
      <c r="K70" s="8">
        <f t="shared" si="1"/>
        <v>133.65902097902097</v>
      </c>
      <c r="L70" s="8">
        <v>188.29971571757392</v>
      </c>
      <c r="M70" s="8">
        <v>366.25255443261608</v>
      </c>
      <c r="N70" s="8">
        <f t="shared" si="11"/>
        <v>83.905649526866597</v>
      </c>
      <c r="O70" s="8">
        <f t="shared" si="2"/>
        <v>8.9255813953488374</v>
      </c>
      <c r="P70" s="8">
        <f t="shared" si="3"/>
        <v>1.3701316895488924E-2</v>
      </c>
      <c r="Q70" s="8">
        <f t="shared" si="4"/>
        <v>1.3608302503221476E-2</v>
      </c>
      <c r="R70" s="8">
        <f t="shared" si="5"/>
        <v>7.3189767441860463</v>
      </c>
      <c r="S70" s="8">
        <f t="shared" si="8"/>
        <v>13.60655737704918</v>
      </c>
      <c r="T70" s="8">
        <f t="shared" si="9"/>
        <v>14.405312732033186</v>
      </c>
      <c r="U70" s="8">
        <f t="shared" si="10"/>
        <v>9.1426992322954881</v>
      </c>
      <c r="V70">
        <f t="shared" si="7"/>
        <v>7.3493975903614466</v>
      </c>
      <c r="W70" s="8"/>
    </row>
    <row r="71" spans="1:23" x14ac:dyDescent="0.25">
      <c r="A71" s="8">
        <v>1933</v>
      </c>
      <c r="B71" s="7">
        <v>7.09</v>
      </c>
      <c r="C71" s="7">
        <v>0.44</v>
      </c>
      <c r="D71" s="7">
        <v>0.44</v>
      </c>
      <c r="E71" s="7">
        <v>1.46</v>
      </c>
      <c r="F71" s="7">
        <v>3.31</v>
      </c>
      <c r="G71" s="9">
        <v>12.9</v>
      </c>
      <c r="H71">
        <f t="shared" si="0"/>
        <v>0.99154090909090919</v>
      </c>
      <c r="I71">
        <v>4815.9262393486169</v>
      </c>
      <c r="J71" s="8">
        <f t="shared" si="6"/>
        <v>1933</v>
      </c>
      <c r="K71" s="8">
        <f t="shared" si="1"/>
        <v>126.5647441860465</v>
      </c>
      <c r="L71" s="8">
        <v>191.08874972326049</v>
      </c>
      <c r="M71" s="8">
        <v>423.02599462332523</v>
      </c>
      <c r="N71" s="8">
        <f t="shared" si="11"/>
        <v>66.136887070949001</v>
      </c>
      <c r="O71" s="8">
        <f t="shared" si="2"/>
        <v>7.6760000000000002</v>
      </c>
      <c r="P71" s="8">
        <f t="shared" si="3"/>
        <v>0.5134632645210927</v>
      </c>
      <c r="Q71" s="8">
        <f t="shared" si="4"/>
        <v>0.41440057731264995</v>
      </c>
      <c r="R71" s="8">
        <f t="shared" si="5"/>
        <v>7.6760000000000002</v>
      </c>
      <c r="S71" s="8">
        <f t="shared" si="8"/>
        <v>17.292682926829269</v>
      </c>
      <c r="T71" s="8">
        <f t="shared" si="9"/>
        <v>13.868436431455152</v>
      </c>
      <c r="U71" s="8">
        <f t="shared" si="10"/>
        <v>8.7859768503743521</v>
      </c>
      <c r="V71">
        <f t="shared" si="7"/>
        <v>5.7827926657263751</v>
      </c>
      <c r="W71" s="8"/>
    </row>
    <row r="72" spans="1:23" x14ac:dyDescent="0.25">
      <c r="A72" s="8">
        <v>1934</v>
      </c>
      <c r="B72" s="7">
        <v>10.54</v>
      </c>
      <c r="C72" s="7">
        <v>0.45</v>
      </c>
      <c r="D72" s="7">
        <v>0.49</v>
      </c>
      <c r="E72" s="7">
        <v>1.01</v>
      </c>
      <c r="F72" s="7">
        <v>3.12</v>
      </c>
      <c r="G72" s="9">
        <v>13.2</v>
      </c>
      <c r="H72">
        <f t="shared" si="0"/>
        <v>0.98039117647058815</v>
      </c>
      <c r="I72">
        <v>5123.6569590720537</v>
      </c>
      <c r="J72" s="8">
        <f t="shared" si="6"/>
        <v>1934</v>
      </c>
      <c r="K72" s="8">
        <f t="shared" si="1"/>
        <v>183.87509090909091</v>
      </c>
      <c r="L72" s="8">
        <v>195.39112013197632</v>
      </c>
      <c r="M72" s="8">
        <v>427.65670718476696</v>
      </c>
      <c r="N72" s="8">
        <f t="shared" si="11"/>
        <v>77.055446996018077</v>
      </c>
      <c r="O72" s="8">
        <f t="shared" si="2"/>
        <v>7.6195588235294123</v>
      </c>
      <c r="P72" s="8">
        <f t="shared" si="3"/>
        <v>-0.10584328608103581</v>
      </c>
      <c r="Q72" s="8">
        <f t="shared" si="4"/>
        <v>-0.11187422395966382</v>
      </c>
      <c r="R72" s="8">
        <f t="shared" si="5"/>
        <v>8.2968529411764713</v>
      </c>
      <c r="S72" s="8">
        <f t="shared" si="8"/>
        <v>23.954545454545453</v>
      </c>
      <c r="T72" s="8">
        <f t="shared" si="9"/>
        <v>13.460200338289564</v>
      </c>
      <c r="U72" s="8">
        <f t="shared" si="10"/>
        <v>13.258530752035018</v>
      </c>
      <c r="V72">
        <f t="shared" si="7"/>
        <v>4.1745730550284632</v>
      </c>
      <c r="W72" s="8"/>
    </row>
    <row r="73" spans="1:23" x14ac:dyDescent="0.25">
      <c r="A73" s="8">
        <v>1935</v>
      </c>
      <c r="B73" s="7">
        <v>9.26</v>
      </c>
      <c r="C73" s="7">
        <v>0.47</v>
      </c>
      <c r="D73" s="7">
        <v>0.76</v>
      </c>
      <c r="E73" s="7">
        <v>0.75</v>
      </c>
      <c r="F73" s="7">
        <v>2.79</v>
      </c>
      <c r="G73" s="9">
        <v>13.6</v>
      </c>
      <c r="H73">
        <f t="shared" si="0"/>
        <v>0.99289855072463762</v>
      </c>
      <c r="I73">
        <v>5400.9604075973984</v>
      </c>
      <c r="J73" s="8">
        <f t="shared" si="6"/>
        <v>1935</v>
      </c>
      <c r="K73" s="8">
        <f t="shared" si="1"/>
        <v>156.79358823529412</v>
      </c>
      <c r="L73" s="8">
        <v>200.03459818548592</v>
      </c>
      <c r="M73" s="8">
        <v>427.79943817683323</v>
      </c>
      <c r="N73" s="8">
        <f t="shared" si="11"/>
        <v>87.521315608916865</v>
      </c>
      <c r="O73" s="8">
        <f t="shared" si="2"/>
        <v>7.8428695652173905</v>
      </c>
      <c r="P73" s="8">
        <f t="shared" si="3"/>
        <v>0.51444580085767033</v>
      </c>
      <c r="Q73" s="8">
        <f t="shared" si="4"/>
        <v>0.41504956402252013</v>
      </c>
      <c r="R73" s="8">
        <f t="shared" si="5"/>
        <v>12.682086956521738</v>
      </c>
      <c r="S73" s="8">
        <f t="shared" si="8"/>
        <v>18.897959183673468</v>
      </c>
      <c r="T73" s="8">
        <f t="shared" si="9"/>
        <v>13.120308475282519</v>
      </c>
      <c r="U73" s="8">
        <f t="shared" si="10"/>
        <v>11.648681616518825</v>
      </c>
      <c r="V73">
        <f t="shared" si="7"/>
        <v>5.291576673866091</v>
      </c>
      <c r="W73" s="8"/>
    </row>
    <row r="74" spans="1:23" x14ac:dyDescent="0.25">
      <c r="A74" s="8">
        <v>1936</v>
      </c>
      <c r="B74" s="7">
        <v>13.76</v>
      </c>
      <c r="C74" s="7">
        <v>0.72</v>
      </c>
      <c r="D74" s="7">
        <v>1.02</v>
      </c>
      <c r="E74" s="7">
        <v>0.75</v>
      </c>
      <c r="F74" s="7">
        <v>2.65</v>
      </c>
      <c r="G74" s="9">
        <v>13.8</v>
      </c>
      <c r="H74">
        <f t="shared" ref="H74:H137" si="12">(1+E74/100)*G74/G75</f>
        <v>0.98606382978723417</v>
      </c>
      <c r="I74">
        <v>5909.3907427758159</v>
      </c>
      <c r="J74" s="8">
        <f t="shared" si="6"/>
        <v>1936</v>
      </c>
      <c r="K74" s="8">
        <f t="shared" ref="K74:K137" si="13">B74*$G$151/G74</f>
        <v>229.61252173913041</v>
      </c>
      <c r="L74" s="8">
        <v>204.74343900233586</v>
      </c>
      <c r="M74" s="8">
        <v>432.96992328687475</v>
      </c>
      <c r="N74" s="8">
        <f t="shared" si="11"/>
        <v>117.58691973001869</v>
      </c>
      <c r="O74" s="8">
        <f t="shared" ref="O74:O137" si="14">C74*$G$151/G75</f>
        <v>11.758978723404256</v>
      </c>
      <c r="P74" s="8">
        <f t="shared" ref="P74:P137" si="15">(K75-K74+O74)/K74</f>
        <v>0.30235650667986158</v>
      </c>
      <c r="Q74" s="8">
        <f t="shared" ref="Q74:Q137" si="16">LN(1+P74)</f>
        <v>0.26417532096025831</v>
      </c>
      <c r="R74" s="8">
        <f t="shared" ref="R74:R137" si="17">D74*$G$151/G75</f>
        <v>16.658553191489364</v>
      </c>
      <c r="S74" s="8">
        <f t="shared" si="8"/>
        <v>18.105263157894736</v>
      </c>
      <c r="T74" s="8">
        <f t="shared" si="9"/>
        <v>13.154465508717172</v>
      </c>
      <c r="U74" s="8">
        <f t="shared" si="10"/>
        <v>17.50054293096079</v>
      </c>
      <c r="V74">
        <f t="shared" si="7"/>
        <v>5.5232558139534884</v>
      </c>
      <c r="W74" s="8"/>
    </row>
    <row r="75" spans="1:23" x14ac:dyDescent="0.25">
      <c r="A75" s="8">
        <v>1937</v>
      </c>
      <c r="B75" s="7">
        <v>17.59</v>
      </c>
      <c r="C75" s="7">
        <v>0.8</v>
      </c>
      <c r="D75" s="7">
        <v>1.1299999999999999</v>
      </c>
      <c r="E75" s="7">
        <v>0.88</v>
      </c>
      <c r="F75" s="7">
        <v>2.68</v>
      </c>
      <c r="G75" s="9">
        <v>14.1</v>
      </c>
      <c r="H75">
        <f t="shared" si="12"/>
        <v>1.0016957746478874</v>
      </c>
      <c r="I75">
        <v>6090.5632983823944</v>
      </c>
      <c r="J75" s="8">
        <f t="shared" ref="J75:J138" si="18">J74+1</f>
        <v>1937</v>
      </c>
      <c r="K75" s="8">
        <f t="shared" si="13"/>
        <v>287.27838297872341</v>
      </c>
      <c r="L75" s="8">
        <v>205.5879425986451</v>
      </c>
      <c r="M75" s="8">
        <v>431.38430980382964</v>
      </c>
      <c r="N75" s="8">
        <f t="shared" si="11"/>
        <v>120.92486017956104</v>
      </c>
      <c r="O75" s="8">
        <f t="shared" si="14"/>
        <v>12.973521126760565</v>
      </c>
      <c r="P75" s="8">
        <f t="shared" si="15"/>
        <v>-0.31638895339061085</v>
      </c>
      <c r="Q75" s="8">
        <f t="shared" si="16"/>
        <v>-0.38036616840755827</v>
      </c>
      <c r="R75" s="8">
        <f t="shared" si="17"/>
        <v>18.325098591549295</v>
      </c>
      <c r="S75" s="8">
        <f t="shared" si="8"/>
        <v>17.245098039215684</v>
      </c>
      <c r="T75" s="8">
        <f t="shared" si="9"/>
        <v>13.509456292727592</v>
      </c>
      <c r="U75" s="8">
        <f t="shared" si="10"/>
        <v>21.838848776360425</v>
      </c>
      <c r="V75">
        <f t="shared" ref="V75:V138" si="19">1/S75*100</f>
        <v>5.7987492893689607</v>
      </c>
      <c r="W75" s="8"/>
    </row>
    <row r="76" spans="1:23" x14ac:dyDescent="0.25">
      <c r="A76" s="8">
        <v>1938</v>
      </c>
      <c r="B76" s="7">
        <v>11.31</v>
      </c>
      <c r="C76" s="7">
        <v>0.51</v>
      </c>
      <c r="D76" s="7">
        <v>0.64</v>
      </c>
      <c r="E76" s="7">
        <v>0.88</v>
      </c>
      <c r="F76" s="7">
        <v>2.56</v>
      </c>
      <c r="G76" s="9">
        <v>14.2</v>
      </c>
      <c r="H76">
        <f t="shared" si="12"/>
        <v>1.0232114285714284</v>
      </c>
      <c r="I76">
        <v>5945.8630885931143</v>
      </c>
      <c r="J76" s="8">
        <f t="shared" si="18"/>
        <v>1938</v>
      </c>
      <c r="K76" s="8">
        <f t="shared" si="13"/>
        <v>183.41315492957747</v>
      </c>
      <c r="L76" s="8">
        <v>205.1937371952022</v>
      </c>
      <c r="M76" s="8">
        <v>435.05709707868198</v>
      </c>
      <c r="N76" s="8">
        <f t="shared" si="11"/>
        <v>96.862645825057058</v>
      </c>
      <c r="O76" s="8">
        <f t="shared" si="14"/>
        <v>8.3887714285714292</v>
      </c>
      <c r="P76" s="8">
        <f t="shared" si="15"/>
        <v>0.16674245294934947</v>
      </c>
      <c r="Q76" s="8">
        <f t="shared" si="16"/>
        <v>0.15421563738834126</v>
      </c>
      <c r="R76" s="8">
        <f t="shared" si="17"/>
        <v>10.527085714285715</v>
      </c>
      <c r="S76" s="8">
        <f t="shared" ref="S76:S139" si="20">K76/R75</f>
        <v>10.008849557522124</v>
      </c>
      <c r="T76" s="8">
        <f t="shared" si="9"/>
        <v>12.703764864156161</v>
      </c>
      <c r="U76" s="8">
        <f t="shared" si="10"/>
        <v>13.576649641208167</v>
      </c>
      <c r="V76">
        <f t="shared" si="19"/>
        <v>9.9911582670203369</v>
      </c>
      <c r="W76" s="8"/>
    </row>
    <row r="77" spans="1:23" x14ac:dyDescent="0.25">
      <c r="A77" s="8">
        <v>1939</v>
      </c>
      <c r="B77" s="7">
        <v>12.5</v>
      </c>
      <c r="C77" s="7">
        <v>0.62</v>
      </c>
      <c r="D77" s="7">
        <v>0.9</v>
      </c>
      <c r="E77" s="7">
        <v>0.56000000000000005</v>
      </c>
      <c r="F77" s="7">
        <v>2.36</v>
      </c>
      <c r="G77" s="9">
        <v>14</v>
      </c>
      <c r="H77">
        <f t="shared" si="12"/>
        <v>1.0128345323741008</v>
      </c>
      <c r="I77">
        <v>6225.8148042088969</v>
      </c>
      <c r="J77" s="8">
        <f t="shared" si="18"/>
        <v>1939</v>
      </c>
      <c r="K77" s="8">
        <f t="shared" si="13"/>
        <v>205.60714285714286</v>
      </c>
      <c r="L77" s="8">
        <v>209.65795871169198</v>
      </c>
      <c r="M77" s="8">
        <v>452.82320494210239</v>
      </c>
      <c r="N77" s="8">
        <f t="shared" si="11"/>
        <v>108.04567961148391</v>
      </c>
      <c r="O77" s="8">
        <f t="shared" si="14"/>
        <v>10.271482014388488</v>
      </c>
      <c r="P77" s="8">
        <f t="shared" si="15"/>
        <v>4.1035971223021453E-2</v>
      </c>
      <c r="Q77" s="8">
        <f t="shared" si="16"/>
        <v>4.0216343524812806E-2</v>
      </c>
      <c r="R77" s="8">
        <f t="shared" si="17"/>
        <v>14.91021582733813</v>
      </c>
      <c r="S77" s="8">
        <f t="shared" si="20"/>
        <v>19.53125</v>
      </c>
      <c r="T77" s="8">
        <f t="shared" si="9"/>
        <v>12.026653113556643</v>
      </c>
      <c r="U77" s="8">
        <f t="shared" si="10"/>
        <v>16.18474090600229</v>
      </c>
      <c r="V77">
        <f t="shared" si="19"/>
        <v>5.12</v>
      </c>
      <c r="W77" s="8"/>
    </row>
    <row r="78" spans="1:23" x14ac:dyDescent="0.25">
      <c r="A78" s="8">
        <v>1940</v>
      </c>
      <c r="B78" s="7">
        <v>12.3</v>
      </c>
      <c r="C78" s="7">
        <v>0.67</v>
      </c>
      <c r="D78" s="7">
        <v>1.05</v>
      </c>
      <c r="E78" s="7">
        <v>0.56000000000000005</v>
      </c>
      <c r="F78" s="7">
        <v>2.21</v>
      </c>
      <c r="G78" s="9">
        <v>13.9</v>
      </c>
      <c r="H78">
        <f t="shared" si="12"/>
        <v>0.99133617021276599</v>
      </c>
      <c r="I78">
        <v>6495.5604844791342</v>
      </c>
      <c r="J78" s="8">
        <f t="shared" si="18"/>
        <v>1940</v>
      </c>
      <c r="K78" s="8">
        <f t="shared" si="13"/>
        <v>203.77294964028775</v>
      </c>
      <c r="L78" s="8">
        <v>212.40806366970685</v>
      </c>
      <c r="M78" s="8">
        <v>465.08794531158316</v>
      </c>
      <c r="N78" s="8">
        <f t="shared" si="11"/>
        <v>117.75185370401297</v>
      </c>
      <c r="O78" s="8">
        <f t="shared" si="14"/>
        <v>10.942382978723405</v>
      </c>
      <c r="P78" s="8">
        <f t="shared" si="15"/>
        <v>-0.10074381594879765</v>
      </c>
      <c r="Q78" s="8">
        <f t="shared" si="16"/>
        <v>-0.10618731953129794</v>
      </c>
      <c r="R78" s="8">
        <f t="shared" si="17"/>
        <v>17.148510638297875</v>
      </c>
      <c r="S78" s="8">
        <f t="shared" si="20"/>
        <v>13.666666666666666</v>
      </c>
      <c r="T78" s="8">
        <f t="shared" si="9"/>
        <v>12.336651347197751</v>
      </c>
      <c r="U78" s="8">
        <f t="shared" si="10"/>
        <v>16.943446170455477</v>
      </c>
      <c r="V78">
        <f t="shared" si="19"/>
        <v>7.3170731707317085</v>
      </c>
      <c r="W78" s="8"/>
    </row>
    <row r="79" spans="1:23" x14ac:dyDescent="0.25">
      <c r="A79" s="8">
        <v>1941</v>
      </c>
      <c r="B79" s="7">
        <v>10.55</v>
      </c>
      <c r="C79" s="7">
        <v>0.71</v>
      </c>
      <c r="D79" s="7">
        <v>1.1599999999999999</v>
      </c>
      <c r="E79" s="7">
        <v>0.53</v>
      </c>
      <c r="F79" s="7">
        <v>1.95</v>
      </c>
      <c r="G79" s="9">
        <v>14.1</v>
      </c>
      <c r="H79">
        <f t="shared" si="12"/>
        <v>0.90284904458598736</v>
      </c>
      <c r="I79">
        <v>6892.7520014453021</v>
      </c>
      <c r="J79" s="8">
        <f t="shared" si="18"/>
        <v>1941</v>
      </c>
      <c r="K79" s="8">
        <f t="shared" si="13"/>
        <v>172.30170212765958</v>
      </c>
      <c r="L79" s="8">
        <v>214.62305689084869</v>
      </c>
      <c r="M79" s="8">
        <v>467.5087962455201</v>
      </c>
      <c r="N79" s="8">
        <f t="shared" si="11"/>
        <v>138.3617535902419</v>
      </c>
      <c r="O79" s="8">
        <f t="shared" si="14"/>
        <v>10.413936305732484</v>
      </c>
      <c r="P79" s="8">
        <f t="shared" si="15"/>
        <v>-0.17937633954176346</v>
      </c>
      <c r="Q79" s="8">
        <f t="shared" si="16"/>
        <v>-0.19769066626976098</v>
      </c>
      <c r="R79" s="8">
        <f t="shared" si="17"/>
        <v>17.014318471337582</v>
      </c>
      <c r="S79" s="8">
        <f t="shared" si="20"/>
        <v>10.047619047619046</v>
      </c>
      <c r="T79" s="8">
        <f t="shared" si="9"/>
        <v>13.055769907618222</v>
      </c>
      <c r="U79" s="8">
        <f t="shared" si="10"/>
        <v>13.966650858362598</v>
      </c>
      <c r="V79">
        <f t="shared" si="19"/>
        <v>9.952606635071092</v>
      </c>
      <c r="W79" s="8"/>
    </row>
    <row r="80" spans="1:23" x14ac:dyDescent="0.25">
      <c r="A80" s="8">
        <v>1942</v>
      </c>
      <c r="B80" s="7">
        <v>8.93</v>
      </c>
      <c r="C80" s="7">
        <v>0.59</v>
      </c>
      <c r="D80" s="7">
        <v>1.03</v>
      </c>
      <c r="E80" s="7">
        <v>0.63</v>
      </c>
      <c r="F80" s="7">
        <v>2.46</v>
      </c>
      <c r="G80" s="9">
        <v>15.7</v>
      </c>
      <c r="H80">
        <f t="shared" si="12"/>
        <v>0.93484674556213021</v>
      </c>
      <c r="I80">
        <v>6662.8030070784462</v>
      </c>
      <c r="J80" s="8">
        <f t="shared" si="18"/>
        <v>1942</v>
      </c>
      <c r="K80" s="8">
        <f t="shared" si="13"/>
        <v>130.98091719745224</v>
      </c>
      <c r="L80" s="8">
        <v>217.54566611369799</v>
      </c>
      <c r="M80" s="8">
        <v>430.09786664449729</v>
      </c>
      <c r="N80" s="8">
        <f t="shared" si="11"/>
        <v>110.38784485865914</v>
      </c>
      <c r="O80" s="8">
        <f t="shared" si="14"/>
        <v>8.0393609467455622</v>
      </c>
      <c r="P80" s="8">
        <f t="shared" si="15"/>
        <v>0.11104779448306026</v>
      </c>
      <c r="Q80" s="8">
        <f t="shared" si="16"/>
        <v>0.1053035290688758</v>
      </c>
      <c r="R80" s="8">
        <f t="shared" si="17"/>
        <v>14.034816568047338</v>
      </c>
      <c r="S80" s="8">
        <f t="shared" si="20"/>
        <v>7.6982758620689653</v>
      </c>
      <c r="T80" s="8">
        <f t="shared" si="9"/>
        <v>13.727353890004352</v>
      </c>
      <c r="U80" s="8">
        <f t="shared" si="10"/>
        <v>10.03241617493757</v>
      </c>
      <c r="V80">
        <f t="shared" si="19"/>
        <v>12.989921612541993</v>
      </c>
      <c r="W80" s="8"/>
    </row>
    <row r="81" spans="1:23" x14ac:dyDescent="0.25">
      <c r="A81" s="8">
        <v>1943</v>
      </c>
      <c r="B81" s="7">
        <v>10.09</v>
      </c>
      <c r="C81" s="7">
        <v>0.61</v>
      </c>
      <c r="D81" s="7">
        <v>0.94</v>
      </c>
      <c r="E81" s="7">
        <v>0.69</v>
      </c>
      <c r="F81" s="7">
        <v>2.4700000000000002</v>
      </c>
      <c r="G81" s="9">
        <v>16.899999999999999</v>
      </c>
      <c r="H81">
        <f t="shared" si="12"/>
        <v>0.97796609195402284</v>
      </c>
      <c r="I81">
        <v>6759.2795227207025</v>
      </c>
      <c r="J81" s="8">
        <f t="shared" si="18"/>
        <v>1943</v>
      </c>
      <c r="K81" s="8">
        <f t="shared" si="13"/>
        <v>137.48669822485209</v>
      </c>
      <c r="L81" s="8">
        <v>223.1888006861445</v>
      </c>
      <c r="M81" s="8">
        <v>410.6357357607954</v>
      </c>
      <c r="N81" s="8">
        <f t="shared" si="11"/>
        <v>108.88230335421376</v>
      </c>
      <c r="O81" s="8">
        <f t="shared" si="14"/>
        <v>8.0730344827586205</v>
      </c>
      <c r="P81" s="8">
        <f t="shared" si="15"/>
        <v>0.19940079514256726</v>
      </c>
      <c r="Q81" s="8">
        <f t="shared" si="16"/>
        <v>0.18182209470233368</v>
      </c>
      <c r="R81" s="8">
        <f t="shared" si="17"/>
        <v>12.440413793103449</v>
      </c>
      <c r="S81" s="8">
        <f t="shared" si="20"/>
        <v>9.7961165048543695</v>
      </c>
      <c r="T81" s="8">
        <f t="shared" si="9"/>
        <v>14.2037952693147</v>
      </c>
      <c r="U81" s="8">
        <f t="shared" si="10"/>
        <v>10.015528070924418</v>
      </c>
      <c r="V81">
        <f t="shared" si="19"/>
        <v>10.20812685827552</v>
      </c>
      <c r="W81" s="8"/>
    </row>
    <row r="82" spans="1:23" x14ac:dyDescent="0.25">
      <c r="A82" s="8">
        <v>1944</v>
      </c>
      <c r="B82" s="7">
        <v>11.85</v>
      </c>
      <c r="C82" s="7">
        <v>0.64</v>
      </c>
      <c r="D82" s="7">
        <v>0.93</v>
      </c>
      <c r="E82" s="7">
        <v>0.72</v>
      </c>
      <c r="F82" s="7">
        <v>2.48</v>
      </c>
      <c r="G82" s="9">
        <v>17.399999999999999</v>
      </c>
      <c r="H82">
        <f t="shared" si="12"/>
        <v>0.98456629213483138</v>
      </c>
      <c r="I82">
        <v>6872.8009776233603</v>
      </c>
      <c r="J82" s="8">
        <f t="shared" si="18"/>
        <v>1944</v>
      </c>
      <c r="K82" s="8">
        <f t="shared" si="13"/>
        <v>156.82862068965517</v>
      </c>
      <c r="L82" s="8">
        <v>229.16460594995058</v>
      </c>
      <c r="M82" s="8">
        <v>409.02581459985436</v>
      </c>
      <c r="N82" s="8">
        <f t="shared" si="11"/>
        <v>108.31028619279273</v>
      </c>
      <c r="O82" s="8">
        <f t="shared" si="14"/>
        <v>8.2797303370786519</v>
      </c>
      <c r="P82" s="8">
        <f t="shared" si="15"/>
        <v>0.1656094438913385</v>
      </c>
      <c r="Q82" s="8">
        <f t="shared" si="16"/>
        <v>0.15324407803773984</v>
      </c>
      <c r="R82" s="8">
        <f t="shared" si="17"/>
        <v>12.031483146067416</v>
      </c>
      <c r="S82" s="8">
        <f t="shared" si="20"/>
        <v>12.606382978723403</v>
      </c>
      <c r="T82" s="8">
        <f t="shared" ref="T82:T145" si="21">AVERAGE(R73:R82)</f>
        <v>14.57725828980379</v>
      </c>
      <c r="U82" s="8">
        <f t="shared" si="10"/>
        <v>11.041318022124786</v>
      </c>
      <c r="V82">
        <f t="shared" si="19"/>
        <v>7.9324894514767941</v>
      </c>
      <c r="W82" s="8"/>
    </row>
    <row r="83" spans="1:23" x14ac:dyDescent="0.25">
      <c r="A83" s="8">
        <v>1945</v>
      </c>
      <c r="B83" s="7">
        <v>13.49</v>
      </c>
      <c r="C83" s="7">
        <v>0.66</v>
      </c>
      <c r="D83" s="7">
        <v>0.96</v>
      </c>
      <c r="E83" s="7">
        <v>0.75</v>
      </c>
      <c r="F83" s="7">
        <v>2.37</v>
      </c>
      <c r="G83" s="9">
        <v>17.8</v>
      </c>
      <c r="H83">
        <f t="shared" si="12"/>
        <v>0.98535714285714304</v>
      </c>
      <c r="I83">
        <v>7217.9069700584005</v>
      </c>
      <c r="J83" s="8">
        <f t="shared" si="18"/>
        <v>1945</v>
      </c>
      <c r="K83" s="8">
        <f t="shared" si="13"/>
        <v>174.52119101123597</v>
      </c>
      <c r="L83" s="8">
        <v>235.31048594675676</v>
      </c>
      <c r="M83" s="8">
        <v>409.82503631542477</v>
      </c>
      <c r="N83" s="8">
        <f t="shared" si="11"/>
        <v>123.47910676890517</v>
      </c>
      <c r="O83" s="8">
        <f t="shared" si="14"/>
        <v>8.3508131868131876</v>
      </c>
      <c r="P83" s="8">
        <f t="shared" si="15"/>
        <v>0.35429581537809846</v>
      </c>
      <c r="Q83" s="8">
        <f t="shared" si="16"/>
        <v>0.30328162579632173</v>
      </c>
      <c r="R83" s="8">
        <f t="shared" si="17"/>
        <v>12.146637362637362</v>
      </c>
      <c r="S83" s="8">
        <f t="shared" si="20"/>
        <v>14.505376344086024</v>
      </c>
      <c r="T83" s="8">
        <f t="shared" si="21"/>
        <v>14.523713330415351</v>
      </c>
      <c r="U83" s="8">
        <f t="shared" ref="U83:U146" si="22">K83/T82</f>
        <v>11.97215467693994</v>
      </c>
      <c r="V83">
        <f t="shared" si="19"/>
        <v>6.8939955522609324</v>
      </c>
      <c r="W83" s="8"/>
    </row>
    <row r="84" spans="1:23" x14ac:dyDescent="0.25">
      <c r="A84" s="8">
        <v>1946</v>
      </c>
      <c r="B84" s="7">
        <v>18.02</v>
      </c>
      <c r="C84" s="7">
        <v>0.71</v>
      </c>
      <c r="D84" s="7">
        <v>1.06</v>
      </c>
      <c r="E84" s="7">
        <v>0.76</v>
      </c>
      <c r="F84" s="7">
        <v>2.19</v>
      </c>
      <c r="G84" s="9">
        <v>18.2</v>
      </c>
      <c r="H84">
        <f t="shared" si="12"/>
        <v>0.85294511627906977</v>
      </c>
      <c r="I84">
        <v>8015.2402925214164</v>
      </c>
      <c r="J84" s="8">
        <f t="shared" si="18"/>
        <v>1946</v>
      </c>
      <c r="K84" s="8">
        <f t="shared" si="13"/>
        <v>228.0025054945055</v>
      </c>
      <c r="L84" s="8">
        <v>241.7820176201644</v>
      </c>
      <c r="M84" s="8">
        <v>410.88717743658117</v>
      </c>
      <c r="N84" s="8">
        <f t="shared" si="11"/>
        <v>179.41414523991966</v>
      </c>
      <c r="O84" s="8">
        <f t="shared" si="14"/>
        <v>7.6045953488372087</v>
      </c>
      <c r="P84" s="8">
        <f t="shared" si="15"/>
        <v>-0.25213845081692166</v>
      </c>
      <c r="Q84" s="8">
        <f t="shared" si="16"/>
        <v>-0.2905374128148222</v>
      </c>
      <c r="R84" s="8">
        <f t="shared" si="17"/>
        <v>11.353339534883721</v>
      </c>
      <c r="S84" s="8">
        <f t="shared" si="20"/>
        <v>18.770833333333336</v>
      </c>
      <c r="T84" s="8">
        <f t="shared" si="21"/>
        <v>13.993191964754789</v>
      </c>
      <c r="U84" s="8">
        <f t="shared" si="22"/>
        <v>15.69863713965119</v>
      </c>
      <c r="V84">
        <f t="shared" si="19"/>
        <v>5.3274139844617086</v>
      </c>
      <c r="W84" s="8"/>
    </row>
    <row r="85" spans="1:23" x14ac:dyDescent="0.25">
      <c r="A85" s="8">
        <v>1947</v>
      </c>
      <c r="B85" s="7">
        <v>15.21</v>
      </c>
      <c r="C85" s="7">
        <v>0.84</v>
      </c>
      <c r="D85" s="7">
        <v>1.61</v>
      </c>
      <c r="E85" s="7">
        <v>1.01</v>
      </c>
      <c r="F85" s="7">
        <v>2.25</v>
      </c>
      <c r="G85" s="9">
        <v>21.5</v>
      </c>
      <c r="H85">
        <f t="shared" si="12"/>
        <v>0.91633544303797476</v>
      </c>
      <c r="I85">
        <v>8007.9423446256033</v>
      </c>
      <c r="J85" s="8">
        <f t="shared" si="18"/>
        <v>1947</v>
      </c>
      <c r="K85" s="8">
        <f t="shared" si="13"/>
        <v>162.909711627907</v>
      </c>
      <c r="L85" s="8">
        <v>249.4711459058978</v>
      </c>
      <c r="M85" s="8">
        <v>359.33847115547485</v>
      </c>
      <c r="N85" s="8">
        <f t="shared" si="11"/>
        <v>171.15700905537304</v>
      </c>
      <c r="O85" s="8">
        <f t="shared" si="14"/>
        <v>8.1618227848101252</v>
      </c>
      <c r="P85" s="8">
        <f t="shared" si="15"/>
        <v>-6.5391134524532893E-2</v>
      </c>
      <c r="Q85" s="8">
        <f t="shared" si="16"/>
        <v>-6.7627162910740585E-2</v>
      </c>
      <c r="R85" s="8">
        <f t="shared" si="17"/>
        <v>15.643493670886077</v>
      </c>
      <c r="S85" s="8">
        <f t="shared" si="20"/>
        <v>14.349056603773587</v>
      </c>
      <c r="T85" s="8">
        <f t="shared" si="21"/>
        <v>13.725031472688466</v>
      </c>
      <c r="U85" s="8">
        <f t="shared" si="22"/>
        <v>11.64206937475268</v>
      </c>
      <c r="V85">
        <f t="shared" si="19"/>
        <v>6.9690992767915834</v>
      </c>
      <c r="W85" s="8"/>
    </row>
    <row r="86" spans="1:23" x14ac:dyDescent="0.25">
      <c r="A86" s="8">
        <v>1948</v>
      </c>
      <c r="B86" s="7">
        <v>14.83</v>
      </c>
      <c r="C86" s="7">
        <v>0.93</v>
      </c>
      <c r="D86" s="7">
        <v>2.29</v>
      </c>
      <c r="E86" s="7">
        <v>1.35</v>
      </c>
      <c r="F86" s="7">
        <v>2.44</v>
      </c>
      <c r="G86" s="9">
        <v>23.7</v>
      </c>
      <c r="H86">
        <f t="shared" si="12"/>
        <v>1.0008312500000001</v>
      </c>
      <c r="I86">
        <v>8045.4570100742731</v>
      </c>
      <c r="J86" s="8">
        <f t="shared" si="18"/>
        <v>1948</v>
      </c>
      <c r="K86" s="8">
        <f t="shared" si="13"/>
        <v>144.09503797468355</v>
      </c>
      <c r="L86" s="8">
        <v>257.06881890195439</v>
      </c>
      <c r="M86" s="8">
        <v>335.17151782737028</v>
      </c>
      <c r="N86" s="8">
        <f t="shared" si="11"/>
        <v>166.22505908196015</v>
      </c>
      <c r="O86" s="8">
        <f t="shared" si="14"/>
        <v>8.923350000000001</v>
      </c>
      <c r="P86" s="8">
        <f t="shared" si="15"/>
        <v>8.4718476062036363E-2</v>
      </c>
      <c r="Q86" s="8">
        <f t="shared" si="16"/>
        <v>8.1320484257252815E-2</v>
      </c>
      <c r="R86" s="8">
        <f t="shared" si="17"/>
        <v>21.972549999999998</v>
      </c>
      <c r="S86" s="8">
        <f t="shared" si="20"/>
        <v>9.2111801242236027</v>
      </c>
      <c r="T86" s="8">
        <f t="shared" si="21"/>
        <v>14.869577901259897</v>
      </c>
      <c r="U86" s="8">
        <f t="shared" si="22"/>
        <v>10.498703646794491</v>
      </c>
      <c r="V86">
        <f t="shared" si="19"/>
        <v>10.856372218476062</v>
      </c>
      <c r="W86" s="8"/>
    </row>
    <row r="87" spans="1:23" x14ac:dyDescent="0.25">
      <c r="A87" s="8">
        <v>1949</v>
      </c>
      <c r="B87" s="7">
        <v>15.36</v>
      </c>
      <c r="C87" s="7">
        <v>1.1399999999999999</v>
      </c>
      <c r="D87" s="7">
        <v>2.3199999999999998</v>
      </c>
      <c r="E87" s="7">
        <v>1.58</v>
      </c>
      <c r="F87" s="7">
        <v>2.31</v>
      </c>
      <c r="G87" s="9">
        <v>24</v>
      </c>
      <c r="H87">
        <f t="shared" si="12"/>
        <v>1.0374127659574468</v>
      </c>
      <c r="I87">
        <v>8125.3917524708568</v>
      </c>
      <c r="J87" s="8">
        <f t="shared" si="18"/>
        <v>1949</v>
      </c>
      <c r="K87" s="8">
        <f t="shared" si="13"/>
        <v>147.3792</v>
      </c>
      <c r="L87" s="8">
        <v>264.35142157556572</v>
      </c>
      <c r="M87" s="8">
        <v>338.94577308197995</v>
      </c>
      <c r="N87" s="8">
        <f t="shared" si="11"/>
        <v>164.00685546577586</v>
      </c>
      <c r="O87" s="8">
        <f t="shared" si="14"/>
        <v>11.17102978723404</v>
      </c>
      <c r="P87" s="8">
        <f t="shared" si="15"/>
        <v>0.19813829787234025</v>
      </c>
      <c r="Q87" s="8">
        <f t="shared" si="16"/>
        <v>0.18076893365849797</v>
      </c>
      <c r="R87" s="8">
        <f t="shared" si="17"/>
        <v>22.734025531914892</v>
      </c>
      <c r="S87" s="8">
        <f t="shared" si="20"/>
        <v>6.7074235807860267</v>
      </c>
      <c r="T87" s="8">
        <f t="shared" si="21"/>
        <v>15.651958871717568</v>
      </c>
      <c r="U87" s="8">
        <f t="shared" si="22"/>
        <v>9.9114582121065169</v>
      </c>
      <c r="V87">
        <f t="shared" si="19"/>
        <v>14.908854166666666</v>
      </c>
      <c r="W87" s="8"/>
    </row>
    <row r="88" spans="1:23" x14ac:dyDescent="0.25">
      <c r="A88" s="8">
        <v>1950</v>
      </c>
      <c r="B88" s="7">
        <v>16.88</v>
      </c>
      <c r="C88" s="7">
        <v>1.47</v>
      </c>
      <c r="D88" s="7">
        <v>2.84</v>
      </c>
      <c r="E88" s="7">
        <v>1.32</v>
      </c>
      <c r="F88" s="7">
        <v>2.3199999999999998</v>
      </c>
      <c r="G88" s="9">
        <v>23.5</v>
      </c>
      <c r="H88">
        <f t="shared" si="12"/>
        <v>0.93740944881889776</v>
      </c>
      <c r="I88">
        <v>8502.6929256598105</v>
      </c>
      <c r="J88" s="8">
        <f t="shared" si="18"/>
        <v>1950</v>
      </c>
      <c r="K88" s="8">
        <f t="shared" si="13"/>
        <v>165.40963404255317</v>
      </c>
      <c r="L88" s="8">
        <v>269.7151665934652</v>
      </c>
      <c r="M88" s="8">
        <v>352.5222599931227</v>
      </c>
      <c r="N88" s="8">
        <f t="shared" si="11"/>
        <v>185.48657504005115</v>
      </c>
      <c r="O88" s="8">
        <f t="shared" si="14"/>
        <v>13.327228346456693</v>
      </c>
      <c r="P88" s="8">
        <f t="shared" si="15"/>
        <v>0.24309624211665518</v>
      </c>
      <c r="Q88" s="8">
        <f t="shared" si="16"/>
        <v>0.21760523681736288</v>
      </c>
      <c r="R88" s="8">
        <f t="shared" si="17"/>
        <v>25.74784251968504</v>
      </c>
      <c r="S88" s="8">
        <f t="shared" si="20"/>
        <v>7.2758620689655169</v>
      </c>
      <c r="T88" s="8">
        <f t="shared" si="21"/>
        <v>16.511892059856287</v>
      </c>
      <c r="U88" s="8">
        <f t="shared" si="22"/>
        <v>10.567982921386372</v>
      </c>
      <c r="V88">
        <f t="shared" si="19"/>
        <v>13.744075829383887</v>
      </c>
      <c r="W88" s="8"/>
    </row>
    <row r="89" spans="1:23" x14ac:dyDescent="0.25">
      <c r="A89" s="8">
        <v>1951</v>
      </c>
      <c r="B89" s="7">
        <v>21.21</v>
      </c>
      <c r="C89" s="7">
        <v>1.41</v>
      </c>
      <c r="D89" s="7">
        <v>2.44</v>
      </c>
      <c r="E89" s="7">
        <v>2.12</v>
      </c>
      <c r="F89" s="7">
        <v>2.57</v>
      </c>
      <c r="G89" s="9">
        <v>25.4</v>
      </c>
      <c r="H89">
        <f t="shared" si="12"/>
        <v>0.97881056603773597</v>
      </c>
      <c r="I89">
        <v>8492.6582349643832</v>
      </c>
      <c r="J89" s="8">
        <f t="shared" si="18"/>
        <v>1951</v>
      </c>
      <c r="K89" s="8">
        <f t="shared" si="13"/>
        <v>192.2928661417323</v>
      </c>
      <c r="L89" s="8">
        <v>273.13219238028671</v>
      </c>
      <c r="M89" s="8">
        <v>330.88417003652961</v>
      </c>
      <c r="N89" s="8">
        <f t="shared" si="11"/>
        <v>171.2852669082512</v>
      </c>
      <c r="O89" s="8">
        <f t="shared" si="14"/>
        <v>12.25263396226415</v>
      </c>
      <c r="P89" s="8">
        <f t="shared" si="15"/>
        <v>0.15687687367119457</v>
      </c>
      <c r="Q89" s="8">
        <f t="shared" si="16"/>
        <v>0.14572402394124001</v>
      </c>
      <c r="R89" s="8">
        <f t="shared" si="17"/>
        <v>21.203139622641508</v>
      </c>
      <c r="S89" s="8">
        <f t="shared" si="20"/>
        <v>7.46830985915493</v>
      </c>
      <c r="T89" s="8">
        <f t="shared" si="21"/>
        <v>16.930774174986681</v>
      </c>
      <c r="U89" s="8">
        <f t="shared" si="22"/>
        <v>11.645719669475961</v>
      </c>
      <c r="V89">
        <f t="shared" si="19"/>
        <v>13.38991041961339</v>
      </c>
      <c r="W89" s="8"/>
    </row>
    <row r="90" spans="1:23" x14ac:dyDescent="0.25">
      <c r="A90" s="8">
        <v>1952</v>
      </c>
      <c r="B90" s="7">
        <v>24.19</v>
      </c>
      <c r="C90" s="7">
        <v>1.41</v>
      </c>
      <c r="D90" s="7">
        <v>2.4</v>
      </c>
      <c r="E90" s="7">
        <v>2.39</v>
      </c>
      <c r="F90" s="7">
        <v>2.68</v>
      </c>
      <c r="G90" s="9">
        <v>26.5</v>
      </c>
      <c r="H90">
        <f t="shared" si="12"/>
        <v>1.0200507518796993</v>
      </c>
      <c r="I90">
        <v>8612.5676128185059</v>
      </c>
      <c r="J90" s="8">
        <f t="shared" si="18"/>
        <v>1952</v>
      </c>
      <c r="K90" s="8">
        <f t="shared" si="13"/>
        <v>210.20653584905662</v>
      </c>
      <c r="L90" s="8">
        <v>277.91715251935011</v>
      </c>
      <c r="M90" s="8">
        <v>324.01621704460433</v>
      </c>
      <c r="N90" s="8">
        <f t="shared" si="11"/>
        <v>168.91307448437763</v>
      </c>
      <c r="O90" s="8">
        <f t="shared" si="14"/>
        <v>12.206571428571428</v>
      </c>
      <c r="P90" s="8">
        <f t="shared" si="15"/>
        <v>0.1362661511156974</v>
      </c>
      <c r="Q90" s="8">
        <f t="shared" si="16"/>
        <v>0.12774758081178181</v>
      </c>
      <c r="R90" s="8">
        <f t="shared" si="17"/>
        <v>20.777142857142856</v>
      </c>
      <c r="S90" s="8">
        <f t="shared" si="20"/>
        <v>9.9139344262295097</v>
      </c>
      <c r="T90" s="8">
        <f t="shared" si="21"/>
        <v>17.605006803896234</v>
      </c>
      <c r="U90" s="8">
        <f t="shared" si="22"/>
        <v>12.415648196383907</v>
      </c>
      <c r="V90">
        <f t="shared" si="19"/>
        <v>10.086812732534103</v>
      </c>
      <c r="W90" s="8"/>
    </row>
    <row r="91" spans="1:23" x14ac:dyDescent="0.25">
      <c r="A91" s="8">
        <v>1953</v>
      </c>
      <c r="B91" s="7">
        <v>26.18</v>
      </c>
      <c r="C91" s="7">
        <v>1.45</v>
      </c>
      <c r="D91" s="7">
        <v>2.5099999999999998</v>
      </c>
      <c r="E91" s="7">
        <v>2.58</v>
      </c>
      <c r="F91" s="7">
        <v>2.83</v>
      </c>
      <c r="G91" s="9">
        <v>26.6</v>
      </c>
      <c r="H91">
        <f t="shared" si="12"/>
        <v>1.0143598513011154</v>
      </c>
      <c r="I91">
        <v>8874.2393992985872</v>
      </c>
      <c r="J91" s="8">
        <f t="shared" si="18"/>
        <v>1953</v>
      </c>
      <c r="K91" s="8">
        <f t="shared" si="13"/>
        <v>226.64400000000001</v>
      </c>
      <c r="L91" s="8">
        <v>283.063680952281</v>
      </c>
      <c r="M91" s="8">
        <v>329.93812848063442</v>
      </c>
      <c r="N91" s="8">
        <f t="shared" si="11"/>
        <v>178.18917917033033</v>
      </c>
      <c r="O91" s="8">
        <f t="shared" si="14"/>
        <v>12.412862453531599</v>
      </c>
      <c r="P91" s="8">
        <f t="shared" si="15"/>
        <v>1.6420491819573519E-2</v>
      </c>
      <c r="Q91" s="8">
        <f t="shared" si="16"/>
        <v>1.6287133436920762E-2</v>
      </c>
      <c r="R91" s="8">
        <f t="shared" si="17"/>
        <v>21.487092936802973</v>
      </c>
      <c r="S91" s="8">
        <f t="shared" si="20"/>
        <v>10.908333333333335</v>
      </c>
      <c r="T91" s="8">
        <f t="shared" si="21"/>
        <v>18.509674718266186</v>
      </c>
      <c r="U91" s="8">
        <f t="shared" si="22"/>
        <v>12.873837682916459</v>
      </c>
      <c r="V91">
        <f t="shared" si="19"/>
        <v>9.1673032849503429</v>
      </c>
      <c r="W91" s="8"/>
    </row>
    <row r="92" spans="1:23" x14ac:dyDescent="0.25">
      <c r="A92" s="8">
        <v>1954</v>
      </c>
      <c r="B92" s="7">
        <v>25.46</v>
      </c>
      <c r="C92" s="7">
        <v>1.54</v>
      </c>
      <c r="D92" s="7">
        <v>2.77</v>
      </c>
      <c r="E92" s="7">
        <v>1.8</v>
      </c>
      <c r="F92" s="7">
        <v>2.48</v>
      </c>
      <c r="G92" s="9">
        <v>26.9</v>
      </c>
      <c r="H92">
        <f t="shared" si="12"/>
        <v>1.0256254681647941</v>
      </c>
      <c r="I92">
        <v>8897.1736856852367</v>
      </c>
      <c r="J92" s="8">
        <f t="shared" si="18"/>
        <v>1954</v>
      </c>
      <c r="K92" s="8">
        <f t="shared" si="13"/>
        <v>217.95274349442383</v>
      </c>
      <c r="L92" s="8">
        <v>288.32655674645417</v>
      </c>
      <c r="M92" s="8">
        <v>334.17904796054825</v>
      </c>
      <c r="N92" s="8">
        <f t="shared" ref="N92:N146" si="23">(I92/I93)^4*(O92+N93)</f>
        <v>167.62549425772551</v>
      </c>
      <c r="O92" s="8">
        <f t="shared" si="14"/>
        <v>13.282067415730339</v>
      </c>
      <c r="P92" s="8">
        <f t="shared" si="15"/>
        <v>0.46968586988181493</v>
      </c>
      <c r="Q92" s="8">
        <f t="shared" si="16"/>
        <v>0.3850486839968888</v>
      </c>
      <c r="R92" s="8">
        <f t="shared" si="17"/>
        <v>23.89047191011236</v>
      </c>
      <c r="S92" s="8">
        <f t="shared" si="20"/>
        <v>10.143426294820719</v>
      </c>
      <c r="T92" s="8">
        <f t="shared" si="21"/>
        <v>19.695573594670677</v>
      </c>
      <c r="U92" s="8">
        <f t="shared" si="22"/>
        <v>11.775071513241569</v>
      </c>
      <c r="V92">
        <f t="shared" si="19"/>
        <v>9.8586017282010978</v>
      </c>
      <c r="W92" s="8"/>
    </row>
    <row r="93" spans="1:23" x14ac:dyDescent="0.25">
      <c r="A93" s="8">
        <v>1955</v>
      </c>
      <c r="B93" s="7">
        <v>35.6</v>
      </c>
      <c r="C93" s="7">
        <v>1.64</v>
      </c>
      <c r="D93" s="7">
        <v>3.62</v>
      </c>
      <c r="E93" s="7">
        <v>1.81</v>
      </c>
      <c r="F93" s="7">
        <v>2.61</v>
      </c>
      <c r="G93" s="9">
        <v>26.7</v>
      </c>
      <c r="H93">
        <f t="shared" si="12"/>
        <v>1.014301119402985</v>
      </c>
      <c r="I93">
        <v>9378.791582049269</v>
      </c>
      <c r="J93" s="8">
        <f t="shared" si="18"/>
        <v>1955</v>
      </c>
      <c r="K93" s="8">
        <f t="shared" si="13"/>
        <v>307.04000000000002</v>
      </c>
      <c r="L93" s="8">
        <v>293.00717064404847</v>
      </c>
      <c r="M93" s="8">
        <v>341.34270689875473</v>
      </c>
      <c r="N93" s="8">
        <f t="shared" si="23"/>
        <v>193.69362132059362</v>
      </c>
      <c r="O93" s="8">
        <f t="shared" si="14"/>
        <v>14.09176119402985</v>
      </c>
      <c r="P93" s="8">
        <f t="shared" si="15"/>
        <v>0.28143656716417897</v>
      </c>
      <c r="Q93" s="8">
        <f t="shared" si="16"/>
        <v>0.24798176670041205</v>
      </c>
      <c r="R93" s="8">
        <f t="shared" si="17"/>
        <v>31.104985074626864</v>
      </c>
      <c r="S93" s="8">
        <f t="shared" si="20"/>
        <v>12.851985559566787</v>
      </c>
      <c r="T93" s="8">
        <f t="shared" si="21"/>
        <v>21.591408365869626</v>
      </c>
      <c r="U93" s="8">
        <f t="shared" si="22"/>
        <v>15.589289569260394</v>
      </c>
      <c r="V93">
        <f t="shared" si="19"/>
        <v>7.7808988764044944</v>
      </c>
      <c r="W93" s="8"/>
    </row>
    <row r="94" spans="1:23" x14ac:dyDescent="0.25">
      <c r="A94" s="8">
        <v>1956</v>
      </c>
      <c r="B94" s="7">
        <v>44.15</v>
      </c>
      <c r="C94" s="7">
        <v>1.74</v>
      </c>
      <c r="D94" s="7">
        <v>3.41</v>
      </c>
      <c r="E94" s="7">
        <v>3.21</v>
      </c>
      <c r="F94" s="7">
        <v>2.9</v>
      </c>
      <c r="G94" s="9">
        <v>26.8</v>
      </c>
      <c r="H94">
        <f t="shared" si="12"/>
        <v>1.0021840579710144</v>
      </c>
      <c r="I94">
        <v>9480.3393660000856</v>
      </c>
      <c r="J94" s="8">
        <f t="shared" si="18"/>
        <v>1956</v>
      </c>
      <c r="K94" s="8">
        <f t="shared" si="13"/>
        <v>379.36052238805968</v>
      </c>
      <c r="L94" s="8">
        <v>297.1308938813458</v>
      </c>
      <c r="M94" s="8">
        <v>344.39560665661224</v>
      </c>
      <c r="N94" s="8">
        <f t="shared" si="23"/>
        <v>188.12787043232143</v>
      </c>
      <c r="O94" s="8">
        <f t="shared" si="14"/>
        <v>14.517652173913044</v>
      </c>
      <c r="P94" s="8">
        <f t="shared" si="15"/>
        <v>3.7434963152625213E-2</v>
      </c>
      <c r="Q94" s="8">
        <f t="shared" si="16"/>
        <v>3.675128503990787E-2</v>
      </c>
      <c r="R94" s="8">
        <f t="shared" si="17"/>
        <v>28.451260869565218</v>
      </c>
      <c r="S94" s="8">
        <f t="shared" si="20"/>
        <v>12.196132596685082</v>
      </c>
      <c r="T94" s="8">
        <f t="shared" si="21"/>
        <v>23.301200499337778</v>
      </c>
      <c r="U94" s="8">
        <f t="shared" si="22"/>
        <v>17.569975795915635</v>
      </c>
      <c r="V94">
        <f t="shared" si="19"/>
        <v>8.1993204983012458</v>
      </c>
      <c r="W94" s="8"/>
    </row>
    <row r="95" spans="1:23" x14ac:dyDescent="0.25">
      <c r="A95" s="8">
        <v>1957</v>
      </c>
      <c r="B95" s="7">
        <v>45.43</v>
      </c>
      <c r="C95" s="7">
        <v>1.79</v>
      </c>
      <c r="D95" s="7">
        <v>3.37</v>
      </c>
      <c r="E95" s="7">
        <v>3.86</v>
      </c>
      <c r="F95" s="7">
        <v>3.46</v>
      </c>
      <c r="G95" s="9">
        <v>27.6</v>
      </c>
      <c r="H95">
        <f t="shared" si="12"/>
        <v>1.0022853146853146</v>
      </c>
      <c r="I95">
        <v>9541.5914607707655</v>
      </c>
      <c r="J95" s="8">
        <f t="shared" si="18"/>
        <v>1957</v>
      </c>
      <c r="K95" s="8">
        <f t="shared" si="13"/>
        <v>379.0442173913043</v>
      </c>
      <c r="L95" s="8">
        <v>301.0702251869746</v>
      </c>
      <c r="M95" s="8">
        <v>343.16309285575363</v>
      </c>
      <c r="N95" s="8">
        <f t="shared" si="23"/>
        <v>178.51948749841853</v>
      </c>
      <c r="O95" s="8">
        <f t="shared" si="14"/>
        <v>14.412629370629372</v>
      </c>
      <c r="P95" s="8">
        <f t="shared" si="15"/>
        <v>-8.8495479866820437E-2</v>
      </c>
      <c r="Q95" s="8">
        <f t="shared" si="16"/>
        <v>-9.2658725870581299E-2</v>
      </c>
      <c r="R95" s="8">
        <f t="shared" si="17"/>
        <v>27.13439160839161</v>
      </c>
      <c r="S95" s="8">
        <f t="shared" si="20"/>
        <v>13.322580645161288</v>
      </c>
      <c r="T95" s="8">
        <f t="shared" si="21"/>
        <v>24.450290293088333</v>
      </c>
      <c r="U95" s="8">
        <f t="shared" si="22"/>
        <v>16.267154020758579</v>
      </c>
      <c r="V95">
        <f t="shared" si="19"/>
        <v>7.5060532687651342</v>
      </c>
      <c r="W95" s="8"/>
    </row>
    <row r="96" spans="1:23" x14ac:dyDescent="0.25">
      <c r="A96" s="8">
        <v>1958</v>
      </c>
      <c r="B96" s="7">
        <v>41.12</v>
      </c>
      <c r="C96" s="7">
        <v>1.75</v>
      </c>
      <c r="D96" s="7">
        <v>2.89</v>
      </c>
      <c r="E96" s="7">
        <v>2.54</v>
      </c>
      <c r="F96" s="7">
        <v>3.09</v>
      </c>
      <c r="G96" s="9">
        <v>28.6</v>
      </c>
      <c r="H96">
        <f t="shared" si="12"/>
        <v>1.0112565517241381</v>
      </c>
      <c r="I96">
        <v>9458.9751459645777</v>
      </c>
      <c r="J96" s="8">
        <f t="shared" si="18"/>
        <v>1958</v>
      </c>
      <c r="K96" s="8">
        <f t="shared" si="13"/>
        <v>331.08788811188805</v>
      </c>
      <c r="L96" s="8">
        <v>305.37870908868319</v>
      </c>
      <c r="M96" s="8">
        <v>342.02348272970244</v>
      </c>
      <c r="N96" s="8">
        <f t="shared" si="23"/>
        <v>158.00382045095893</v>
      </c>
      <c r="O96" s="8">
        <f t="shared" si="14"/>
        <v>13.896206896551725</v>
      </c>
      <c r="P96" s="8">
        <f t="shared" si="15"/>
        <v>0.37594089628337607</v>
      </c>
      <c r="Q96" s="8">
        <f t="shared" si="16"/>
        <v>0.31913778530620313</v>
      </c>
      <c r="R96" s="8">
        <f t="shared" si="17"/>
        <v>22.948593103448278</v>
      </c>
      <c r="S96" s="8">
        <f t="shared" si="20"/>
        <v>12.201780415430264</v>
      </c>
      <c r="T96" s="8">
        <f t="shared" si="21"/>
        <v>24.547894603433157</v>
      </c>
      <c r="U96" s="8">
        <f t="shared" si="22"/>
        <v>13.541266142164405</v>
      </c>
      <c r="V96">
        <f t="shared" si="19"/>
        <v>8.1955252918287957</v>
      </c>
      <c r="W96" s="8"/>
    </row>
    <row r="97" spans="1:23" x14ac:dyDescent="0.25">
      <c r="A97" s="8">
        <v>1959</v>
      </c>
      <c r="B97" s="7">
        <v>55.62</v>
      </c>
      <c r="C97" s="7">
        <v>1.83</v>
      </c>
      <c r="D97" s="7">
        <v>3.39</v>
      </c>
      <c r="E97" s="7">
        <v>3.74</v>
      </c>
      <c r="F97" s="7">
        <v>4.0199999999999996</v>
      </c>
      <c r="G97" s="9">
        <v>29</v>
      </c>
      <c r="H97">
        <f t="shared" si="12"/>
        <v>1.026778156996587</v>
      </c>
      <c r="I97">
        <v>9819.1112833687675</v>
      </c>
      <c r="J97" s="8">
        <f t="shared" si="18"/>
        <v>1959</v>
      </c>
      <c r="K97" s="8">
        <f t="shared" si="13"/>
        <v>441.66115862068966</v>
      </c>
      <c r="L97" s="8">
        <v>310.51872177983597</v>
      </c>
      <c r="M97" s="8">
        <v>344.31884197882033</v>
      </c>
      <c r="N97" s="8">
        <f t="shared" si="23"/>
        <v>169.58009542501358</v>
      </c>
      <c r="O97" s="8">
        <f t="shared" si="14"/>
        <v>14.382675767918087</v>
      </c>
      <c r="P97" s="8">
        <f t="shared" si="15"/>
        <v>6.5212135492794143E-2</v>
      </c>
      <c r="Q97" s="8">
        <f t="shared" si="16"/>
        <v>6.3173967582186408E-2</v>
      </c>
      <c r="R97" s="8">
        <f t="shared" si="17"/>
        <v>26.643317406143346</v>
      </c>
      <c r="S97" s="8">
        <f t="shared" si="20"/>
        <v>19.245674740484429</v>
      </c>
      <c r="T97" s="8">
        <f t="shared" si="21"/>
        <v>24.938823790856006</v>
      </c>
      <c r="U97" s="8">
        <f t="shared" si="22"/>
        <v>17.991814196518547</v>
      </c>
      <c r="V97">
        <f t="shared" si="19"/>
        <v>5.1959726717008268</v>
      </c>
      <c r="W97" s="8"/>
    </row>
    <row r="98" spans="1:23" x14ac:dyDescent="0.25">
      <c r="A98" s="8">
        <v>1960</v>
      </c>
      <c r="B98" s="7">
        <v>58.03</v>
      </c>
      <c r="C98" s="7">
        <v>1.95</v>
      </c>
      <c r="D98" s="7">
        <v>3.27</v>
      </c>
      <c r="E98" s="7">
        <v>4.28</v>
      </c>
      <c r="F98" s="7">
        <v>4.72</v>
      </c>
      <c r="G98" s="9">
        <v>29.3</v>
      </c>
      <c r="H98">
        <f t="shared" si="12"/>
        <v>1.025303355704698</v>
      </c>
      <c r="I98">
        <v>9886.8023059756069</v>
      </c>
      <c r="J98" s="8">
        <f t="shared" si="18"/>
        <v>1960</v>
      </c>
      <c r="K98" s="8">
        <f t="shared" si="13"/>
        <v>456.08015017064844</v>
      </c>
      <c r="L98" s="8">
        <v>315.47618052195298</v>
      </c>
      <c r="M98" s="8">
        <v>351.3381316823565</v>
      </c>
      <c r="N98" s="8">
        <f t="shared" si="23"/>
        <v>159.92220489940973</v>
      </c>
      <c r="O98" s="8">
        <f t="shared" si="14"/>
        <v>15.068657718120805</v>
      </c>
      <c r="P98" s="8">
        <f t="shared" si="15"/>
        <v>4.48952000064766E-2</v>
      </c>
      <c r="Q98" s="8">
        <f t="shared" si="16"/>
        <v>4.3916593312547381E-2</v>
      </c>
      <c r="R98" s="8">
        <f t="shared" si="17"/>
        <v>25.268979865771815</v>
      </c>
      <c r="S98" s="8">
        <f t="shared" si="20"/>
        <v>17.117994100294982</v>
      </c>
      <c r="T98" s="8">
        <f t="shared" si="21"/>
        <v>24.890937525464686</v>
      </c>
      <c r="U98" s="8">
        <f t="shared" si="22"/>
        <v>18.287957523396649</v>
      </c>
      <c r="V98">
        <f t="shared" si="19"/>
        <v>5.8418059624332255</v>
      </c>
      <c r="W98" s="8"/>
    </row>
    <row r="99" spans="1:23" x14ac:dyDescent="0.25">
      <c r="A99" s="8">
        <v>1961</v>
      </c>
      <c r="B99" s="7">
        <v>59.72</v>
      </c>
      <c r="C99" s="7">
        <v>2.02</v>
      </c>
      <c r="D99" s="7">
        <v>3.19</v>
      </c>
      <c r="E99" s="7">
        <v>2.91</v>
      </c>
      <c r="F99" s="7">
        <v>3.84</v>
      </c>
      <c r="G99" s="9">
        <v>29.8</v>
      </c>
      <c r="H99">
        <f t="shared" si="12"/>
        <v>1.0222393333333333</v>
      </c>
      <c r="I99">
        <v>9927.0125573468922</v>
      </c>
      <c r="J99" s="8">
        <f t="shared" si="18"/>
        <v>1961</v>
      </c>
      <c r="K99" s="8">
        <f t="shared" si="13"/>
        <v>461.48730201342278</v>
      </c>
      <c r="L99" s="8">
        <v>320.02662009744142</v>
      </c>
      <c r="M99" s="8">
        <v>357.58633138173195</v>
      </c>
      <c r="N99" s="8">
        <f t="shared" si="23"/>
        <v>147.47111686007591</v>
      </c>
      <c r="O99" s="8">
        <f t="shared" si="14"/>
        <v>15.505519999999999</v>
      </c>
      <c r="P99" s="8">
        <f t="shared" si="15"/>
        <v>0.18245255637419061</v>
      </c>
      <c r="Q99" s="8">
        <f t="shared" si="16"/>
        <v>0.16759071911960538</v>
      </c>
      <c r="R99" s="8">
        <f t="shared" si="17"/>
        <v>24.486440000000002</v>
      </c>
      <c r="S99" s="8">
        <f t="shared" si="20"/>
        <v>18.26299694189602</v>
      </c>
      <c r="T99" s="8">
        <f t="shared" si="21"/>
        <v>25.219267563200532</v>
      </c>
      <c r="U99" s="8">
        <f t="shared" si="22"/>
        <v>18.540374445168968</v>
      </c>
      <c r="V99">
        <f t="shared" si="19"/>
        <v>5.4755525787006043</v>
      </c>
      <c r="W99" s="8"/>
    </row>
    <row r="100" spans="1:23" x14ac:dyDescent="0.25">
      <c r="A100" s="8">
        <v>1962</v>
      </c>
      <c r="B100" s="7">
        <v>69.069999999999993</v>
      </c>
      <c r="C100" s="7">
        <v>2.13</v>
      </c>
      <c r="D100" s="7">
        <v>3.67</v>
      </c>
      <c r="E100" s="7">
        <v>3.39</v>
      </c>
      <c r="F100" s="7">
        <v>4.08</v>
      </c>
      <c r="G100" s="9">
        <v>30</v>
      </c>
      <c r="H100">
        <f t="shared" si="12"/>
        <v>1.0202960526315792</v>
      </c>
      <c r="I100">
        <v>10259.599789278858</v>
      </c>
      <c r="J100" s="8">
        <f t="shared" si="18"/>
        <v>1962</v>
      </c>
      <c r="K100" s="8">
        <f t="shared" si="13"/>
        <v>530.18131999999991</v>
      </c>
      <c r="L100" s="8">
        <v>324.40884803067132</v>
      </c>
      <c r="M100" s="8">
        <v>362.71791892934829</v>
      </c>
      <c r="N100" s="8">
        <f t="shared" si="23"/>
        <v>152.74420545579198</v>
      </c>
      <c r="O100" s="8">
        <f t="shared" si="14"/>
        <v>16.13475</v>
      </c>
      <c r="P100" s="8">
        <f t="shared" si="15"/>
        <v>-4.0018516684065489E-2</v>
      </c>
      <c r="Q100" s="8">
        <f t="shared" si="16"/>
        <v>-4.0841282918843355E-2</v>
      </c>
      <c r="R100" s="8">
        <f t="shared" si="17"/>
        <v>27.800250000000002</v>
      </c>
      <c r="S100" s="8">
        <f t="shared" si="20"/>
        <v>21.652037617554853</v>
      </c>
      <c r="T100" s="8">
        <f t="shared" si="21"/>
        <v>25.921578277486248</v>
      </c>
      <c r="U100" s="8">
        <f t="shared" si="22"/>
        <v>21.022867483020413</v>
      </c>
      <c r="V100">
        <f t="shared" si="19"/>
        <v>4.6185029680034759</v>
      </c>
      <c r="W100" s="8"/>
    </row>
    <row r="101" spans="1:23" x14ac:dyDescent="0.25">
      <c r="A101" s="8">
        <v>1963</v>
      </c>
      <c r="B101" s="7">
        <v>65.06</v>
      </c>
      <c r="C101" s="7">
        <v>2.2799999999999998</v>
      </c>
      <c r="D101" s="7">
        <v>4.0199999999999996</v>
      </c>
      <c r="E101" s="7">
        <v>3.5</v>
      </c>
      <c r="F101" s="7">
        <v>3.83</v>
      </c>
      <c r="G101" s="9">
        <v>30.4</v>
      </c>
      <c r="H101">
        <f t="shared" si="12"/>
        <v>1.018252427184466</v>
      </c>
      <c r="I101">
        <v>10529.756258477832</v>
      </c>
      <c r="J101" s="8">
        <f t="shared" si="18"/>
        <v>1963</v>
      </c>
      <c r="K101" s="8">
        <f t="shared" si="13"/>
        <v>492.82950000000005</v>
      </c>
      <c r="L101" s="8">
        <v>328.40694778727607</v>
      </c>
      <c r="M101" s="8">
        <v>366.81838706113751</v>
      </c>
      <c r="N101" s="8">
        <f t="shared" si="23"/>
        <v>153.34442336922569</v>
      </c>
      <c r="O101" s="8">
        <f t="shared" si="14"/>
        <v>16.991533980582521</v>
      </c>
      <c r="P101" s="8">
        <f t="shared" si="15"/>
        <v>0.19053261266423716</v>
      </c>
      <c r="Q101" s="8">
        <f t="shared" si="16"/>
        <v>0.17440078065964668</v>
      </c>
      <c r="R101" s="8">
        <f t="shared" si="17"/>
        <v>29.958757281553396</v>
      </c>
      <c r="S101" s="8">
        <f t="shared" si="20"/>
        <v>17.727520435967303</v>
      </c>
      <c r="T101" s="8">
        <f t="shared" si="21"/>
        <v>26.76874471196129</v>
      </c>
      <c r="U101" s="8">
        <f t="shared" si="22"/>
        <v>19.012326129386917</v>
      </c>
      <c r="V101">
        <f t="shared" si="19"/>
        <v>5.6409468183215488</v>
      </c>
      <c r="W101" s="8"/>
    </row>
    <row r="102" spans="1:23" x14ac:dyDescent="0.25">
      <c r="A102" s="8">
        <v>1964</v>
      </c>
      <c r="B102" s="7">
        <v>76.45</v>
      </c>
      <c r="C102" s="7">
        <v>2.5</v>
      </c>
      <c r="D102" s="7">
        <v>4.55</v>
      </c>
      <c r="E102" s="7">
        <v>4.09</v>
      </c>
      <c r="F102" s="7">
        <v>4.17</v>
      </c>
      <c r="G102" s="9">
        <v>30.9</v>
      </c>
      <c r="H102">
        <f t="shared" si="12"/>
        <v>1.030891346153846</v>
      </c>
      <c r="I102">
        <v>11007.919503886518</v>
      </c>
      <c r="J102" s="8">
        <f t="shared" si="18"/>
        <v>1964</v>
      </c>
      <c r="K102" s="8">
        <f t="shared" si="13"/>
        <v>569.73805825242721</v>
      </c>
      <c r="L102" s="8">
        <v>331.75341747976654</v>
      </c>
      <c r="M102" s="8">
        <v>369.53653827636981</v>
      </c>
      <c r="N102" s="8">
        <f t="shared" si="23"/>
        <v>166.16216491237617</v>
      </c>
      <c r="O102" s="8">
        <f t="shared" si="14"/>
        <v>18.45192307692308</v>
      </c>
      <c r="P102" s="8">
        <f t="shared" si="15"/>
        <v>0.14804296423001473</v>
      </c>
      <c r="Q102" s="8">
        <f t="shared" si="16"/>
        <v>0.13805872248453535</v>
      </c>
      <c r="R102" s="8">
        <f t="shared" si="17"/>
        <v>33.582499999999996</v>
      </c>
      <c r="S102" s="8">
        <f t="shared" si="20"/>
        <v>19.017412935323385</v>
      </c>
      <c r="T102" s="8">
        <f t="shared" si="21"/>
        <v>27.737947520950051</v>
      </c>
      <c r="U102" s="8">
        <f t="shared" si="22"/>
        <v>21.283704722913161</v>
      </c>
      <c r="V102">
        <f t="shared" si="19"/>
        <v>5.2583387835186386</v>
      </c>
      <c r="W102" s="8"/>
    </row>
    <row r="103" spans="1:23" x14ac:dyDescent="0.25">
      <c r="A103" s="8">
        <v>1965</v>
      </c>
      <c r="B103" s="7">
        <v>86.12</v>
      </c>
      <c r="C103" s="7">
        <v>2.72</v>
      </c>
      <c r="D103" s="7">
        <v>5.19</v>
      </c>
      <c r="E103" s="7">
        <v>4.46</v>
      </c>
      <c r="F103" s="7">
        <v>4.1900000000000004</v>
      </c>
      <c r="G103" s="9">
        <v>31.2</v>
      </c>
      <c r="H103">
        <f t="shared" si="12"/>
        <v>1.0248905660377357</v>
      </c>
      <c r="I103">
        <v>11557.939836254154</v>
      </c>
      <c r="J103" s="8">
        <f t="shared" si="18"/>
        <v>1965</v>
      </c>
      <c r="K103" s="8">
        <f t="shared" si="13"/>
        <v>635.63184615384625</v>
      </c>
      <c r="L103" s="8">
        <v>333.76267474730633</v>
      </c>
      <c r="M103" s="8">
        <v>375.30249429896537</v>
      </c>
      <c r="N103" s="8">
        <f t="shared" si="23"/>
        <v>183.49297208764861</v>
      </c>
      <c r="O103" s="8">
        <f t="shared" si="14"/>
        <v>19.696905660377361</v>
      </c>
      <c r="P103" s="8">
        <f t="shared" si="15"/>
        <v>9.4146824527425246E-2</v>
      </c>
      <c r="Q103" s="8">
        <f t="shared" si="16"/>
        <v>8.9974903886195487E-2</v>
      </c>
      <c r="R103" s="8">
        <f t="shared" si="17"/>
        <v>37.583433962264159</v>
      </c>
      <c r="S103" s="8">
        <f t="shared" si="20"/>
        <v>18.927472527472531</v>
      </c>
      <c r="T103" s="8">
        <f t="shared" si="21"/>
        <v>28.38579240971378</v>
      </c>
      <c r="U103" s="8">
        <f t="shared" si="22"/>
        <v>22.915604900966922</v>
      </c>
      <c r="V103">
        <f t="shared" si="19"/>
        <v>5.2833255921969338</v>
      </c>
      <c r="W103" s="8"/>
    </row>
    <row r="104" spans="1:23" x14ac:dyDescent="0.25">
      <c r="A104" s="8">
        <v>1966</v>
      </c>
      <c r="B104" s="7">
        <v>93.32</v>
      </c>
      <c r="C104" s="7">
        <v>2.87</v>
      </c>
      <c r="D104" s="7">
        <v>5.55</v>
      </c>
      <c r="E104" s="7">
        <v>5.44</v>
      </c>
      <c r="F104" s="7">
        <v>4.6100000000000003</v>
      </c>
      <c r="G104" s="9">
        <v>31.8</v>
      </c>
      <c r="H104">
        <f t="shared" si="12"/>
        <v>1.0191465045592707</v>
      </c>
      <c r="I104">
        <v>12074.851220656901</v>
      </c>
      <c r="J104" s="8">
        <f t="shared" si="18"/>
        <v>1966</v>
      </c>
      <c r="K104" s="8">
        <f t="shared" si="13"/>
        <v>675.77766037735842</v>
      </c>
      <c r="L104" s="8">
        <v>334.57686289309936</v>
      </c>
      <c r="M104" s="8">
        <v>378.00141434326014</v>
      </c>
      <c r="N104" s="8">
        <f t="shared" si="23"/>
        <v>198.89036661947566</v>
      </c>
      <c r="O104" s="8">
        <f t="shared" si="14"/>
        <v>20.088255319148935</v>
      </c>
      <c r="P104" s="8">
        <f t="shared" si="15"/>
        <v>-9.557987224401561E-2</v>
      </c>
      <c r="Q104" s="8">
        <f t="shared" si="16"/>
        <v>-0.10046128345668101</v>
      </c>
      <c r="R104" s="8">
        <f t="shared" si="17"/>
        <v>38.84662613981763</v>
      </c>
      <c r="S104" s="8">
        <f t="shared" si="20"/>
        <v>17.980732177263963</v>
      </c>
      <c r="T104" s="8">
        <f t="shared" si="21"/>
        <v>29.425328936739028</v>
      </c>
      <c r="U104" s="8">
        <f t="shared" si="22"/>
        <v>23.80689785310004</v>
      </c>
      <c r="V104">
        <f t="shared" si="19"/>
        <v>5.5615087869695694</v>
      </c>
      <c r="W104" s="8"/>
    </row>
    <row r="105" spans="1:23" x14ac:dyDescent="0.25">
      <c r="A105" s="8">
        <v>1967</v>
      </c>
      <c r="B105" s="7">
        <v>84.45</v>
      </c>
      <c r="C105" s="7">
        <v>2.92</v>
      </c>
      <c r="D105" s="7">
        <v>5.33</v>
      </c>
      <c r="E105" s="7">
        <v>5.55</v>
      </c>
      <c r="F105" s="7">
        <v>4.58</v>
      </c>
      <c r="G105" s="9">
        <v>32.9</v>
      </c>
      <c r="H105">
        <f t="shared" si="12"/>
        <v>1.0183563049853372</v>
      </c>
      <c r="I105">
        <v>12299.897235234719</v>
      </c>
      <c r="J105" s="8">
        <f t="shared" si="18"/>
        <v>1967</v>
      </c>
      <c r="K105" s="8">
        <f t="shared" si="13"/>
        <v>591.09866261398179</v>
      </c>
      <c r="L105" s="8">
        <v>335.02731623256835</v>
      </c>
      <c r="M105" s="8">
        <v>378.39843893186628</v>
      </c>
      <c r="N105" s="8">
        <f t="shared" si="23"/>
        <v>194.04914543123218</v>
      </c>
      <c r="O105" s="8">
        <f t="shared" si="14"/>
        <v>19.718991202346039</v>
      </c>
      <c r="P105" s="8">
        <f t="shared" si="15"/>
        <v>0.11915603638516603</v>
      </c>
      <c r="Q105" s="8">
        <f t="shared" si="16"/>
        <v>0.112574862312013</v>
      </c>
      <c r="R105" s="8">
        <f t="shared" si="17"/>
        <v>35.99391202346041</v>
      </c>
      <c r="S105" s="8">
        <f t="shared" si="20"/>
        <v>15.216216216216216</v>
      </c>
      <c r="T105" s="8">
        <f t="shared" si="21"/>
        <v>30.311280978245907</v>
      </c>
      <c r="U105" s="8">
        <f t="shared" si="22"/>
        <v>20.088090226103297</v>
      </c>
      <c r="V105">
        <f t="shared" si="19"/>
        <v>6.571936056838366</v>
      </c>
      <c r="W105" s="8"/>
    </row>
    <row r="106" spans="1:23" x14ac:dyDescent="0.25">
      <c r="A106" s="8">
        <v>1968</v>
      </c>
      <c r="B106" s="7">
        <v>95.04</v>
      </c>
      <c r="C106" s="7">
        <v>3.07</v>
      </c>
      <c r="D106" s="7">
        <v>5.76</v>
      </c>
      <c r="E106" s="7">
        <v>6.17</v>
      </c>
      <c r="F106" s="7">
        <v>5.53</v>
      </c>
      <c r="G106" s="9">
        <v>34.1</v>
      </c>
      <c r="H106">
        <f t="shared" si="12"/>
        <v>1.0169654494382023</v>
      </c>
      <c r="I106">
        <v>12877.155451703167</v>
      </c>
      <c r="J106" s="8">
        <f t="shared" si="18"/>
        <v>1968</v>
      </c>
      <c r="K106" s="8">
        <f t="shared" si="13"/>
        <v>641.81264516129033</v>
      </c>
      <c r="L106" s="8">
        <v>335.90056802239411</v>
      </c>
      <c r="M106" s="8">
        <v>378.92515808201108</v>
      </c>
      <c r="N106" s="8">
        <f t="shared" si="23"/>
        <v>213.40424140430412</v>
      </c>
      <c r="O106" s="8">
        <f t="shared" si="14"/>
        <v>19.858415730337079</v>
      </c>
      <c r="P106" s="8">
        <f t="shared" si="15"/>
        <v>5.9356143362463691E-2</v>
      </c>
      <c r="Q106" s="8">
        <f t="shared" si="16"/>
        <v>5.7661311652414608E-2</v>
      </c>
      <c r="R106" s="8">
        <f t="shared" si="17"/>
        <v>37.258786516853931</v>
      </c>
      <c r="S106" s="8">
        <f t="shared" si="20"/>
        <v>17.831144465290809</v>
      </c>
      <c r="T106" s="8">
        <f t="shared" si="21"/>
        <v>31.742300319586473</v>
      </c>
      <c r="U106" s="8">
        <f t="shared" si="22"/>
        <v>21.174052182813146</v>
      </c>
      <c r="V106">
        <f t="shared" si="19"/>
        <v>5.6081649831649827</v>
      </c>
      <c r="W106" s="8"/>
    </row>
    <row r="107" spans="1:23" x14ac:dyDescent="0.25">
      <c r="A107" s="8">
        <v>1969</v>
      </c>
      <c r="B107" s="7">
        <v>102.04</v>
      </c>
      <c r="C107" s="7">
        <v>3.16</v>
      </c>
      <c r="D107" s="7">
        <v>5.78</v>
      </c>
      <c r="E107" s="7">
        <v>8.0500000000000007</v>
      </c>
      <c r="F107" s="7">
        <v>6.04</v>
      </c>
      <c r="G107" s="9">
        <v>35.6</v>
      </c>
      <c r="H107">
        <f t="shared" si="12"/>
        <v>1.0176137566137566</v>
      </c>
      <c r="I107">
        <v>13224.51157585365</v>
      </c>
      <c r="J107" s="8">
        <f t="shared" si="18"/>
        <v>1969</v>
      </c>
      <c r="K107" s="8">
        <f t="shared" si="13"/>
        <v>660.04975280898884</v>
      </c>
      <c r="L107" s="8">
        <v>336.68232027729243</v>
      </c>
      <c r="M107" s="8">
        <v>378.83490363154948</v>
      </c>
      <c r="N107" s="8">
        <f t="shared" si="23"/>
        <v>217.52034445709052</v>
      </c>
      <c r="O107" s="8">
        <f t="shared" si="14"/>
        <v>19.250920634920636</v>
      </c>
      <c r="P107" s="8">
        <f t="shared" si="15"/>
        <v>-0.13729961691545392</v>
      </c>
      <c r="Q107" s="8">
        <f t="shared" si="16"/>
        <v>-0.14768782884667589</v>
      </c>
      <c r="R107" s="8">
        <f t="shared" si="17"/>
        <v>35.212126984126989</v>
      </c>
      <c r="S107" s="8">
        <f t="shared" si="20"/>
        <v>17.715277777777782</v>
      </c>
      <c r="T107" s="8">
        <f t="shared" si="21"/>
        <v>32.599181277384837</v>
      </c>
      <c r="U107" s="8">
        <f t="shared" si="22"/>
        <v>20.794011340183417</v>
      </c>
      <c r="V107">
        <f t="shared" si="19"/>
        <v>5.6448451587612682</v>
      </c>
      <c r="W107" s="8"/>
    </row>
    <row r="108" spans="1:23" x14ac:dyDescent="0.25">
      <c r="A108" s="8">
        <v>1970</v>
      </c>
      <c r="B108" s="7">
        <v>90.31</v>
      </c>
      <c r="C108" s="7">
        <v>3.14</v>
      </c>
      <c r="D108" s="7">
        <v>5.13</v>
      </c>
      <c r="E108" s="7">
        <v>9.11</v>
      </c>
      <c r="F108" s="7">
        <v>7.79</v>
      </c>
      <c r="G108" s="9">
        <v>37.799999999999997</v>
      </c>
      <c r="H108">
        <f t="shared" si="12"/>
        <v>1.0362708542713568</v>
      </c>
      <c r="I108">
        <v>13375.359196294285</v>
      </c>
      <c r="J108" s="8">
        <f t="shared" si="18"/>
        <v>1970</v>
      </c>
      <c r="K108" s="8">
        <f t="shared" si="13"/>
        <v>550.17425396825399</v>
      </c>
      <c r="L108" s="8">
        <v>338.16229697644746</v>
      </c>
      <c r="M108" s="8">
        <v>379.61374146463351</v>
      </c>
      <c r="N108" s="8">
        <f t="shared" si="23"/>
        <v>208.36526088761099</v>
      </c>
      <c r="O108" s="8">
        <f t="shared" si="14"/>
        <v>18.167819095477387</v>
      </c>
      <c r="P108" s="8">
        <f t="shared" si="15"/>
        <v>1.6213277660587323E-2</v>
      </c>
      <c r="Q108" s="8">
        <f t="shared" si="16"/>
        <v>1.6083246083659668E-2</v>
      </c>
      <c r="R108" s="8">
        <f t="shared" si="17"/>
        <v>29.681819095477387</v>
      </c>
      <c r="S108" s="8">
        <f t="shared" si="20"/>
        <v>15.624567474048442</v>
      </c>
      <c r="T108" s="8">
        <f t="shared" si="21"/>
        <v>33.040465200355392</v>
      </c>
      <c r="U108" s="8">
        <f t="shared" si="22"/>
        <v>16.876934708477744</v>
      </c>
      <c r="V108">
        <f t="shared" si="19"/>
        <v>6.4001771675340491</v>
      </c>
      <c r="W108" s="8"/>
    </row>
    <row r="109" spans="1:23" x14ac:dyDescent="0.25">
      <c r="A109" s="8">
        <v>1971</v>
      </c>
      <c r="B109" s="7">
        <v>93.49</v>
      </c>
      <c r="C109" s="7">
        <v>3.07</v>
      </c>
      <c r="D109" s="7">
        <v>5.7</v>
      </c>
      <c r="E109" s="7">
        <v>5.66</v>
      </c>
      <c r="F109" s="7">
        <v>6.24</v>
      </c>
      <c r="G109" s="9">
        <v>39.799999999999997</v>
      </c>
      <c r="H109">
        <f t="shared" si="12"/>
        <v>1.0231795620437956</v>
      </c>
      <c r="I109">
        <v>13711.987398165675</v>
      </c>
      <c r="J109" s="8">
        <f t="shared" si="18"/>
        <v>1971</v>
      </c>
      <c r="K109" s="8">
        <f t="shared" si="13"/>
        <v>540.92656281407039</v>
      </c>
      <c r="L109" s="8">
        <v>340.89276543505378</v>
      </c>
      <c r="M109" s="8">
        <v>388.32292755055312</v>
      </c>
      <c r="N109" s="8">
        <f t="shared" si="23"/>
        <v>211.97907613736089</v>
      </c>
      <c r="O109" s="8">
        <f t="shared" si="14"/>
        <v>17.200963503649636</v>
      </c>
      <c r="P109" s="8">
        <f t="shared" si="15"/>
        <v>0.10178092612530718</v>
      </c>
      <c r="Q109" s="8">
        <f t="shared" si="16"/>
        <v>9.6927894348552021E-2</v>
      </c>
      <c r="R109" s="8">
        <f t="shared" si="17"/>
        <v>31.936642335766422</v>
      </c>
      <c r="S109" s="8">
        <f t="shared" si="20"/>
        <v>18.224171539961016</v>
      </c>
      <c r="T109" s="8">
        <f t="shared" si="21"/>
        <v>33.785485433932038</v>
      </c>
      <c r="U109" s="8">
        <f t="shared" si="22"/>
        <v>16.371638823301193</v>
      </c>
      <c r="V109">
        <f t="shared" si="19"/>
        <v>5.4872178842656956</v>
      </c>
      <c r="W109" s="8"/>
    </row>
    <row r="110" spans="1:23" x14ac:dyDescent="0.25">
      <c r="A110" s="8">
        <v>1972</v>
      </c>
      <c r="B110" s="7">
        <v>103.3</v>
      </c>
      <c r="C110" s="7">
        <v>3.15</v>
      </c>
      <c r="D110" s="7">
        <v>6.42</v>
      </c>
      <c r="E110" s="7">
        <v>4.62</v>
      </c>
      <c r="F110" s="7">
        <v>5.95</v>
      </c>
      <c r="G110" s="9">
        <v>41.1</v>
      </c>
      <c r="H110">
        <f t="shared" si="12"/>
        <v>1.0093619718309859</v>
      </c>
      <c r="I110">
        <v>14396.6179501066</v>
      </c>
      <c r="J110" s="8">
        <f t="shared" si="18"/>
        <v>1972</v>
      </c>
      <c r="K110" s="8">
        <f t="shared" si="13"/>
        <v>578.78160583941599</v>
      </c>
      <c r="L110" s="8">
        <v>344.83155534358099</v>
      </c>
      <c r="M110" s="8">
        <v>393.86001056277922</v>
      </c>
      <c r="N110" s="8">
        <f t="shared" si="23"/>
        <v>240.39158282387052</v>
      </c>
      <c r="O110" s="8">
        <f t="shared" si="14"/>
        <v>17.027746478873237</v>
      </c>
      <c r="P110" s="8">
        <f t="shared" si="15"/>
        <v>0.13542464856905234</v>
      </c>
      <c r="Q110" s="8">
        <f t="shared" si="16"/>
        <v>0.12700672066897387</v>
      </c>
      <c r="R110" s="8">
        <f t="shared" si="17"/>
        <v>34.704169014084506</v>
      </c>
      <c r="S110" s="8">
        <f t="shared" si="20"/>
        <v>18.12280701754386</v>
      </c>
      <c r="T110" s="8">
        <f t="shared" si="21"/>
        <v>34.475877335340485</v>
      </c>
      <c r="U110" s="8">
        <f t="shared" si="22"/>
        <v>17.13107266051367</v>
      </c>
      <c r="V110">
        <f t="shared" si="19"/>
        <v>5.5179090029041626</v>
      </c>
      <c r="W110" s="8"/>
    </row>
    <row r="111" spans="1:23" x14ac:dyDescent="0.25">
      <c r="A111" s="8">
        <v>1973</v>
      </c>
      <c r="B111" s="7">
        <v>118.42</v>
      </c>
      <c r="C111" s="7">
        <v>3.38</v>
      </c>
      <c r="D111" s="7">
        <v>8.16</v>
      </c>
      <c r="E111" s="7">
        <v>7.93</v>
      </c>
      <c r="F111" s="7">
        <v>6.46</v>
      </c>
      <c r="G111" s="9">
        <v>42.6</v>
      </c>
      <c r="H111">
        <f t="shared" si="12"/>
        <v>0.98665622317596569</v>
      </c>
      <c r="I111">
        <v>14959.17530843207</v>
      </c>
      <c r="J111" s="8">
        <f t="shared" si="18"/>
        <v>1973</v>
      </c>
      <c r="K111" s="8">
        <f t="shared" si="13"/>
        <v>640.13515492957742</v>
      </c>
      <c r="L111" s="8">
        <v>349.21211035898165</v>
      </c>
      <c r="M111" s="8">
        <v>394.71325770516216</v>
      </c>
      <c r="N111" s="8">
        <f t="shared" si="23"/>
        <v>263.19794219884369</v>
      </c>
      <c r="O111" s="8">
        <f t="shared" si="14"/>
        <v>16.702712446351931</v>
      </c>
      <c r="P111" s="8">
        <f t="shared" si="15"/>
        <v>-0.23197022600143655</v>
      </c>
      <c r="Q111" s="8">
        <f t="shared" si="16"/>
        <v>-0.26392677835863704</v>
      </c>
      <c r="R111" s="8">
        <f t="shared" si="17"/>
        <v>40.323708154506441</v>
      </c>
      <c r="S111" s="8">
        <f t="shared" si="20"/>
        <v>18.445482866043612</v>
      </c>
      <c r="T111" s="8">
        <f t="shared" si="21"/>
        <v>35.512372422635792</v>
      </c>
      <c r="U111" s="8">
        <f t="shared" si="22"/>
        <v>18.567624797567909</v>
      </c>
      <c r="V111">
        <f t="shared" si="19"/>
        <v>5.421381523391319</v>
      </c>
      <c r="W111" s="8"/>
    </row>
    <row r="112" spans="1:23" x14ac:dyDescent="0.25">
      <c r="A112" s="8">
        <v>1974</v>
      </c>
      <c r="B112" s="7">
        <v>96.11</v>
      </c>
      <c r="C112" s="7">
        <v>3.6</v>
      </c>
      <c r="D112" s="7">
        <v>8.89</v>
      </c>
      <c r="E112" s="7">
        <v>11.03</v>
      </c>
      <c r="F112" s="7">
        <v>6.99</v>
      </c>
      <c r="G112" s="9">
        <v>46.6</v>
      </c>
      <c r="H112">
        <f t="shared" si="12"/>
        <v>0.99308982725527839</v>
      </c>
      <c r="I112">
        <v>14709.721239147873</v>
      </c>
      <c r="J112" s="8">
        <f t="shared" si="18"/>
        <v>1974</v>
      </c>
      <c r="K112" s="8">
        <f t="shared" si="13"/>
        <v>474.94014592274681</v>
      </c>
      <c r="L112" s="8">
        <v>354.22501331333729</v>
      </c>
      <c r="M112" s="8">
        <v>387.36443683867611</v>
      </c>
      <c r="N112" s="8">
        <f t="shared" si="23"/>
        <v>229.37351083963222</v>
      </c>
      <c r="O112" s="8">
        <f t="shared" si="14"/>
        <v>15.911861804222649</v>
      </c>
      <c r="P112" s="8">
        <f t="shared" si="15"/>
        <v>-0.29122800150419464</v>
      </c>
      <c r="Q112" s="8">
        <f t="shared" si="16"/>
        <v>-0.34422138597980423</v>
      </c>
      <c r="R112" s="8">
        <f t="shared" si="17"/>
        <v>39.293458733205377</v>
      </c>
      <c r="S112" s="8">
        <f t="shared" si="20"/>
        <v>11.778186274509803</v>
      </c>
      <c r="T112" s="8">
        <f t="shared" si="21"/>
        <v>36.083468295956337</v>
      </c>
      <c r="U112" s="8">
        <f t="shared" si="22"/>
        <v>13.373934590188551</v>
      </c>
      <c r="V112">
        <f t="shared" si="19"/>
        <v>8.4902715638331081</v>
      </c>
      <c r="W112" s="8"/>
    </row>
    <row r="113" spans="1:23" x14ac:dyDescent="0.25">
      <c r="A113" s="8">
        <v>1975</v>
      </c>
      <c r="B113" s="7">
        <v>72.56</v>
      </c>
      <c r="C113" s="7">
        <v>3.68</v>
      </c>
      <c r="D113" s="7">
        <v>7.96</v>
      </c>
      <c r="E113" s="7">
        <v>7.24</v>
      </c>
      <c r="F113" s="7">
        <v>7.5</v>
      </c>
      <c r="G113" s="9">
        <v>52.1</v>
      </c>
      <c r="H113">
        <f t="shared" si="12"/>
        <v>1.0048928057553959</v>
      </c>
      <c r="I113">
        <v>14902.648198215884</v>
      </c>
      <c r="J113" s="8">
        <f t="shared" si="18"/>
        <v>1975</v>
      </c>
      <c r="K113" s="8">
        <f t="shared" si="13"/>
        <v>320.71241458733203</v>
      </c>
      <c r="L113" s="8">
        <v>360.407800049255</v>
      </c>
      <c r="M113" s="8">
        <v>383.03396808509899</v>
      </c>
      <c r="N113" s="8">
        <f t="shared" si="23"/>
        <v>225.73395927414091</v>
      </c>
      <c r="O113" s="8">
        <f t="shared" si="14"/>
        <v>15.241553956834533</v>
      </c>
      <c r="P113" s="8">
        <f t="shared" si="15"/>
        <v>0.2983881362385285</v>
      </c>
      <c r="Q113" s="8">
        <f t="shared" si="16"/>
        <v>0.26112359996033263</v>
      </c>
      <c r="R113" s="8">
        <f t="shared" si="17"/>
        <v>32.968143884892086</v>
      </c>
      <c r="S113" s="8">
        <f t="shared" si="20"/>
        <v>8.1619797525309323</v>
      </c>
      <c r="T113" s="8">
        <f t="shared" si="21"/>
        <v>35.62193928821911</v>
      </c>
      <c r="U113" s="8">
        <f t="shared" si="22"/>
        <v>8.8880706243881882</v>
      </c>
      <c r="V113">
        <f t="shared" si="19"/>
        <v>12.251929437706728</v>
      </c>
      <c r="W113" s="8"/>
    </row>
    <row r="114" spans="1:23" x14ac:dyDescent="0.25">
      <c r="A114" s="8">
        <v>1976</v>
      </c>
      <c r="B114" s="7">
        <v>96.86</v>
      </c>
      <c r="C114" s="7">
        <v>4.05</v>
      </c>
      <c r="D114" s="7">
        <v>9.91</v>
      </c>
      <c r="E114" s="7">
        <v>5.7</v>
      </c>
      <c r="F114" s="7">
        <v>7.74</v>
      </c>
      <c r="G114" s="9">
        <v>55.6</v>
      </c>
      <c r="H114">
        <f t="shared" si="12"/>
        <v>1.0046017094017095</v>
      </c>
      <c r="I114">
        <v>15572.323823984772</v>
      </c>
      <c r="J114" s="8">
        <f t="shared" si="18"/>
        <v>1976</v>
      </c>
      <c r="K114" s="8">
        <f t="shared" si="13"/>
        <v>401.16764028776976</v>
      </c>
      <c r="L114" s="8">
        <v>367.70845842236645</v>
      </c>
      <c r="M114" s="8">
        <v>383.60073422778555</v>
      </c>
      <c r="N114" s="8">
        <f t="shared" si="23"/>
        <v>253.88515868221305</v>
      </c>
      <c r="O114" s="8">
        <f t="shared" si="14"/>
        <v>15.942461538461538</v>
      </c>
      <c r="P114" s="8">
        <f t="shared" si="15"/>
        <v>5.8363555823807797E-2</v>
      </c>
      <c r="Q114" s="8">
        <f t="shared" si="16"/>
        <v>5.6723899952723839E-2</v>
      </c>
      <c r="R114" s="8">
        <f t="shared" si="17"/>
        <v>39.009825641025635</v>
      </c>
      <c r="S114" s="8">
        <f t="shared" si="20"/>
        <v>12.168341708542712</v>
      </c>
      <c r="T114" s="8">
        <f t="shared" si="21"/>
        <v>35.63825923833992</v>
      </c>
      <c r="U114" s="8">
        <f t="shared" si="22"/>
        <v>11.261813598689837</v>
      </c>
      <c r="V114">
        <f t="shared" si="19"/>
        <v>8.2180466652901103</v>
      </c>
      <c r="W114" s="8"/>
    </row>
    <row r="115" spans="1:23" x14ac:dyDescent="0.25">
      <c r="A115" s="8">
        <v>1977</v>
      </c>
      <c r="B115" s="7">
        <v>103.81</v>
      </c>
      <c r="C115" s="7">
        <v>4.67</v>
      </c>
      <c r="D115" s="7">
        <v>10.89</v>
      </c>
      <c r="E115" s="7">
        <v>5.28</v>
      </c>
      <c r="F115" s="7">
        <v>7.21</v>
      </c>
      <c r="G115" s="9">
        <v>58.5</v>
      </c>
      <c r="H115">
        <f t="shared" si="12"/>
        <v>0.98542079999999999</v>
      </c>
      <c r="I115">
        <v>16070.003606047956</v>
      </c>
      <c r="J115" s="8">
        <f t="shared" si="18"/>
        <v>1977</v>
      </c>
      <c r="K115" s="8">
        <f t="shared" si="13"/>
        <v>408.63874871794872</v>
      </c>
      <c r="L115" s="8">
        <v>374.73922755747691</v>
      </c>
      <c r="M115" s="8">
        <v>383.353803187604</v>
      </c>
      <c r="N115" s="8">
        <f t="shared" si="23"/>
        <v>271.98792887494216</v>
      </c>
      <c r="O115" s="8">
        <f t="shared" si="14"/>
        <v>17.206521599999999</v>
      </c>
      <c r="P115" s="8">
        <f t="shared" si="15"/>
        <v>-0.14415643964935942</v>
      </c>
      <c r="Q115" s="8">
        <f t="shared" si="16"/>
        <v>-0.15566767614213625</v>
      </c>
      <c r="R115" s="8">
        <f t="shared" si="17"/>
        <v>40.123987200000002</v>
      </c>
      <c r="S115" s="8">
        <f t="shared" si="20"/>
        <v>10.475277497477297</v>
      </c>
      <c r="T115" s="8">
        <f t="shared" si="21"/>
        <v>36.051266755993872</v>
      </c>
      <c r="U115" s="8">
        <f t="shared" si="22"/>
        <v>11.466293737443044</v>
      </c>
      <c r="V115">
        <f t="shared" si="19"/>
        <v>9.54628648492438</v>
      </c>
      <c r="W115" s="8"/>
    </row>
    <row r="116" spans="1:23" x14ac:dyDescent="0.25">
      <c r="A116" s="8">
        <v>1978</v>
      </c>
      <c r="B116" s="7">
        <v>90.25</v>
      </c>
      <c r="C116" s="7">
        <v>5.07</v>
      </c>
      <c r="D116" s="7">
        <v>12.33</v>
      </c>
      <c r="E116" s="7">
        <v>7.78</v>
      </c>
      <c r="F116" s="7">
        <v>7.96</v>
      </c>
      <c r="G116" s="9">
        <v>62.5</v>
      </c>
      <c r="H116">
        <f t="shared" si="12"/>
        <v>0.98627379209370447</v>
      </c>
      <c r="I116">
        <v>16599.456873224361</v>
      </c>
      <c r="J116" s="8">
        <f t="shared" si="18"/>
        <v>1978</v>
      </c>
      <c r="K116" s="8">
        <f t="shared" si="13"/>
        <v>332.52431999999999</v>
      </c>
      <c r="L116" s="8">
        <v>380.88255045656962</v>
      </c>
      <c r="M116" s="8">
        <v>374.75526922276242</v>
      </c>
      <c r="N116" s="8">
        <f t="shared" si="23"/>
        <v>292.43646416235089</v>
      </c>
      <c r="O116" s="8">
        <f t="shared" si="14"/>
        <v>17.093991215226943</v>
      </c>
      <c r="P116" s="8">
        <f t="shared" si="15"/>
        <v>6.2405957098185881E-2</v>
      </c>
      <c r="Q116" s="8">
        <f t="shared" si="16"/>
        <v>6.0536106932694796E-2</v>
      </c>
      <c r="R116" s="8">
        <f t="shared" si="17"/>
        <v>41.571777452415816</v>
      </c>
      <c r="S116" s="8">
        <f t="shared" si="20"/>
        <v>8.2874196510560143</v>
      </c>
      <c r="T116" s="8">
        <f t="shared" si="21"/>
        <v>36.482565849550063</v>
      </c>
      <c r="U116" s="8">
        <f t="shared" si="22"/>
        <v>9.2236514808377592</v>
      </c>
      <c r="V116">
        <f t="shared" si="19"/>
        <v>12.066481994459835</v>
      </c>
      <c r="W116" s="8"/>
    </row>
    <row r="117" spans="1:23" x14ac:dyDescent="0.25">
      <c r="A117" s="8">
        <v>1979</v>
      </c>
      <c r="B117" s="7">
        <v>99.71</v>
      </c>
      <c r="C117" s="7">
        <v>5.65</v>
      </c>
      <c r="D117" s="7">
        <v>14.86</v>
      </c>
      <c r="E117" s="7">
        <v>10.88</v>
      </c>
      <c r="F117" s="7">
        <v>9.1</v>
      </c>
      <c r="G117" s="9">
        <v>68.3</v>
      </c>
      <c r="H117">
        <f t="shared" si="12"/>
        <v>0.97340668380462725</v>
      </c>
      <c r="I117">
        <v>16816.067389045733</v>
      </c>
      <c r="J117" s="8">
        <f t="shared" si="18"/>
        <v>1979</v>
      </c>
      <c r="K117" s="8">
        <f t="shared" si="13"/>
        <v>336.18182723279648</v>
      </c>
      <c r="L117" s="8">
        <v>387.54696273085335</v>
      </c>
      <c r="M117" s="8">
        <v>366.37484506867168</v>
      </c>
      <c r="N117" s="8">
        <f t="shared" si="23"/>
        <v>290.90817231621395</v>
      </c>
      <c r="O117" s="8">
        <f t="shared" si="14"/>
        <v>16.723419023136248</v>
      </c>
      <c r="P117" s="8">
        <f t="shared" si="15"/>
        <v>2.5894889524092968E-2</v>
      </c>
      <c r="Q117" s="8">
        <f t="shared" si="16"/>
        <v>2.5565294642930794E-2</v>
      </c>
      <c r="R117" s="8">
        <f t="shared" si="17"/>
        <v>43.984071979434447</v>
      </c>
      <c r="S117" s="8">
        <f t="shared" si="20"/>
        <v>8.0867802108678006</v>
      </c>
      <c r="T117" s="8">
        <f t="shared" si="21"/>
        <v>37.359760349080808</v>
      </c>
      <c r="U117" s="8">
        <f t="shared" si="22"/>
        <v>9.2148624803192831</v>
      </c>
      <c r="V117">
        <f t="shared" si="19"/>
        <v>12.365860996890985</v>
      </c>
    </row>
    <row r="118" spans="1:23" x14ac:dyDescent="0.25">
      <c r="A118" s="8">
        <v>1980</v>
      </c>
      <c r="B118" s="7">
        <v>110.87</v>
      </c>
      <c r="C118" s="7">
        <v>6.16</v>
      </c>
      <c r="D118" s="7">
        <v>14.82</v>
      </c>
      <c r="E118" s="7">
        <v>11.37</v>
      </c>
      <c r="F118" s="7">
        <v>10.8</v>
      </c>
      <c r="G118" s="9">
        <v>77.8</v>
      </c>
      <c r="H118">
        <f t="shared" si="12"/>
        <v>0.99592942528735617</v>
      </c>
      <c r="I118">
        <v>16576.574572940397</v>
      </c>
      <c r="J118" s="8">
        <f t="shared" si="18"/>
        <v>1980</v>
      </c>
      <c r="K118" s="8">
        <f t="shared" si="13"/>
        <v>328.1637994858612</v>
      </c>
      <c r="L118" s="8">
        <v>395.04138990164688</v>
      </c>
      <c r="M118" s="8">
        <v>353.67084933657151</v>
      </c>
      <c r="N118" s="8">
        <f t="shared" si="23"/>
        <v>257.96309151797396</v>
      </c>
      <c r="O118" s="8">
        <f t="shared" si="14"/>
        <v>16.304882758620693</v>
      </c>
      <c r="P118" s="8">
        <f t="shared" si="15"/>
        <v>0.12219177684540972</v>
      </c>
      <c r="Q118" s="8">
        <f t="shared" si="16"/>
        <v>0.11528371659928735</v>
      </c>
      <c r="R118" s="8">
        <f t="shared" si="17"/>
        <v>39.227006896551728</v>
      </c>
      <c r="S118" s="8">
        <f t="shared" si="20"/>
        <v>7.4609690444145365</v>
      </c>
      <c r="T118" s="8">
        <f t="shared" si="21"/>
        <v>38.31427912918825</v>
      </c>
      <c r="U118" s="8">
        <f t="shared" si="22"/>
        <v>8.7838839548106282</v>
      </c>
      <c r="V118">
        <f t="shared" si="19"/>
        <v>13.403084693785514</v>
      </c>
    </row>
    <row r="119" spans="1:23" x14ac:dyDescent="0.25">
      <c r="A119" s="8">
        <v>1981</v>
      </c>
      <c r="B119" s="7">
        <v>132.97</v>
      </c>
      <c r="C119" s="7">
        <v>6.63</v>
      </c>
      <c r="D119" s="7">
        <v>15.36</v>
      </c>
      <c r="E119" s="7">
        <v>17.63</v>
      </c>
      <c r="F119" s="7">
        <v>12.57</v>
      </c>
      <c r="G119" s="9">
        <v>87</v>
      </c>
      <c r="H119">
        <f t="shared" si="12"/>
        <v>1.0852396606574761</v>
      </c>
      <c r="I119">
        <v>16646.172523056124</v>
      </c>
      <c r="J119" s="8">
        <f t="shared" si="18"/>
        <v>1981</v>
      </c>
      <c r="K119" s="8">
        <f t="shared" si="13"/>
        <v>351.95783448275864</v>
      </c>
      <c r="L119" s="8">
        <v>403.47113533385516</v>
      </c>
      <c r="M119" s="8">
        <v>348.84256863295536</v>
      </c>
      <c r="N119" s="8">
        <f t="shared" si="23"/>
        <v>246.01787643314904</v>
      </c>
      <c r="O119" s="8">
        <f t="shared" si="14"/>
        <v>16.190417815482505</v>
      </c>
      <c r="P119" s="8">
        <f t="shared" si="15"/>
        <v>-0.1402736295216766</v>
      </c>
      <c r="Q119" s="8">
        <f t="shared" si="16"/>
        <v>-0.15114111422504101</v>
      </c>
      <c r="R119" s="8">
        <f t="shared" si="17"/>
        <v>37.509022269353125</v>
      </c>
      <c r="S119" s="8">
        <f t="shared" si="20"/>
        <v>8.972334682860998</v>
      </c>
      <c r="T119" s="8">
        <f t="shared" si="21"/>
        <v>38.871517122546919</v>
      </c>
      <c r="U119" s="8">
        <f t="shared" si="22"/>
        <v>9.1860748128922296</v>
      </c>
      <c r="V119">
        <f t="shared" si="19"/>
        <v>11.145371136346546</v>
      </c>
    </row>
    <row r="120" spans="1:23" x14ac:dyDescent="0.25">
      <c r="A120" s="8">
        <v>1982</v>
      </c>
      <c r="B120" s="7">
        <v>117.28</v>
      </c>
      <c r="C120" s="7">
        <v>6.87</v>
      </c>
      <c r="D120" s="7">
        <v>12.64</v>
      </c>
      <c r="E120" s="7">
        <v>14.6</v>
      </c>
      <c r="F120" s="7">
        <v>14.59</v>
      </c>
      <c r="G120" s="9">
        <v>94.3</v>
      </c>
      <c r="H120">
        <f t="shared" si="12"/>
        <v>1.1049877300613495</v>
      </c>
      <c r="I120">
        <v>16719.585381704954</v>
      </c>
      <c r="J120" s="8">
        <f t="shared" si="18"/>
        <v>1982</v>
      </c>
      <c r="K120" s="8">
        <f t="shared" si="13"/>
        <v>286.39701378579008</v>
      </c>
      <c r="L120" s="8">
        <v>412.57335335523663</v>
      </c>
      <c r="M120" s="8">
        <v>373.67763896375658</v>
      </c>
      <c r="N120" s="8">
        <f t="shared" si="23"/>
        <v>234.19619988644715</v>
      </c>
      <c r="O120" s="8">
        <f t="shared" si="14"/>
        <v>16.176110429447853</v>
      </c>
      <c r="P120" s="8">
        <f t="shared" si="15"/>
        <v>0.24259127126942806</v>
      </c>
      <c r="Q120" s="8">
        <f t="shared" si="16"/>
        <v>0.21719893405287258</v>
      </c>
      <c r="R120" s="8">
        <f t="shared" si="17"/>
        <v>29.762159509202455</v>
      </c>
      <c r="S120" s="8">
        <f t="shared" si="20"/>
        <v>7.6354166666666687</v>
      </c>
      <c r="T120" s="8">
        <f t="shared" si="21"/>
        <v>38.377316172058713</v>
      </c>
      <c r="U120" s="8">
        <f t="shared" si="22"/>
        <v>7.3677858490290111</v>
      </c>
      <c r="V120">
        <f t="shared" si="19"/>
        <v>13.096862210095495</v>
      </c>
    </row>
    <row r="121" spans="1:23" x14ac:dyDescent="0.25">
      <c r="A121" s="8">
        <v>1983</v>
      </c>
      <c r="B121" s="7">
        <v>144.27000000000001</v>
      </c>
      <c r="C121" s="7">
        <v>7.09</v>
      </c>
      <c r="D121" s="7">
        <v>14.03</v>
      </c>
      <c r="E121" s="7">
        <v>9.3699999999999992</v>
      </c>
      <c r="F121" s="7">
        <v>10.46</v>
      </c>
      <c r="G121" s="9">
        <v>97.8</v>
      </c>
      <c r="H121">
        <f t="shared" si="12"/>
        <v>1.049694406280667</v>
      </c>
      <c r="I121">
        <v>17515.637233988055</v>
      </c>
      <c r="J121" s="8">
        <f t="shared" si="18"/>
        <v>1983</v>
      </c>
      <c r="K121" s="8">
        <f t="shared" si="13"/>
        <v>339.69831901840496</v>
      </c>
      <c r="L121" s="8">
        <v>422.28526331653609</v>
      </c>
      <c r="M121" s="8">
        <v>408.65161796093253</v>
      </c>
      <c r="N121" s="8">
        <f t="shared" si="23"/>
        <v>265.90993199398423</v>
      </c>
      <c r="O121" s="8">
        <f t="shared" si="14"/>
        <v>16.022425907752698</v>
      </c>
      <c r="P121" s="8">
        <f t="shared" si="15"/>
        <v>0.15408568045154114</v>
      </c>
      <c r="Q121" s="8">
        <f t="shared" si="16"/>
        <v>0.14330841182157689</v>
      </c>
      <c r="R121" s="8">
        <f t="shared" si="17"/>
        <v>31.705872423945042</v>
      </c>
      <c r="S121" s="8">
        <f t="shared" si="20"/>
        <v>11.413765822784811</v>
      </c>
      <c r="T121" s="8">
        <f t="shared" si="21"/>
        <v>37.515532599002569</v>
      </c>
      <c r="U121" s="8">
        <f t="shared" si="22"/>
        <v>8.8515392138267437</v>
      </c>
      <c r="V121">
        <f t="shared" si="19"/>
        <v>8.761350246066403</v>
      </c>
    </row>
    <row r="122" spans="1:23" x14ac:dyDescent="0.25">
      <c r="A122" s="8">
        <v>1984</v>
      </c>
      <c r="B122" s="7">
        <v>166.39</v>
      </c>
      <c r="C122" s="7">
        <v>7.53</v>
      </c>
      <c r="D122" s="7">
        <v>16.64</v>
      </c>
      <c r="E122" s="7">
        <v>11.11</v>
      </c>
      <c r="F122" s="7">
        <v>11.67</v>
      </c>
      <c r="G122" s="9">
        <v>101.9</v>
      </c>
      <c r="H122">
        <f t="shared" si="12"/>
        <v>1.0731856872037915</v>
      </c>
      <c r="I122">
        <v>18284.403768518048</v>
      </c>
      <c r="J122" s="8">
        <f t="shared" si="18"/>
        <v>1984</v>
      </c>
      <c r="K122" s="8">
        <f t="shared" si="13"/>
        <v>376.01853974484789</v>
      </c>
      <c r="L122" s="8">
        <v>432.79516276305048</v>
      </c>
      <c r="M122" s="8">
        <v>427.09545374697484</v>
      </c>
      <c r="N122" s="8">
        <f t="shared" si="23"/>
        <v>299.73531307398366</v>
      </c>
      <c r="O122" s="8">
        <f t="shared" si="14"/>
        <v>16.436098578199054</v>
      </c>
      <c r="P122" s="8">
        <f t="shared" si="15"/>
        <v>3.988921135150697E-2</v>
      </c>
      <c r="Q122" s="8">
        <f t="shared" si="16"/>
        <v>3.9114179932191344E-2</v>
      </c>
      <c r="R122" s="8">
        <f t="shared" si="17"/>
        <v>36.320940284360191</v>
      </c>
      <c r="S122" s="8">
        <f t="shared" si="20"/>
        <v>11.859586600142553</v>
      </c>
      <c r="T122" s="8">
        <f t="shared" si="21"/>
        <v>37.218280754118055</v>
      </c>
      <c r="U122" s="8">
        <f t="shared" si="22"/>
        <v>10.023009502865092</v>
      </c>
      <c r="V122">
        <f t="shared" si="19"/>
        <v>8.4319971152112494</v>
      </c>
    </row>
    <row r="123" spans="1:23" x14ac:dyDescent="0.25">
      <c r="A123" s="8">
        <v>1985</v>
      </c>
      <c r="B123" s="7">
        <v>171.61</v>
      </c>
      <c r="C123" s="7">
        <v>7.9</v>
      </c>
      <c r="D123" s="7">
        <v>14.61</v>
      </c>
      <c r="E123" s="7">
        <v>8.35</v>
      </c>
      <c r="F123" s="7">
        <v>11.38</v>
      </c>
      <c r="G123" s="9">
        <v>105.5</v>
      </c>
      <c r="H123">
        <f t="shared" si="12"/>
        <v>1.042967609489051</v>
      </c>
      <c r="I123">
        <v>19063.94596965567</v>
      </c>
      <c r="J123" s="8">
        <f t="shared" si="18"/>
        <v>1985</v>
      </c>
      <c r="K123" s="8">
        <f t="shared" si="13"/>
        <v>374.58152417061609</v>
      </c>
      <c r="L123" s="8">
        <v>443.55075669999803</v>
      </c>
      <c r="M123" s="8">
        <v>456.35527723308809</v>
      </c>
      <c r="N123" s="8">
        <f t="shared" si="23"/>
        <v>337.7780410517517</v>
      </c>
      <c r="O123" s="8">
        <f t="shared" si="14"/>
        <v>16.598649635036498</v>
      </c>
      <c r="P123" s="8">
        <f t="shared" si="15"/>
        <v>0.21208753126785104</v>
      </c>
      <c r="Q123" s="8">
        <f t="shared" si="16"/>
        <v>0.19234410555737549</v>
      </c>
      <c r="R123" s="8">
        <f t="shared" si="17"/>
        <v>30.696996350364962</v>
      </c>
      <c r="S123" s="8">
        <f t="shared" si="20"/>
        <v>10.31310096153846</v>
      </c>
      <c r="T123" s="8">
        <f t="shared" si="21"/>
        <v>36.991166000665338</v>
      </c>
      <c r="U123" s="8">
        <f t="shared" si="22"/>
        <v>10.064449957946275</v>
      </c>
      <c r="V123">
        <f t="shared" si="19"/>
        <v>9.696404638424335</v>
      </c>
    </row>
    <row r="124" spans="1:23" x14ac:dyDescent="0.25">
      <c r="A124" s="8">
        <v>1986</v>
      </c>
      <c r="B124" s="7">
        <v>208.19</v>
      </c>
      <c r="C124" s="7">
        <v>8.2799999999999994</v>
      </c>
      <c r="D124" s="7">
        <v>14.48</v>
      </c>
      <c r="E124" s="7">
        <v>7.31</v>
      </c>
      <c r="F124" s="7">
        <v>9.19</v>
      </c>
      <c r="G124" s="9">
        <v>109.6</v>
      </c>
      <c r="H124">
        <f t="shared" si="12"/>
        <v>1.0576597122302156</v>
      </c>
      <c r="I124">
        <v>19657.785054108983</v>
      </c>
      <c r="J124" s="8">
        <f t="shared" si="18"/>
        <v>1986</v>
      </c>
      <c r="K124" s="8">
        <f t="shared" si="13"/>
        <v>437.42694525547444</v>
      </c>
      <c r="L124" s="8">
        <v>454.83561294403631</v>
      </c>
      <c r="M124" s="8">
        <v>475.40173469683486</v>
      </c>
      <c r="N124" s="8">
        <f t="shared" si="23"/>
        <v>365.27399316358515</v>
      </c>
      <c r="O124" s="8">
        <f t="shared" si="14"/>
        <v>17.146748201438847</v>
      </c>
      <c r="P124" s="8">
        <f t="shared" si="15"/>
        <v>0.29144033829087346</v>
      </c>
      <c r="Q124" s="8">
        <f t="shared" si="16"/>
        <v>0.25575813681568199</v>
      </c>
      <c r="R124" s="8">
        <f t="shared" si="17"/>
        <v>29.98610071942446</v>
      </c>
      <c r="S124" s="8">
        <f t="shared" si="20"/>
        <v>14.249828884325805</v>
      </c>
      <c r="T124" s="8">
        <f t="shared" si="21"/>
        <v>36.088793508505219</v>
      </c>
      <c r="U124" s="8">
        <f t="shared" si="22"/>
        <v>11.825173211561017</v>
      </c>
      <c r="V124">
        <f t="shared" si="19"/>
        <v>7.0176281281521691</v>
      </c>
    </row>
    <row r="125" spans="1:23" x14ac:dyDescent="0.25">
      <c r="A125" s="8">
        <v>1987</v>
      </c>
      <c r="B125" s="7">
        <v>264.51</v>
      </c>
      <c r="C125" s="7">
        <v>8.81</v>
      </c>
      <c r="D125" s="7">
        <v>17.5</v>
      </c>
      <c r="E125" s="7">
        <v>6.25</v>
      </c>
      <c r="F125" s="7">
        <v>7.08</v>
      </c>
      <c r="G125" s="9">
        <v>111.2</v>
      </c>
      <c r="H125">
        <f t="shared" si="12"/>
        <v>1.0211754537597235</v>
      </c>
      <c r="I125">
        <v>20132.170782417907</v>
      </c>
      <c r="J125" s="8">
        <f t="shared" si="18"/>
        <v>1987</v>
      </c>
      <c r="K125" s="8">
        <f t="shared" si="13"/>
        <v>547.76405395683446</v>
      </c>
      <c r="L125" s="8">
        <v>466.27356975120603</v>
      </c>
      <c r="M125" s="8">
        <v>502.13223407227736</v>
      </c>
      <c r="N125" s="8">
        <f t="shared" si="23"/>
        <v>384.6837056074076</v>
      </c>
      <c r="O125" s="8">
        <f t="shared" si="14"/>
        <v>17.534717372515125</v>
      </c>
      <c r="P125" s="8">
        <f t="shared" si="15"/>
        <v>-5.7860742619374059E-2</v>
      </c>
      <c r="Q125" s="8">
        <f t="shared" si="16"/>
        <v>-5.960218371753765E-2</v>
      </c>
      <c r="R125" s="8">
        <f t="shared" si="17"/>
        <v>34.830596369922212</v>
      </c>
      <c r="S125" s="8">
        <f t="shared" si="20"/>
        <v>18.267265193370164</v>
      </c>
      <c r="T125" s="8">
        <f t="shared" si="21"/>
        <v>35.559454425497442</v>
      </c>
      <c r="U125" s="8">
        <f t="shared" si="22"/>
        <v>15.178231265274642</v>
      </c>
      <c r="V125">
        <f t="shared" si="19"/>
        <v>5.4742731843786627</v>
      </c>
    </row>
    <row r="126" spans="1:23" x14ac:dyDescent="0.25">
      <c r="A126" s="8">
        <v>1988</v>
      </c>
      <c r="B126" s="7">
        <v>250.48</v>
      </c>
      <c r="C126" s="14">
        <v>9.75</v>
      </c>
      <c r="D126" s="14">
        <v>23.75</v>
      </c>
      <c r="E126" s="7">
        <v>7.63</v>
      </c>
      <c r="F126" s="7">
        <v>8.67</v>
      </c>
      <c r="G126" s="9">
        <v>115.7</v>
      </c>
      <c r="H126">
        <f t="shared" si="12"/>
        <v>1.0283064409578861</v>
      </c>
      <c r="I126">
        <v>20758.540895106005</v>
      </c>
      <c r="J126" s="8">
        <f t="shared" si="18"/>
        <v>1988</v>
      </c>
      <c r="K126" s="8">
        <f t="shared" si="13"/>
        <v>498.53530164217801</v>
      </c>
      <c r="L126" s="8">
        <v>478.04521302528849</v>
      </c>
      <c r="M126" s="8">
        <v>513.31684212631194</v>
      </c>
      <c r="N126" s="8">
        <f t="shared" si="23"/>
        <v>417.30445771398684</v>
      </c>
      <c r="O126" s="8">
        <f t="shared" si="14"/>
        <v>18.540297274979356</v>
      </c>
      <c r="P126" s="8">
        <f t="shared" si="15"/>
        <v>0.12583219244648972</v>
      </c>
      <c r="Q126" s="8">
        <f t="shared" si="16"/>
        <v>0.1185224888126002</v>
      </c>
      <c r="R126" s="8">
        <f t="shared" si="17"/>
        <v>45.162262592898429</v>
      </c>
      <c r="S126" s="8">
        <f t="shared" si="20"/>
        <v>14.313142857142857</v>
      </c>
      <c r="T126" s="8">
        <f t="shared" si="21"/>
        <v>35.918502939545704</v>
      </c>
      <c r="U126" s="8">
        <f t="shared" si="22"/>
        <v>14.019768010971219</v>
      </c>
      <c r="V126">
        <f t="shared" si="19"/>
        <v>6.9865857553497275</v>
      </c>
    </row>
    <row r="127" spans="1:23" x14ac:dyDescent="0.25">
      <c r="A127" s="8">
        <v>1989</v>
      </c>
      <c r="B127" s="7">
        <v>285.41000000000003</v>
      </c>
      <c r="C127" s="14">
        <v>11.06</v>
      </c>
      <c r="D127" s="14">
        <v>22.87</v>
      </c>
      <c r="E127" s="7">
        <v>9.2899999999999991</v>
      </c>
      <c r="F127" s="7">
        <v>9.09</v>
      </c>
      <c r="G127" s="9">
        <v>121.1</v>
      </c>
      <c r="H127">
        <f t="shared" si="12"/>
        <v>1.0388554945054944</v>
      </c>
      <c r="I127">
        <v>21142.763357131389</v>
      </c>
      <c r="J127" s="8">
        <f t="shared" si="18"/>
        <v>1989</v>
      </c>
      <c r="K127" s="8">
        <f t="shared" si="13"/>
        <v>542.726794384806</v>
      </c>
      <c r="L127" s="8">
        <v>489.51438943077994</v>
      </c>
      <c r="M127" s="8">
        <v>527.62736831238419</v>
      </c>
      <c r="N127" s="8">
        <f t="shared" si="23"/>
        <v>430.5283385450175</v>
      </c>
      <c r="O127" s="8">
        <f t="shared" si="14"/>
        <v>19.991340659340658</v>
      </c>
      <c r="P127" s="8">
        <f t="shared" si="15"/>
        <v>0.16909489375415585</v>
      </c>
      <c r="Q127" s="8">
        <f t="shared" si="16"/>
        <v>0.15622985434866257</v>
      </c>
      <c r="R127" s="8">
        <f t="shared" si="17"/>
        <v>41.338332810047092</v>
      </c>
      <c r="S127" s="8">
        <f t="shared" si="20"/>
        <v>12.017263157894739</v>
      </c>
      <c r="T127" s="8">
        <f t="shared" si="21"/>
        <v>35.65392902260696</v>
      </c>
      <c r="U127" s="8">
        <f t="shared" si="22"/>
        <v>15.109950303281499</v>
      </c>
      <c r="V127">
        <f t="shared" si="19"/>
        <v>8.3213622507970975</v>
      </c>
    </row>
    <row r="128" spans="1:23" x14ac:dyDescent="0.25">
      <c r="A128" s="8">
        <v>1990</v>
      </c>
      <c r="B128" s="7">
        <v>339.97</v>
      </c>
      <c r="C128" s="14">
        <v>12.09</v>
      </c>
      <c r="D128" s="14">
        <v>21.34</v>
      </c>
      <c r="E128" s="7">
        <v>8.43</v>
      </c>
      <c r="F128" s="7">
        <v>8.2100000000000009</v>
      </c>
      <c r="G128" s="9">
        <v>127.4</v>
      </c>
      <c r="H128">
        <f t="shared" si="12"/>
        <v>1.0262988112927194</v>
      </c>
      <c r="I128">
        <v>21332.497075324984</v>
      </c>
      <c r="J128" s="8">
        <f t="shared" si="18"/>
        <v>1990</v>
      </c>
      <c r="K128" s="8">
        <f t="shared" si="13"/>
        <v>614.50778335949769</v>
      </c>
      <c r="L128" s="8">
        <v>500.186789444319</v>
      </c>
      <c r="M128" s="8">
        <v>546.69573961574656</v>
      </c>
      <c r="N128" s="8">
        <f t="shared" si="23"/>
        <v>426.20039959418745</v>
      </c>
      <c r="O128" s="8">
        <f t="shared" si="14"/>
        <v>20.684139673105499</v>
      </c>
      <c r="P128" s="8">
        <f t="shared" si="15"/>
        <v>-6.0117969503558591E-2</v>
      </c>
      <c r="Q128" s="8">
        <f t="shared" si="16"/>
        <v>-6.2000911065676019E-2</v>
      </c>
      <c r="R128" s="8">
        <f t="shared" si="17"/>
        <v>36.50947399702823</v>
      </c>
      <c r="S128" s="8">
        <f t="shared" si="20"/>
        <v>14.86532575426323</v>
      </c>
      <c r="T128" s="8">
        <f t="shared" si="21"/>
        <v>35.382175732654623</v>
      </c>
      <c r="U128" s="8">
        <f t="shared" si="22"/>
        <v>17.235345450142646</v>
      </c>
      <c r="V128">
        <f t="shared" si="19"/>
        <v>6.7270641527193558</v>
      </c>
    </row>
    <row r="129" spans="1:22" x14ac:dyDescent="0.25">
      <c r="A129" s="8">
        <v>1991</v>
      </c>
      <c r="B129" s="7">
        <v>325.5</v>
      </c>
      <c r="C129" s="14">
        <v>12.2</v>
      </c>
      <c r="D129" s="14">
        <v>15.97</v>
      </c>
      <c r="E129" s="7">
        <v>6.92</v>
      </c>
      <c r="F129" s="7">
        <v>8.09</v>
      </c>
      <c r="G129" s="9">
        <v>134.6</v>
      </c>
      <c r="H129">
        <f t="shared" si="12"/>
        <v>1.0421022447501809</v>
      </c>
      <c r="I129">
        <v>21086.691474471823</v>
      </c>
      <c r="J129" s="8">
        <f t="shared" si="18"/>
        <v>1991</v>
      </c>
      <c r="K129" s="8">
        <f t="shared" si="13"/>
        <v>556.88068350668652</v>
      </c>
      <c r="L129" s="8">
        <v>510.8181409766317</v>
      </c>
      <c r="M129" s="8">
        <v>559.88024690191753</v>
      </c>
      <c r="N129" s="8">
        <f t="shared" si="23"/>
        <v>386.20945073572483</v>
      </c>
      <c r="O129" s="8">
        <f t="shared" si="14"/>
        <v>20.343345401882694</v>
      </c>
      <c r="P129" s="8">
        <f t="shared" si="15"/>
        <v>0.28241379885676887</v>
      </c>
      <c r="Q129" s="8">
        <f t="shared" si="16"/>
        <v>0.24874408243682608</v>
      </c>
      <c r="R129" s="8">
        <f t="shared" si="17"/>
        <v>26.629772628530052</v>
      </c>
      <c r="S129" s="8">
        <f t="shared" si="20"/>
        <v>15.253045923149017</v>
      </c>
      <c r="T129" s="8">
        <f t="shared" si="21"/>
        <v>34.294250768572311</v>
      </c>
      <c r="U129" s="8">
        <f t="shared" si="22"/>
        <v>15.7390175130676</v>
      </c>
      <c r="V129">
        <f t="shared" si="19"/>
        <v>6.5560675883256518</v>
      </c>
    </row>
    <row r="130" spans="1:22" x14ac:dyDescent="0.25">
      <c r="A130" s="8">
        <v>1992</v>
      </c>
      <c r="B130" s="7">
        <v>416.08</v>
      </c>
      <c r="C130" s="14">
        <v>12.39</v>
      </c>
      <c r="D130" s="14">
        <v>19.09</v>
      </c>
      <c r="E130" s="7">
        <v>3.91</v>
      </c>
      <c r="F130" s="7">
        <v>7.03</v>
      </c>
      <c r="G130" s="9">
        <v>138.1</v>
      </c>
      <c r="H130">
        <f t="shared" si="12"/>
        <v>1.0063093267882188</v>
      </c>
      <c r="I130">
        <v>21489.452177163748</v>
      </c>
      <c r="J130" s="8">
        <f t="shared" si="18"/>
        <v>1992</v>
      </c>
      <c r="K130" s="8">
        <f t="shared" si="13"/>
        <v>693.80812744388118</v>
      </c>
      <c r="L130" s="8">
        <v>522.50685870230177</v>
      </c>
      <c r="M130" s="8">
        <v>582.80294626425643</v>
      </c>
      <c r="N130" s="8">
        <f t="shared" si="23"/>
        <v>396.2290610167766</v>
      </c>
      <c r="O130" s="8">
        <f t="shared" si="14"/>
        <v>20.008199158485276</v>
      </c>
      <c r="P130" s="8">
        <f t="shared" si="15"/>
        <v>4.1853836232270646E-2</v>
      </c>
      <c r="Q130" s="8">
        <f t="shared" si="16"/>
        <v>4.1001661162217214E-2</v>
      </c>
      <c r="R130" s="8">
        <f t="shared" si="17"/>
        <v>30.827806451612901</v>
      </c>
      <c r="S130" s="8">
        <f t="shared" si="20"/>
        <v>26.053850970569815</v>
      </c>
      <c r="T130" s="8">
        <f t="shared" si="21"/>
        <v>34.400815462813355</v>
      </c>
      <c r="U130" s="8">
        <f t="shared" si="22"/>
        <v>20.231033245948495</v>
      </c>
      <c r="V130">
        <f t="shared" si="19"/>
        <v>3.8382041915016347</v>
      </c>
    </row>
    <row r="131" spans="1:22" x14ac:dyDescent="0.25">
      <c r="A131" s="8">
        <v>1993</v>
      </c>
      <c r="B131" s="7">
        <v>435.23</v>
      </c>
      <c r="C131" s="14">
        <v>12.58</v>
      </c>
      <c r="D131" s="14">
        <v>21.89</v>
      </c>
      <c r="E131" s="7">
        <v>3.44</v>
      </c>
      <c r="F131" s="7">
        <v>6.6</v>
      </c>
      <c r="G131" s="9">
        <v>142.6</v>
      </c>
      <c r="H131">
        <f t="shared" si="12"/>
        <v>1.0089291381668948</v>
      </c>
      <c r="I131">
        <v>21921.197069488859</v>
      </c>
      <c r="J131" s="8">
        <f t="shared" si="18"/>
        <v>1993</v>
      </c>
      <c r="K131" s="8">
        <f t="shared" si="13"/>
        <v>702.83846002805046</v>
      </c>
      <c r="L131" s="8">
        <v>535.31598049331899</v>
      </c>
      <c r="M131" s="8">
        <v>587.78179732591116</v>
      </c>
      <c r="N131" s="8">
        <f t="shared" si="23"/>
        <v>409.03597910632016</v>
      </c>
      <c r="O131" s="8">
        <f t="shared" si="14"/>
        <v>19.814790697674418</v>
      </c>
      <c r="P131" s="8">
        <f t="shared" si="15"/>
        <v>8.8191117277394246E-2</v>
      </c>
      <c r="Q131" s="8">
        <f t="shared" si="16"/>
        <v>8.4516792269779956E-2</v>
      </c>
      <c r="R131" s="8">
        <f t="shared" si="17"/>
        <v>34.478995896032835</v>
      </c>
      <c r="S131" s="8">
        <f t="shared" si="20"/>
        <v>22.798847564169723</v>
      </c>
      <c r="T131" s="8">
        <f t="shared" si="21"/>
        <v>34.678127810022133</v>
      </c>
      <c r="U131" s="8">
        <f t="shared" si="22"/>
        <v>20.430866262103752</v>
      </c>
      <c r="V131">
        <f t="shared" si="19"/>
        <v>4.3861866139742203</v>
      </c>
    </row>
    <row r="132" spans="1:22" x14ac:dyDescent="0.25">
      <c r="A132" s="8">
        <v>1994</v>
      </c>
      <c r="B132" s="7">
        <v>472.99</v>
      </c>
      <c r="C132" s="14">
        <v>13.17</v>
      </c>
      <c r="D132" s="14">
        <v>30.6</v>
      </c>
      <c r="E132" s="7">
        <v>4.3499999999999996</v>
      </c>
      <c r="F132" s="7">
        <v>5.75</v>
      </c>
      <c r="G132" s="9">
        <v>146.19999999999999</v>
      </c>
      <c r="H132">
        <f t="shared" si="12"/>
        <v>1.0150345974717232</v>
      </c>
      <c r="I132">
        <v>22467.695514995652</v>
      </c>
      <c r="J132" s="8">
        <f t="shared" si="18"/>
        <v>1994</v>
      </c>
      <c r="K132" s="8">
        <f t="shared" si="13"/>
        <v>745.00777838577301</v>
      </c>
      <c r="L132" s="8">
        <v>549.16768357441845</v>
      </c>
      <c r="M132" s="8">
        <v>594.67166207162063</v>
      </c>
      <c r="N132" s="8">
        <f t="shared" si="23"/>
        <v>431.56131332613285</v>
      </c>
      <c r="O132" s="8">
        <f t="shared" si="14"/>
        <v>20.178227544910179</v>
      </c>
      <c r="P132" s="8">
        <f t="shared" si="15"/>
        <v>-1.611178229881054E-2</v>
      </c>
      <c r="Q132" s="8">
        <f t="shared" si="16"/>
        <v>-1.6242988280005793E-2</v>
      </c>
      <c r="R132" s="8">
        <f t="shared" si="17"/>
        <v>46.883353293413172</v>
      </c>
      <c r="S132" s="8">
        <f t="shared" si="20"/>
        <v>21.607583371402466</v>
      </c>
      <c r="T132" s="8">
        <f t="shared" si="21"/>
        <v>35.734369110927432</v>
      </c>
      <c r="U132" s="8">
        <f t="shared" si="22"/>
        <v>21.483506331920907</v>
      </c>
      <c r="V132">
        <f t="shared" si="19"/>
        <v>4.6280048203978943</v>
      </c>
    </row>
    <row r="133" spans="1:22" x14ac:dyDescent="0.25">
      <c r="A133" s="8">
        <v>1995</v>
      </c>
      <c r="B133" s="7">
        <v>465.25</v>
      </c>
      <c r="C133" s="14">
        <v>13.79</v>
      </c>
      <c r="D133" s="14">
        <v>33.96</v>
      </c>
      <c r="E133" s="7">
        <v>6.45</v>
      </c>
      <c r="F133" s="7">
        <v>7.78</v>
      </c>
      <c r="G133" s="9">
        <v>150.30000000000001</v>
      </c>
      <c r="H133">
        <f t="shared" si="12"/>
        <v>1.0362328367875648</v>
      </c>
      <c r="I133">
        <v>22802.976878179063</v>
      </c>
      <c r="J133" s="8">
        <f t="shared" si="18"/>
        <v>1995</v>
      </c>
      <c r="K133" s="8">
        <f t="shared" si="13"/>
        <v>712.82614770459077</v>
      </c>
      <c r="L133" s="8">
        <v>563.53684521694026</v>
      </c>
      <c r="M133" s="8">
        <v>605.01249564392265</v>
      </c>
      <c r="N133" s="8">
        <f t="shared" si="23"/>
        <v>437.72591772860915</v>
      </c>
      <c r="O133" s="8">
        <f t="shared" si="14"/>
        <v>20.567106217616576</v>
      </c>
      <c r="P133" s="8">
        <f t="shared" si="15"/>
        <v>0.31440786194953402</v>
      </c>
      <c r="Q133" s="8">
        <f t="shared" si="16"/>
        <v>0.27338626912103497</v>
      </c>
      <c r="R133" s="8">
        <f t="shared" si="17"/>
        <v>50.649668393782378</v>
      </c>
      <c r="S133" s="8">
        <f t="shared" si="20"/>
        <v>15.204248366013072</v>
      </c>
      <c r="T133" s="8">
        <f t="shared" si="21"/>
        <v>37.729636315269182</v>
      </c>
      <c r="U133" s="8">
        <f t="shared" si="22"/>
        <v>19.947914722988948</v>
      </c>
      <c r="V133">
        <f t="shared" si="19"/>
        <v>6.5771090811391719</v>
      </c>
    </row>
    <row r="134" spans="1:22" x14ac:dyDescent="0.25">
      <c r="A134" s="8">
        <v>1996</v>
      </c>
      <c r="B134" s="7">
        <v>614.41999999999996</v>
      </c>
      <c r="C134" s="14">
        <v>14.9</v>
      </c>
      <c r="D134" s="14">
        <v>38.729999999999997</v>
      </c>
      <c r="E134" s="7">
        <v>5.68</v>
      </c>
      <c r="F134" s="7">
        <v>5.65</v>
      </c>
      <c r="G134" s="9">
        <v>154.4</v>
      </c>
      <c r="H134">
        <f t="shared" si="12"/>
        <v>1.0255808925204273</v>
      </c>
      <c r="I134">
        <v>23325.448437975039</v>
      </c>
      <c r="J134" s="8">
        <f t="shared" si="18"/>
        <v>1996</v>
      </c>
      <c r="K134" s="8">
        <f t="shared" si="13"/>
        <v>916.3771865284973</v>
      </c>
      <c r="L134" s="8">
        <v>578.4301563600086</v>
      </c>
      <c r="M134" s="8">
        <v>627.88234574404873</v>
      </c>
      <c r="N134" s="8">
        <f t="shared" si="23"/>
        <v>458.67622920221385</v>
      </c>
      <c r="O134" s="8">
        <f t="shared" si="14"/>
        <v>21.566134506599624</v>
      </c>
      <c r="P134" s="8">
        <f t="shared" si="15"/>
        <v>0.23375671692216041</v>
      </c>
      <c r="Q134" s="8">
        <f t="shared" si="16"/>
        <v>0.21006375606454186</v>
      </c>
      <c r="R134" s="8">
        <f t="shared" si="17"/>
        <v>56.057475801382779</v>
      </c>
      <c r="S134" s="8">
        <f t="shared" si="20"/>
        <v>18.092461719670201</v>
      </c>
      <c r="T134" s="8">
        <f t="shared" si="21"/>
        <v>40.336773823465009</v>
      </c>
      <c r="U134" s="8">
        <f t="shared" si="22"/>
        <v>24.287994161174552</v>
      </c>
      <c r="V134">
        <f t="shared" si="19"/>
        <v>5.527163829302431</v>
      </c>
    </row>
    <row r="135" spans="1:22" x14ac:dyDescent="0.25">
      <c r="A135" s="8">
        <v>1997</v>
      </c>
      <c r="B135" s="7">
        <v>766.22</v>
      </c>
      <c r="C135" s="14">
        <v>15.5</v>
      </c>
      <c r="D135" s="14">
        <v>39.72</v>
      </c>
      <c r="E135" s="7">
        <v>5.78</v>
      </c>
      <c r="F135" s="7">
        <v>6.58</v>
      </c>
      <c r="G135" s="9">
        <v>159.1</v>
      </c>
      <c r="H135">
        <f t="shared" si="12"/>
        <v>1.0414355198019802</v>
      </c>
      <c r="I135">
        <v>23898.914851369074</v>
      </c>
      <c r="J135" s="8">
        <f t="shared" si="18"/>
        <v>1997</v>
      </c>
      <c r="K135" s="8">
        <f t="shared" si="13"/>
        <v>1109.0203746071654</v>
      </c>
      <c r="L135" s="8">
        <v>593.23185086808644</v>
      </c>
      <c r="M135" s="8">
        <v>644.92019702687912</v>
      </c>
      <c r="N135" s="8">
        <f t="shared" si="23"/>
        <v>483.9080188022138</v>
      </c>
      <c r="O135" s="8">
        <f t="shared" si="14"/>
        <v>22.087500000000002</v>
      </c>
      <c r="P135" s="8">
        <f t="shared" si="15"/>
        <v>0.25775462014761424</v>
      </c>
      <c r="Q135" s="8">
        <f t="shared" si="16"/>
        <v>0.22932808372590666</v>
      </c>
      <c r="R135" s="8">
        <f t="shared" si="17"/>
        <v>56.600999999999992</v>
      </c>
      <c r="S135" s="8">
        <f t="shared" si="20"/>
        <v>19.783630260779759</v>
      </c>
      <c r="T135" s="8">
        <f t="shared" si="21"/>
        <v>42.513814186472793</v>
      </c>
      <c r="U135" s="8">
        <f t="shared" si="22"/>
        <v>27.494027644868758</v>
      </c>
      <c r="V135">
        <f t="shared" si="19"/>
        <v>5.0546840333063603</v>
      </c>
    </row>
    <row r="136" spans="1:22" x14ac:dyDescent="0.25">
      <c r="A136" s="8">
        <v>1998</v>
      </c>
      <c r="B136" s="7">
        <v>963.36</v>
      </c>
      <c r="C136" s="14">
        <v>16.2</v>
      </c>
      <c r="D136" s="14">
        <v>37.71</v>
      </c>
      <c r="E136" s="15">
        <v>5.68</v>
      </c>
      <c r="F136" s="15">
        <v>5.54</v>
      </c>
      <c r="G136" s="9">
        <v>161.6</v>
      </c>
      <c r="H136">
        <f t="shared" si="12"/>
        <v>1.0394332318928787</v>
      </c>
      <c r="I136">
        <v>24861.128211070634</v>
      </c>
      <c r="J136" s="8">
        <f t="shared" si="18"/>
        <v>1998</v>
      </c>
      <c r="K136" s="8">
        <f t="shared" si="13"/>
        <v>1372.7880000000002</v>
      </c>
      <c r="L136" s="8">
        <v>608.44480354580924</v>
      </c>
      <c r="M136" s="8">
        <v>672.36306317709557</v>
      </c>
      <c r="N136" s="8">
        <f t="shared" si="23"/>
        <v>544.58667915363685</v>
      </c>
      <c r="O136" s="8">
        <f t="shared" si="14"/>
        <v>22.705636031649419</v>
      </c>
      <c r="P136" s="8">
        <f t="shared" si="15"/>
        <v>0.29150296947092114</v>
      </c>
      <c r="Q136" s="8">
        <f t="shared" si="16"/>
        <v>0.25580663279302063</v>
      </c>
      <c r="R136" s="8">
        <f t="shared" si="17"/>
        <v>52.853674984783929</v>
      </c>
      <c r="S136" s="8">
        <f t="shared" si="20"/>
        <v>24.253776435045324</v>
      </c>
      <c r="T136" s="8">
        <f t="shared" si="21"/>
        <v>43.282955425661342</v>
      </c>
      <c r="U136" s="8">
        <f t="shared" si="22"/>
        <v>32.290398456810287</v>
      </c>
      <c r="V136">
        <f t="shared" si="19"/>
        <v>4.123069257598404</v>
      </c>
    </row>
    <row r="137" spans="1:22" x14ac:dyDescent="0.25">
      <c r="A137" s="8">
        <v>1999</v>
      </c>
      <c r="B137" s="7">
        <v>1248.77</v>
      </c>
      <c r="C137" s="14">
        <v>16.690000000000001</v>
      </c>
      <c r="D137" s="14">
        <v>48.17</v>
      </c>
      <c r="E137" s="15">
        <v>5.31</v>
      </c>
      <c r="F137" s="15">
        <v>4.72</v>
      </c>
      <c r="G137" s="9">
        <v>164.3</v>
      </c>
      <c r="H137">
        <f t="shared" si="12"/>
        <v>1.0250256516587677</v>
      </c>
      <c r="I137">
        <v>25922.571314010773</v>
      </c>
      <c r="J137" s="8">
        <f t="shared" si="18"/>
        <v>1999</v>
      </c>
      <c r="K137" s="8">
        <f t="shared" si="13"/>
        <v>1750.2541424223978</v>
      </c>
      <c r="L137" s="8">
        <v>623.99278249983411</v>
      </c>
      <c r="M137" s="8">
        <v>700.02021134358563</v>
      </c>
      <c r="N137" s="8">
        <f t="shared" si="23"/>
        <v>621.01286702427842</v>
      </c>
      <c r="O137" s="8">
        <f t="shared" si="14"/>
        <v>22.768798578199053</v>
      </c>
      <c r="P137" s="8">
        <f t="shared" si="15"/>
        <v>0.12417065786098455</v>
      </c>
      <c r="Q137" s="8">
        <f t="shared" si="16"/>
        <v>0.11704557078353914</v>
      </c>
      <c r="R137" s="8">
        <f t="shared" si="17"/>
        <v>65.714381516587679</v>
      </c>
      <c r="S137" s="8">
        <f t="shared" si="20"/>
        <v>33.115088835852553</v>
      </c>
      <c r="T137" s="8">
        <f t="shared" si="21"/>
        <v>45.720560296315398</v>
      </c>
      <c r="U137" s="8">
        <f t="shared" si="22"/>
        <v>40.437491506985161</v>
      </c>
      <c r="V137">
        <f t="shared" si="19"/>
        <v>3.0197714551118304</v>
      </c>
    </row>
    <row r="138" spans="1:22" x14ac:dyDescent="0.25">
      <c r="A138" s="8">
        <v>2000</v>
      </c>
      <c r="B138" s="7">
        <v>1425.59</v>
      </c>
      <c r="C138" s="14">
        <v>16.27</v>
      </c>
      <c r="D138" s="14">
        <v>50</v>
      </c>
      <c r="E138" s="15">
        <v>6.61</v>
      </c>
      <c r="F138" s="15">
        <v>6.66</v>
      </c>
      <c r="G138" s="9">
        <v>168.8</v>
      </c>
      <c r="H138">
        <f t="shared" ref="H138:H150" si="24">(1+E138/100)*G138/G139</f>
        <v>1.027742318675043</v>
      </c>
      <c r="I138">
        <v>26939.623884169636</v>
      </c>
      <c r="J138" s="8">
        <f t="shared" si="18"/>
        <v>2000</v>
      </c>
      <c r="K138" s="8">
        <f t="shared" ref="K138:K153" si="25">B138*$G$151/G138</f>
        <v>1944.8155521327012</v>
      </c>
      <c r="L138" s="8">
        <v>640.48888556496854</v>
      </c>
      <c r="M138" s="8">
        <v>719.99578559569716</v>
      </c>
      <c r="N138" s="8">
        <f t="shared" si="23"/>
        <v>701.59109986192766</v>
      </c>
      <c r="O138" s="8">
        <f t="shared" ref="O138:O150" si="26">C138*$G$151/G139</f>
        <v>21.397233580810965</v>
      </c>
      <c r="P138" s="8">
        <f t="shared" ref="P138:P146" si="27">(K139-K138+O138)/K138</f>
        <v>-8.5810510292833625E-2</v>
      </c>
      <c r="Q138" s="8">
        <f t="shared" ref="Q138:Q147" si="28">LN(1+P138)</f>
        <v>-8.9717409861184108E-2</v>
      </c>
      <c r="R138" s="8">
        <f t="shared" ref="R138:R149" si="29">D138*$G$151/G139</f>
        <v>65.756710451170761</v>
      </c>
      <c r="S138" s="8">
        <f t="shared" si="20"/>
        <v>29.594976126219635</v>
      </c>
      <c r="T138" s="8">
        <f t="shared" si="21"/>
        <v>48.645283941729645</v>
      </c>
      <c r="U138" s="8">
        <f t="shared" si="22"/>
        <v>42.537001723695695</v>
      </c>
      <c r="V138">
        <f t="shared" si="19"/>
        <v>3.3789518725580288</v>
      </c>
    </row>
    <row r="139" spans="1:22" x14ac:dyDescent="0.25">
      <c r="A139" s="8">
        <v>2001</v>
      </c>
      <c r="B139" s="7">
        <v>1335.63</v>
      </c>
      <c r="C139" s="14">
        <v>15.74</v>
      </c>
      <c r="D139" s="14">
        <v>24.69</v>
      </c>
      <c r="E139" s="16">
        <v>4.63</v>
      </c>
      <c r="F139" s="16">
        <v>5.16</v>
      </c>
      <c r="G139" s="9">
        <v>175.1</v>
      </c>
      <c r="H139">
        <f t="shared" si="24"/>
        <v>1.0344840767927725</v>
      </c>
      <c r="I139">
        <v>27388.939129459435</v>
      </c>
      <c r="J139" s="8">
        <f>J138+1</f>
        <v>2001</v>
      </c>
      <c r="K139" s="8">
        <f t="shared" si="25"/>
        <v>1756.5327035979442</v>
      </c>
      <c r="L139" s="8">
        <v>659.52346021776793</v>
      </c>
      <c r="M139" s="8">
        <v>744.58809814799258</v>
      </c>
      <c r="N139" s="8">
        <f t="shared" si="23"/>
        <v>728.18416752602309</v>
      </c>
      <c r="O139" s="8">
        <f t="shared" si="26"/>
        <v>20.466443817052514</v>
      </c>
      <c r="P139" s="8">
        <f t="shared" si="27"/>
        <v>-0.14430209463916083</v>
      </c>
      <c r="Q139" s="8">
        <f t="shared" si="28"/>
        <v>-0.15583787942738653</v>
      </c>
      <c r="R139" s="8">
        <f t="shared" si="29"/>
        <v>32.103970638057596</v>
      </c>
      <c r="S139" s="8">
        <f t="shared" si="20"/>
        <v>26.712600000000002</v>
      </c>
      <c r="T139" s="8">
        <f t="shared" si="21"/>
        <v>49.192703742682411</v>
      </c>
      <c r="U139" s="8">
        <f t="shared" si="22"/>
        <v>36.109002996097807</v>
      </c>
      <c r="V139">
        <f t="shared" ref="V139:V149" si="30">1/S139*100</f>
        <v>3.7435517321413863</v>
      </c>
    </row>
    <row r="140" spans="1:22" x14ac:dyDescent="0.25">
      <c r="A140" s="8">
        <v>2002</v>
      </c>
      <c r="B140" s="7">
        <v>1140.21</v>
      </c>
      <c r="C140" s="17">
        <v>16.07</v>
      </c>
      <c r="D140" s="14">
        <v>27.59</v>
      </c>
      <c r="E140" s="16">
        <v>1.85</v>
      </c>
      <c r="F140" s="16">
        <v>5.04</v>
      </c>
      <c r="G140" s="9">
        <v>177.1</v>
      </c>
      <c r="H140">
        <f t="shared" si="24"/>
        <v>0.99271518987341767</v>
      </c>
      <c r="I140">
        <v>27848.501154293452</v>
      </c>
      <c r="J140" s="8">
        <f>J139+1</f>
        <v>2002</v>
      </c>
      <c r="K140" s="8">
        <f t="shared" si="25"/>
        <v>1482.5949113495201</v>
      </c>
      <c r="L140" s="8">
        <v>680.79272815623119</v>
      </c>
      <c r="M140" s="8">
        <v>776.6732686847871</v>
      </c>
      <c r="N140" s="8">
        <f t="shared" si="23"/>
        <v>757.83474176447794</v>
      </c>
      <c r="O140" s="8">
        <f t="shared" si="26"/>
        <v>20.366536048431481</v>
      </c>
      <c r="P140" s="8">
        <f t="shared" si="27"/>
        <v>-0.22047371020594791</v>
      </c>
      <c r="Q140" s="8">
        <f t="shared" si="28"/>
        <v>-0.24906886456932079</v>
      </c>
      <c r="R140" s="8">
        <f t="shared" si="29"/>
        <v>34.966566868464504</v>
      </c>
      <c r="S140" s="8">
        <f t="shared" ref="S140:S149" si="31">K140/R139</f>
        <v>46.181044957472658</v>
      </c>
      <c r="T140" s="8">
        <f t="shared" si="21"/>
        <v>49.606579784367568</v>
      </c>
      <c r="U140" s="8">
        <f t="shared" si="22"/>
        <v>30.138512392095571</v>
      </c>
      <c r="V140">
        <f t="shared" si="30"/>
        <v>2.1653905859446945</v>
      </c>
    </row>
    <row r="141" spans="1:22" x14ac:dyDescent="0.25">
      <c r="A141" s="8">
        <v>2003</v>
      </c>
      <c r="B141" s="7">
        <v>895.84</v>
      </c>
      <c r="C141" s="18">
        <v>17.39</v>
      </c>
      <c r="D141" s="14">
        <v>48.74</v>
      </c>
      <c r="E141" s="16">
        <v>1.18</v>
      </c>
      <c r="F141" s="16">
        <v>4.05</v>
      </c>
      <c r="G141" s="9">
        <v>181.7</v>
      </c>
      <c r="H141">
        <f t="shared" si="24"/>
        <v>0.99267850971922245</v>
      </c>
      <c r="I141">
        <v>28368.686990289927</v>
      </c>
      <c r="J141" s="8">
        <f>J140+1</f>
        <v>2003</v>
      </c>
      <c r="K141" s="8">
        <f t="shared" si="25"/>
        <v>1135.3551744634015</v>
      </c>
      <c r="L141" s="8">
        <v>703.5574878798825</v>
      </c>
      <c r="M141" s="8">
        <v>779.60402133201251</v>
      </c>
      <c r="N141" s="8">
        <f t="shared" si="23"/>
        <v>795.69733231892508</v>
      </c>
      <c r="O141" s="8">
        <f t="shared" si="26"/>
        <v>21.622943844492443</v>
      </c>
      <c r="P141" s="8">
        <f t="shared" si="27"/>
        <v>0.25935260707809182</v>
      </c>
      <c r="Q141" s="8">
        <f t="shared" si="28"/>
        <v>0.23059778501465203</v>
      </c>
      <c r="R141" s="8">
        <f t="shared" si="29"/>
        <v>60.603926565874737</v>
      </c>
      <c r="S141" s="8">
        <f t="shared" si="31"/>
        <v>32.469735411380938</v>
      </c>
      <c r="T141" s="8">
        <f t="shared" si="21"/>
        <v>52.219072851351754</v>
      </c>
      <c r="U141" s="8">
        <f t="shared" si="22"/>
        <v>22.887189147057139</v>
      </c>
      <c r="V141">
        <f t="shared" si="30"/>
        <v>3.0797910341132342</v>
      </c>
    </row>
    <row r="142" spans="1:22" x14ac:dyDescent="0.25">
      <c r="A142" s="8">
        <v>2004</v>
      </c>
      <c r="B142" s="19">
        <v>1132.52</v>
      </c>
      <c r="C142" s="18">
        <v>19.440000000000001</v>
      </c>
      <c r="D142" s="14">
        <v>58.55</v>
      </c>
      <c r="E142" s="16">
        <v>1.49</v>
      </c>
      <c r="F142" s="16">
        <v>4.1500000000000004</v>
      </c>
      <c r="G142" s="9">
        <v>185.2</v>
      </c>
      <c r="H142">
        <f t="shared" si="24"/>
        <v>0.98562915574200316</v>
      </c>
      <c r="I142">
        <v>29087.295635218237</v>
      </c>
      <c r="J142" s="8">
        <f>J141+1</f>
        <v>2004</v>
      </c>
      <c r="K142" s="8">
        <f t="shared" si="25"/>
        <v>1408.1895550755939</v>
      </c>
      <c r="L142" s="8">
        <v>726.47051318300657</v>
      </c>
      <c r="M142" s="8">
        <v>781.30213987482375</v>
      </c>
      <c r="N142" s="8">
        <f t="shared" si="23"/>
        <v>857.81325957895535</v>
      </c>
      <c r="O142" s="8">
        <f t="shared" si="26"/>
        <v>23.474793917147355</v>
      </c>
      <c r="P142" s="8">
        <f t="shared" si="27"/>
        <v>2.9753250293636083E-2</v>
      </c>
      <c r="Q142" s="8">
        <f t="shared" si="28"/>
        <v>2.9319210720075494E-2</v>
      </c>
      <c r="R142" s="8">
        <f t="shared" si="29"/>
        <v>70.70211851074987</v>
      </c>
      <c r="S142" s="8">
        <f t="shared" si="31"/>
        <v>23.235945835043083</v>
      </c>
      <c r="T142" s="8">
        <f t="shared" si="21"/>
        <v>54.600949373085427</v>
      </c>
      <c r="U142" s="8">
        <f t="shared" si="22"/>
        <v>26.96695820479588</v>
      </c>
      <c r="V142">
        <f t="shared" si="30"/>
        <v>4.3036767562603755</v>
      </c>
    </row>
    <row r="143" spans="1:22" x14ac:dyDescent="0.25">
      <c r="A143" s="8">
        <v>2005</v>
      </c>
      <c r="B143" s="19">
        <v>1181.4100000000001</v>
      </c>
      <c r="C143" s="20">
        <v>22.22</v>
      </c>
      <c r="D143" s="21">
        <v>69.930000000000007</v>
      </c>
      <c r="E143" s="16">
        <v>3.41</v>
      </c>
      <c r="F143" s="16">
        <v>4.22</v>
      </c>
      <c r="G143" s="9">
        <v>190.7</v>
      </c>
      <c r="H143">
        <f t="shared" si="24"/>
        <v>0.99446732223903167</v>
      </c>
      <c r="I143">
        <v>29790.295774838196</v>
      </c>
      <c r="J143" s="8">
        <f>J142+1</f>
        <v>2005</v>
      </c>
      <c r="K143" s="8">
        <f t="shared" si="25"/>
        <v>1426.6129774514948</v>
      </c>
      <c r="L143" s="8">
        <v>748.90715745002888</v>
      </c>
      <c r="M143" s="8">
        <v>775.80148521928527</v>
      </c>
      <c r="N143" s="8">
        <f t="shared" si="23"/>
        <v>920.32229985920151</v>
      </c>
      <c r="O143" s="8">
        <f t="shared" si="26"/>
        <v>25.803437216338882</v>
      </c>
      <c r="P143" s="8">
        <f t="shared" si="27"/>
        <v>5.8980447745962783E-2</v>
      </c>
      <c r="Q143" s="8">
        <f t="shared" si="28"/>
        <v>5.7306603508282164E-2</v>
      </c>
      <c r="R143" s="8">
        <f t="shared" si="29"/>
        <v>81.207667170953101</v>
      </c>
      <c r="S143" s="8">
        <f t="shared" si="31"/>
        <v>20.177796754910336</v>
      </c>
      <c r="T143" s="8">
        <f t="shared" si="21"/>
        <v>57.656749250802498</v>
      </c>
      <c r="U143" s="8">
        <f t="shared" si="22"/>
        <v>26.127988502608684</v>
      </c>
      <c r="V143">
        <f t="shared" si="30"/>
        <v>4.9559424755165429</v>
      </c>
    </row>
    <row r="144" spans="1:22" x14ac:dyDescent="0.25">
      <c r="A144" s="8">
        <v>2006</v>
      </c>
      <c r="B144" s="7">
        <v>1278.73</v>
      </c>
      <c r="C144" s="20">
        <v>24.88</v>
      </c>
      <c r="D144" s="21">
        <v>81.510000000000005</v>
      </c>
      <c r="E144" s="16">
        <v>5.32</v>
      </c>
      <c r="F144" s="22">
        <v>4.42</v>
      </c>
      <c r="G144" s="9">
        <v>198.3</v>
      </c>
      <c r="H144">
        <f t="shared" si="24"/>
        <v>1.0317838510789661</v>
      </c>
      <c r="I144">
        <v>30364.433438190215</v>
      </c>
      <c r="J144">
        <v>2006</v>
      </c>
      <c r="K144" s="8">
        <f t="shared" si="25"/>
        <v>1484.9518124054462</v>
      </c>
      <c r="L144" s="8">
        <v>770.32837728696722</v>
      </c>
      <c r="M144" s="8">
        <v>774.41509969688252</v>
      </c>
      <c r="N144" s="8">
        <f t="shared" si="23"/>
        <v>967.54454353408187</v>
      </c>
      <c r="O144" s="8">
        <f t="shared" si="26"/>
        <v>28.304908702869337</v>
      </c>
      <c r="P144" s="8">
        <f t="shared" si="27"/>
        <v>0.11014420374305728</v>
      </c>
      <c r="Q144" s="8">
        <f t="shared" si="28"/>
        <v>0.10448992016827678</v>
      </c>
      <c r="R144" s="8">
        <f t="shared" si="29"/>
        <v>92.730430400758834</v>
      </c>
      <c r="S144" s="8">
        <f t="shared" si="31"/>
        <v>18.285857285857283</v>
      </c>
      <c r="T144" s="8">
        <f t="shared" si="21"/>
        <v>61.324044710740097</v>
      </c>
      <c r="U144" s="8">
        <f t="shared" si="22"/>
        <v>25.75503877171462</v>
      </c>
      <c r="V144">
        <f t="shared" si="30"/>
        <v>5.4687072329577013</v>
      </c>
    </row>
    <row r="145" spans="1:22" x14ac:dyDescent="0.25">
      <c r="A145" s="8">
        <v>2007</v>
      </c>
      <c r="B145" s="7">
        <v>1424.16</v>
      </c>
      <c r="C145" s="20">
        <v>27.73</v>
      </c>
      <c r="D145" s="21">
        <v>66.180000000000007</v>
      </c>
      <c r="E145" s="23">
        <v>5.34</v>
      </c>
      <c r="F145" s="22">
        <v>4.76</v>
      </c>
      <c r="G145" s="6">
        <v>202.416</v>
      </c>
      <c r="H145">
        <f t="shared" si="24"/>
        <v>1.009683750355147</v>
      </c>
      <c r="I145">
        <v>30867.609872173445</v>
      </c>
      <c r="J145">
        <v>2007</v>
      </c>
      <c r="K145" s="8">
        <f t="shared" si="25"/>
        <v>1620.2057386767844</v>
      </c>
      <c r="L145" s="8">
        <v>790.48374177705375</v>
      </c>
      <c r="M145" s="8">
        <v>798.24291147776353</v>
      </c>
      <c r="N145" s="8">
        <f t="shared" si="23"/>
        <v>1004.9851479070352</v>
      </c>
      <c r="O145" s="8">
        <f t="shared" si="26"/>
        <v>30.238016857656977</v>
      </c>
      <c r="P145" s="8">
        <f t="shared" si="27"/>
        <v>-5.3392550559229458E-2</v>
      </c>
      <c r="Q145" s="8">
        <f t="shared" si="28"/>
        <v>-5.4870791859177731E-2</v>
      </c>
      <c r="R145" s="8">
        <f t="shared" si="29"/>
        <v>72.165595226820727</v>
      </c>
      <c r="S145" s="8">
        <f t="shared" si="31"/>
        <v>17.472211998527786</v>
      </c>
      <c r="T145" s="8">
        <f t="shared" si="21"/>
        <v>62.880504233422172</v>
      </c>
      <c r="U145" s="8">
        <f t="shared" si="22"/>
        <v>26.420399148802833</v>
      </c>
      <c r="V145">
        <f t="shared" si="30"/>
        <v>5.7233737782271659</v>
      </c>
    </row>
    <row r="146" spans="1:22" x14ac:dyDescent="0.25">
      <c r="A146" s="8">
        <v>2008</v>
      </c>
      <c r="B146" s="7">
        <v>1378.76</v>
      </c>
      <c r="C146" s="20">
        <v>28.39</v>
      </c>
      <c r="D146" s="21">
        <v>14.88</v>
      </c>
      <c r="E146" s="24">
        <f>(3.71+3.13)/2</f>
        <v>3.42</v>
      </c>
      <c r="F146" s="22">
        <v>3.74</v>
      </c>
      <c r="G146" s="5">
        <v>211.18</v>
      </c>
      <c r="H146">
        <f t="shared" si="24"/>
        <v>1.0343812297826591</v>
      </c>
      <c r="I146">
        <v>30509.081236926533</v>
      </c>
      <c r="J146">
        <v>2008</v>
      </c>
      <c r="K146" s="8">
        <f t="shared" si="25"/>
        <v>1503.4608050004736</v>
      </c>
      <c r="L146" s="8">
        <v>809.89606225127488</v>
      </c>
      <c r="M146" s="8">
        <v>804.69447125121746</v>
      </c>
      <c r="N146" s="8">
        <f t="shared" si="23"/>
        <v>928.86255553349815</v>
      </c>
      <c r="O146" s="8">
        <f t="shared" si="26"/>
        <v>30.963134936985835</v>
      </c>
      <c r="P146" s="8">
        <f t="shared" si="27"/>
        <v>-0.35149942242166116</v>
      </c>
      <c r="Q146" s="8">
        <f t="shared" si="28"/>
        <v>-0.4330923845886584</v>
      </c>
      <c r="R146" s="8">
        <f t="shared" si="29"/>
        <v>16.228652619314872</v>
      </c>
      <c r="S146" s="8">
        <f t="shared" si="31"/>
        <v>20.833484436385614</v>
      </c>
      <c r="T146" s="8">
        <f t="shared" ref="T146:T149" si="32">AVERAGE(R137:R146)</f>
        <v>59.218001996875259</v>
      </c>
      <c r="U146" s="8">
        <f t="shared" si="22"/>
        <v>23.909808347264427</v>
      </c>
      <c r="V146">
        <f t="shared" si="30"/>
        <v>4.799965186109258</v>
      </c>
    </row>
    <row r="147" spans="1:22" x14ac:dyDescent="0.25">
      <c r="A147" s="8">
        <v>2009</v>
      </c>
      <c r="B147" s="7">
        <v>865.58</v>
      </c>
      <c r="C147" s="25">
        <v>22.41</v>
      </c>
      <c r="D147" s="25">
        <v>50.97</v>
      </c>
      <c r="E147" s="26">
        <f>(1.53+0.5)/2</f>
        <v>1.0150000000000001</v>
      </c>
      <c r="F147" s="22">
        <v>2.52</v>
      </c>
      <c r="G147" s="5">
        <v>211.143</v>
      </c>
      <c r="H147">
        <f t="shared" si="24"/>
        <v>0.98430501806753523</v>
      </c>
      <c r="I147">
        <v>29933.85467579016</v>
      </c>
      <c r="J147">
        <v>2009</v>
      </c>
      <c r="K147" s="8">
        <f t="shared" si="25"/>
        <v>944.03206547221555</v>
      </c>
      <c r="L147" s="8">
        <f>$B147*$G$145/$G147</f>
        <v>829.80369361049156</v>
      </c>
      <c r="M147" s="8">
        <f>$B147*$G$145/$G147</f>
        <v>829.80369361049156</v>
      </c>
      <c r="N147" s="8">
        <f>$B147*$G$145/$G147</f>
        <v>829.80369361049156</v>
      </c>
      <c r="O147" s="8">
        <f t="shared" si="26"/>
        <v>23.815802516994559</v>
      </c>
      <c r="P147" s="8">
        <f>(K148-K147+O147)/K147</f>
        <v>0.29008238650075679</v>
      </c>
      <c r="Q147" s="8">
        <f t="shared" si="28"/>
        <v>0.25470608183872878</v>
      </c>
      <c r="R147" s="8">
        <f t="shared" si="29"/>
        <v>54.167400905453491</v>
      </c>
      <c r="S147" s="8">
        <f t="shared" si="31"/>
        <v>58.170698924731184</v>
      </c>
      <c r="T147" s="8">
        <f t="shared" si="32"/>
        <v>58.063303935761851</v>
      </c>
      <c r="U147" s="8">
        <f t="shared" ref="U147:U149" si="33">K147/T146</f>
        <v>15.941639934458259</v>
      </c>
      <c r="V147">
        <f t="shared" si="30"/>
        <v>1.7190785369347719</v>
      </c>
    </row>
    <row r="148" spans="1:22" x14ac:dyDescent="0.25">
      <c r="A148" s="8">
        <v>2010</v>
      </c>
      <c r="B148" s="5">
        <v>1123.58</v>
      </c>
      <c r="C148" s="16">
        <v>22.73</v>
      </c>
      <c r="D148" s="9">
        <v>77.349999999999994</v>
      </c>
      <c r="E148" s="22">
        <f>(0.29+0.62)/2</f>
        <v>0.45499999999999996</v>
      </c>
      <c r="F148" s="22">
        <v>3.73</v>
      </c>
      <c r="G148" s="5">
        <v>216.68700000000001</v>
      </c>
      <c r="H148">
        <f t="shared" si="24"/>
        <v>0.98842049127475329</v>
      </c>
      <c r="J148">
        <v>2010</v>
      </c>
      <c r="K148" s="8">
        <f t="shared" si="25"/>
        <v>1194.06333744064</v>
      </c>
      <c r="L148" s="8"/>
      <c r="M148" s="8"/>
      <c r="N148" s="8"/>
      <c r="O148" s="8">
        <f t="shared" si="26"/>
        <v>23.768018780962933</v>
      </c>
      <c r="P148" s="8">
        <f>(K149-K148+O148)/K148</f>
        <v>0.14312350749611549</v>
      </c>
      <c r="Q148" s="8">
        <f>LN(1+P148)</f>
        <v>0.13376443452724995</v>
      </c>
      <c r="R148" s="8">
        <f t="shared" si="29"/>
        <v>80.882369234821056</v>
      </c>
      <c r="S148" s="8">
        <f t="shared" si="31"/>
        <v>22.043947420051005</v>
      </c>
      <c r="T148" s="8">
        <f t="shared" si="32"/>
        <v>59.575869814126875</v>
      </c>
      <c r="U148" s="8">
        <f t="shared" si="33"/>
        <v>20.564853470303518</v>
      </c>
      <c r="V148">
        <f t="shared" si="30"/>
        <v>4.5363926022179122</v>
      </c>
    </row>
    <row r="149" spans="1:22" x14ac:dyDescent="0.25">
      <c r="A149" s="8">
        <v>2011</v>
      </c>
      <c r="B149" s="5">
        <v>1282.6199999999999</v>
      </c>
      <c r="C149" s="16">
        <v>26.43</v>
      </c>
      <c r="D149" s="9">
        <v>86.95</v>
      </c>
      <c r="E149" s="22">
        <f>(0.38+0.35)/2</f>
        <v>0.36499999999999999</v>
      </c>
      <c r="F149" s="22">
        <v>3.39</v>
      </c>
      <c r="G149" s="5">
        <v>220.22300000000001</v>
      </c>
      <c r="H149">
        <f t="shared" si="24"/>
        <v>0.97512546687843293</v>
      </c>
      <c r="J149">
        <v>2011</v>
      </c>
      <c r="K149" s="8">
        <f t="shared" si="25"/>
        <v>1341.1938516866992</v>
      </c>
      <c r="L149" s="8"/>
      <c r="M149" s="8"/>
      <c r="N149" s="8"/>
      <c r="O149" s="8">
        <f t="shared" si="26"/>
        <v>26.851522731784794</v>
      </c>
      <c r="P149" s="8">
        <f>(K150-K149+O149)/K149</f>
        <v>5.2044392665352435E-3</v>
      </c>
      <c r="Q149" s="8">
        <f>LN(1+P149)</f>
        <v>5.1909429793141788E-3</v>
      </c>
      <c r="R149" s="8">
        <f t="shared" si="29"/>
        <v>88.336734828932578</v>
      </c>
      <c r="S149" s="8">
        <f t="shared" si="31"/>
        <v>16.582029734970913</v>
      </c>
      <c r="T149" s="8">
        <f t="shared" si="32"/>
        <v>65.199146233214378</v>
      </c>
      <c r="U149" s="8">
        <f t="shared" si="33"/>
        <v>22.512367102169776</v>
      </c>
      <c r="V149">
        <f t="shared" si="30"/>
        <v>6.03062481483214</v>
      </c>
    </row>
    <row r="150" spans="1:22" x14ac:dyDescent="0.25">
      <c r="A150" s="8">
        <v>2012</v>
      </c>
      <c r="B150" s="27">
        <v>1300.58</v>
      </c>
      <c r="C150" s="16">
        <v>31.25</v>
      </c>
      <c r="D150" s="9">
        <v>86.51</v>
      </c>
      <c r="E150" s="22"/>
      <c r="F150" s="22">
        <v>1.97</v>
      </c>
      <c r="G150" s="5">
        <v>226.66499999999999</v>
      </c>
      <c r="H150">
        <f t="shared" si="24"/>
        <v>0.98430171964564872</v>
      </c>
      <c r="J150">
        <v>2012</v>
      </c>
      <c r="K150" s="8">
        <f t="shared" si="25"/>
        <v>1321.3224909006683</v>
      </c>
      <c r="L150" s="8"/>
      <c r="M150" s="8"/>
      <c r="N150" s="8"/>
      <c r="O150" s="8">
        <f t="shared" si="26"/>
        <v>31.25</v>
      </c>
      <c r="P150" s="8">
        <f>(K151-K150+O150)/K150</f>
        <v>0.14404319188542433</v>
      </c>
      <c r="Q150" s="8">
        <f>LN(1+P150)</f>
        <v>0.13456864738950033</v>
      </c>
      <c r="R150" s="8"/>
      <c r="S150" s="8">
        <f>K150/R149</f>
        <v>14.957791834387576</v>
      </c>
      <c r="T150" s="8">
        <f>AVERAGE(R141:R150)</f>
        <v>68.55832171818659</v>
      </c>
      <c r="U150" s="8">
        <f>K150/T149</f>
        <v>20.26594774990393</v>
      </c>
      <c r="V150">
        <f>1/S150*100</f>
        <v>6.6854787863876135</v>
      </c>
    </row>
    <row r="151" spans="1:22" x14ac:dyDescent="0.25">
      <c r="A151" s="8">
        <v>2013</v>
      </c>
      <c r="B151" s="27">
        <v>1480.4</v>
      </c>
      <c r="C151" s="16">
        <v>34.99</v>
      </c>
      <c r="D151" s="9">
        <v>100.2</v>
      </c>
      <c r="E151" s="22"/>
      <c r="F151" s="22">
        <v>1.91</v>
      </c>
      <c r="G151" s="5">
        <v>230.28</v>
      </c>
      <c r="J151">
        <v>2013</v>
      </c>
      <c r="K151" s="8">
        <f t="shared" si="25"/>
        <v>1480.4</v>
      </c>
      <c r="L151" s="8"/>
      <c r="M151" s="8"/>
      <c r="N151" s="8"/>
      <c r="O151" s="8"/>
      <c r="P151" s="8"/>
      <c r="Q151" s="8"/>
      <c r="R151" s="8"/>
      <c r="S151" s="8"/>
      <c r="T151" s="8">
        <f>AVERAGE(R142:R151)</f>
        <v>69.552621112225566</v>
      </c>
      <c r="U151" s="8">
        <f>K151/T150</f>
        <v>21.593294043650602</v>
      </c>
    </row>
    <row r="152" spans="1:22" x14ac:dyDescent="0.25">
      <c r="A152" s="8">
        <v>2014</v>
      </c>
      <c r="B152" s="27">
        <v>1822.36</v>
      </c>
      <c r="C152" s="16">
        <v>39.44</v>
      </c>
      <c r="D152" s="9">
        <v>102.31</v>
      </c>
      <c r="F152" s="22">
        <v>2.86</v>
      </c>
      <c r="G152" s="28">
        <v>233.916</v>
      </c>
      <c r="J152">
        <v>2014</v>
      </c>
      <c r="K152" s="8">
        <f t="shared" si="25"/>
        <v>1794.0331606217617</v>
      </c>
    </row>
    <row r="153" spans="1:22" x14ac:dyDescent="0.25">
      <c r="A153" s="8">
        <v>2015</v>
      </c>
      <c r="B153" s="27">
        <v>2028.18</v>
      </c>
      <c r="C153" s="16">
        <v>43.39</v>
      </c>
      <c r="F153" s="22">
        <v>1.88</v>
      </c>
      <c r="G153" s="28">
        <v>233.70699999999999</v>
      </c>
      <c r="J153">
        <v>2015</v>
      </c>
      <c r="K153" s="8">
        <f t="shared" si="25"/>
        <v>1998.4394579537627</v>
      </c>
    </row>
    <row r="154" spans="1:22" x14ac:dyDescent="0.25">
      <c r="A154" s="8">
        <v>2016</v>
      </c>
      <c r="B154" s="27">
        <v>1918.6</v>
      </c>
      <c r="F154" s="22"/>
      <c r="G154" s="28"/>
      <c r="J154">
        <v>2016</v>
      </c>
    </row>
    <row r="155" spans="1:22" x14ac:dyDescent="0.25">
      <c r="F155" s="22"/>
      <c r="G155" s="28"/>
    </row>
    <row r="156" spans="1:22" x14ac:dyDescent="0.25">
      <c r="F156" s="22"/>
      <c r="G156" s="28"/>
    </row>
    <row r="157" spans="1:22" x14ac:dyDescent="0.25">
      <c r="A157" s="8"/>
      <c r="B157" t="s">
        <v>171</v>
      </c>
      <c r="C157" s="8"/>
      <c r="D157" s="8"/>
      <c r="E157" s="11"/>
      <c r="F157" s="22"/>
      <c r="G157" s="28"/>
    </row>
    <row r="158" spans="1:22" x14ac:dyDescent="0.25">
      <c r="A158" s="8"/>
      <c r="B158" t="s">
        <v>172</v>
      </c>
      <c r="C158" s="8"/>
      <c r="D158" s="8"/>
    </row>
    <row r="159" spans="1:22" x14ac:dyDescent="0.25">
      <c r="A159" s="8"/>
      <c r="B159" t="s">
        <v>173</v>
      </c>
      <c r="C159" s="8"/>
      <c r="D159" s="8"/>
    </row>
    <row r="160" spans="1:22" x14ac:dyDescent="0.25">
      <c r="A160" s="8"/>
      <c r="B160" t="s">
        <v>174</v>
      </c>
      <c r="C160" s="8"/>
      <c r="D160" s="8"/>
      <c r="L160" s="8"/>
      <c r="M160" s="8"/>
      <c r="N160" s="8"/>
    </row>
    <row r="161" spans="1:14" x14ac:dyDescent="0.25">
      <c r="A161" s="8"/>
      <c r="B161" s="29" t="s">
        <v>175</v>
      </c>
      <c r="C161" s="8"/>
      <c r="D161" s="8"/>
    </row>
    <row r="162" spans="1:14" x14ac:dyDescent="0.25">
      <c r="A162" s="8"/>
      <c r="B162" s="8"/>
      <c r="C162" s="8"/>
      <c r="D162" s="8"/>
    </row>
    <row r="163" spans="1:14" x14ac:dyDescent="0.25">
      <c r="A163" s="8"/>
      <c r="B163" s="8"/>
      <c r="C163" s="8"/>
      <c r="D163" s="8"/>
    </row>
    <row r="164" spans="1:14" x14ac:dyDescent="0.25">
      <c r="A164" s="8"/>
      <c r="B164" s="8"/>
      <c r="C164" s="8"/>
      <c r="D164" s="8"/>
    </row>
    <row r="165" spans="1:14" x14ac:dyDescent="0.25">
      <c r="A165" s="8"/>
      <c r="B165" s="8"/>
      <c r="C165" s="8"/>
      <c r="D165" s="8"/>
    </row>
    <row r="166" spans="1:14" x14ac:dyDescent="0.25">
      <c r="A166" s="8"/>
      <c r="B166" s="8"/>
      <c r="C166" s="8"/>
      <c r="D166" s="8"/>
    </row>
    <row r="167" spans="1:14" x14ac:dyDescent="0.25">
      <c r="A167" s="8"/>
      <c r="B167" s="8"/>
      <c r="C167" s="8"/>
      <c r="D167" s="8"/>
    </row>
    <row r="168" spans="1:14" x14ac:dyDescent="0.25">
      <c r="A168" s="8"/>
      <c r="B168" s="8"/>
      <c r="C168" s="8"/>
      <c r="D168" s="8"/>
    </row>
    <row r="169" spans="1:14" x14ac:dyDescent="0.25">
      <c r="A169" s="8"/>
      <c r="B169" s="8"/>
      <c r="C169" s="8"/>
      <c r="D169" s="8"/>
    </row>
    <row r="170" spans="1:14" x14ac:dyDescent="0.25">
      <c r="A170" s="8"/>
      <c r="B170" s="8"/>
      <c r="C170" s="8"/>
      <c r="D170" s="8"/>
    </row>
    <row r="171" spans="1:14" x14ac:dyDescent="0.25">
      <c r="A171" s="8"/>
      <c r="B171" s="8"/>
      <c r="C171" s="8"/>
      <c r="D171" s="8"/>
    </row>
    <row r="172" spans="1:14" x14ac:dyDescent="0.25">
      <c r="A172" s="8"/>
      <c r="B172" s="8"/>
      <c r="C172" s="8"/>
      <c r="D172" s="8"/>
    </row>
    <row r="173" spans="1:14" x14ac:dyDescent="0.25">
      <c r="A173" s="8"/>
      <c r="B173" s="8"/>
      <c r="C173" s="8"/>
      <c r="D173" s="8"/>
    </row>
    <row r="174" spans="1:14" x14ac:dyDescent="0.25">
      <c r="A174" s="8"/>
      <c r="B174" s="8"/>
      <c r="C174" s="8"/>
      <c r="D174" s="8"/>
    </row>
    <row r="175" spans="1:14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1:14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1:14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1:14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1:14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1:14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1:14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1:14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1:14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1:14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1:14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4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 x14ac:dyDescent="0.25">
      <c r="A272" s="8"/>
      <c r="B272" s="8"/>
      <c r="C272" s="8"/>
      <c r="D272" s="8"/>
    </row>
    <row r="273" spans="1:4" x14ac:dyDescent="0.25">
      <c r="A273" s="8"/>
      <c r="B273" s="8"/>
      <c r="C273" s="8"/>
      <c r="D273" s="8"/>
    </row>
    <row r="274" spans="1:4" x14ac:dyDescent="0.25">
      <c r="A274" s="8"/>
      <c r="B274" s="8"/>
    </row>
    <row r="275" spans="1:4" x14ac:dyDescent="0.25">
      <c r="A275" s="8"/>
      <c r="B275" s="8"/>
    </row>
    <row r="276" spans="1:4" x14ac:dyDescent="0.25">
      <c r="A276" s="8"/>
      <c r="B276" s="8"/>
    </row>
    <row r="277" spans="1:4" x14ac:dyDescent="0.25">
      <c r="A277" s="8"/>
      <c r="B277" s="8"/>
    </row>
    <row r="278" spans="1:4" x14ac:dyDescent="0.25">
      <c r="A278" s="8"/>
      <c r="B278" s="8"/>
    </row>
    <row r="279" spans="1:4" x14ac:dyDescent="0.25">
      <c r="A279" s="8"/>
      <c r="B279" s="8"/>
    </row>
    <row r="280" spans="1:4" x14ac:dyDescent="0.25">
      <c r="A280" s="8"/>
      <c r="B280" s="8"/>
    </row>
    <row r="281" spans="1:4" x14ac:dyDescent="0.25">
      <c r="A281" s="8"/>
      <c r="B281" s="8"/>
    </row>
    <row r="282" spans="1:4" x14ac:dyDescent="0.25">
      <c r="A282" s="8"/>
      <c r="B282" s="8"/>
    </row>
    <row r="283" spans="1:4" x14ac:dyDescent="0.25">
      <c r="A283" s="8"/>
      <c r="B283" s="8"/>
    </row>
    <row r="284" spans="1:4" x14ac:dyDescent="0.25">
      <c r="A284" s="8"/>
      <c r="B284" s="8"/>
    </row>
    <row r="285" spans="1:4" x14ac:dyDescent="0.25">
      <c r="A285" s="8"/>
      <c r="B285" s="8"/>
    </row>
    <row r="286" spans="1:4" x14ac:dyDescent="0.25">
      <c r="A286" s="8"/>
      <c r="B286" s="8"/>
    </row>
    <row r="287" spans="1:4" x14ac:dyDescent="0.25">
      <c r="A287" s="8"/>
      <c r="B287" s="8"/>
    </row>
    <row r="288" spans="1:4" x14ac:dyDescent="0.25">
      <c r="A288" s="8"/>
      <c r="B288" s="8"/>
    </row>
    <row r="289" spans="1:19" x14ac:dyDescent="0.25">
      <c r="A289" s="8"/>
      <c r="B289" s="8"/>
    </row>
    <row r="290" spans="1:19" x14ac:dyDescent="0.25">
      <c r="A290" s="8"/>
      <c r="B290" s="8"/>
    </row>
    <row r="291" spans="1:19" x14ac:dyDescent="0.25">
      <c r="A291" s="8"/>
      <c r="B291" s="8"/>
    </row>
    <row r="292" spans="1:19" x14ac:dyDescent="0.25">
      <c r="B292" s="13"/>
    </row>
    <row r="293" spans="1:19" x14ac:dyDescent="0.25">
      <c r="A293" s="8"/>
    </row>
    <row r="294" spans="1:19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6" spans="1:19" x14ac:dyDescent="0.25">
      <c r="A296" s="13"/>
    </row>
    <row r="299" spans="1:19" x14ac:dyDescent="0.25">
      <c r="A299" s="8"/>
    </row>
    <row r="300" spans="1:19" x14ac:dyDescent="0.25">
      <c r="A300" s="8"/>
    </row>
    <row r="301" spans="1:19" x14ac:dyDescent="0.25">
      <c r="A301" s="8"/>
    </row>
    <row r="302" spans="1:19" x14ac:dyDescent="0.25">
      <c r="A302" s="8"/>
    </row>
    <row r="303" spans="1:19" x14ac:dyDescent="0.25">
      <c r="A303" s="13"/>
    </row>
    <row r="307" spans="1:3" x14ac:dyDescent="0.25">
      <c r="A307" s="8"/>
      <c r="B307" s="8"/>
    </row>
    <row r="308" spans="1:3" x14ac:dyDescent="0.25">
      <c r="A308" s="8"/>
    </row>
    <row r="309" spans="1:3" x14ac:dyDescent="0.25">
      <c r="A309" s="8"/>
    </row>
    <row r="310" spans="1:3" x14ac:dyDescent="0.25">
      <c r="A310" s="8"/>
    </row>
    <row r="313" spans="1:3" x14ac:dyDescent="0.25">
      <c r="A313" s="8"/>
      <c r="B313" s="13"/>
    </row>
    <row r="314" spans="1:3" x14ac:dyDescent="0.25">
      <c r="A314" s="13"/>
    </row>
    <row r="315" spans="1:3" x14ac:dyDescent="0.25">
      <c r="A315" s="13"/>
    </row>
    <row r="316" spans="1:3" x14ac:dyDescent="0.25">
      <c r="A316" s="8"/>
      <c r="B316" s="8"/>
      <c r="C316" s="8"/>
    </row>
    <row r="318" spans="1:3" x14ac:dyDescent="0.25">
      <c r="A318" s="8"/>
    </row>
    <row r="319" spans="1:3" x14ac:dyDescent="0.25">
      <c r="A319" s="8"/>
      <c r="B319" s="8"/>
    </row>
    <row r="322" spans="1:2" x14ac:dyDescent="0.25">
      <c r="A322" s="8"/>
    </row>
    <row r="323" spans="1:2" x14ac:dyDescent="0.25">
      <c r="A323" s="8"/>
    </row>
    <row r="324" spans="1:2" x14ac:dyDescent="0.25">
      <c r="A324" s="8"/>
      <c r="B324" s="8"/>
    </row>
    <row r="325" spans="1:2" x14ac:dyDescent="0.25">
      <c r="A325" s="8"/>
      <c r="B325" s="8"/>
    </row>
    <row r="327" spans="1:2" x14ac:dyDescent="0.25">
      <c r="A327" s="8"/>
    </row>
    <row r="332" spans="1:2" x14ac:dyDescent="0.25">
      <c r="A332" s="8"/>
    </row>
    <row r="336" spans="1:2" x14ac:dyDescent="0.25">
      <c r="A336" s="13"/>
    </row>
    <row r="341" spans="1:14" x14ac:dyDescent="0.25">
      <c r="A341" s="8"/>
      <c r="B341" s="8"/>
    </row>
    <row r="343" spans="1:14" x14ac:dyDescent="0.25">
      <c r="A343" s="8"/>
    </row>
    <row r="345" spans="1:14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1:14" x14ac:dyDescent="0.25">
      <c r="A346" s="8"/>
      <c r="B346" s="8"/>
    </row>
    <row r="347" spans="1:14" x14ac:dyDescent="0.25">
      <c r="A347" s="8"/>
      <c r="B347" s="8"/>
    </row>
    <row r="351" spans="1:14" x14ac:dyDescent="0.25">
      <c r="A351" s="8"/>
      <c r="B351" s="8"/>
    </row>
    <row r="355" spans="1:10" x14ac:dyDescent="0.25">
      <c r="A355" s="8"/>
    </row>
    <row r="358" spans="1:10" x14ac:dyDescent="0.25">
      <c r="A358" s="8"/>
    </row>
    <row r="359" spans="1:10" x14ac:dyDescent="0.25">
      <c r="A359" s="8"/>
    </row>
    <row r="360" spans="1:10" x14ac:dyDescent="0.25">
      <c r="A360" s="8"/>
      <c r="B360" s="8"/>
      <c r="C360" s="8"/>
      <c r="D360" s="8"/>
      <c r="E360" s="13"/>
      <c r="F360" s="13"/>
      <c r="G360" s="13"/>
      <c r="H360" s="13"/>
      <c r="I360" s="13"/>
      <c r="J360" s="13"/>
    </row>
    <row r="361" spans="1:10" x14ac:dyDescent="0.25">
      <c r="A361" s="8"/>
      <c r="B361" s="8"/>
    </row>
    <row r="362" spans="1:10" x14ac:dyDescent="0.25">
      <c r="A362" s="8"/>
      <c r="B362" s="8"/>
      <c r="C362" s="8"/>
    </row>
    <row r="363" spans="1:10" x14ac:dyDescent="0.25">
      <c r="A363" s="8"/>
      <c r="B363" s="8"/>
    </row>
    <row r="364" spans="1:10" x14ac:dyDescent="0.25">
      <c r="A364" s="8"/>
    </row>
    <row r="365" spans="1:10" x14ac:dyDescent="0.25">
      <c r="A365" s="8"/>
    </row>
    <row r="366" spans="1:10" x14ac:dyDescent="0.25">
      <c r="A366" s="8"/>
      <c r="B366" s="8"/>
    </row>
    <row r="367" spans="1:10" x14ac:dyDescent="0.25">
      <c r="A367" s="8"/>
      <c r="B367" s="8"/>
      <c r="C367" s="8"/>
    </row>
    <row r="369" spans="1:10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3" spans="1:10" x14ac:dyDescent="0.25">
      <c r="A373" s="8"/>
      <c r="B373" s="8"/>
    </row>
    <row r="375" spans="1:10" x14ac:dyDescent="0.25">
      <c r="A375" s="8"/>
      <c r="B375" s="8"/>
      <c r="C375" s="8"/>
      <c r="D375" s="8"/>
    </row>
    <row r="376" spans="1:10" x14ac:dyDescent="0.25">
      <c r="A376" s="8"/>
      <c r="B376" s="8"/>
    </row>
    <row r="377" spans="1:10" x14ac:dyDescent="0.25">
      <c r="A377" s="8"/>
      <c r="B377" s="8"/>
    </row>
    <row r="378" spans="1:10" x14ac:dyDescent="0.25">
      <c r="A378" s="8"/>
      <c r="B378" s="8"/>
    </row>
    <row r="379" spans="1:10" x14ac:dyDescent="0.25">
      <c r="A379" s="8"/>
      <c r="B379" s="8"/>
    </row>
    <row r="380" spans="1:10" x14ac:dyDescent="0.25">
      <c r="A380" s="8"/>
    </row>
    <row r="381" spans="1:10" x14ac:dyDescent="0.25">
      <c r="A381" s="8"/>
      <c r="B381" s="8"/>
    </row>
    <row r="382" spans="1:10" x14ac:dyDescent="0.25">
      <c r="A382" s="8"/>
      <c r="B382" s="8"/>
      <c r="C382" s="8"/>
    </row>
    <row r="383" spans="1:10" x14ac:dyDescent="0.25">
      <c r="A383" s="8"/>
      <c r="B383" s="8"/>
    </row>
    <row r="384" spans="1:10" x14ac:dyDescent="0.25">
      <c r="A384" s="8"/>
    </row>
    <row r="385" spans="1:4" x14ac:dyDescent="0.25">
      <c r="A385" s="8"/>
      <c r="B385" s="8"/>
      <c r="C385" s="8"/>
    </row>
    <row r="386" spans="1:4" x14ac:dyDescent="0.25">
      <c r="A386" s="8"/>
      <c r="B386" s="8"/>
    </row>
    <row r="387" spans="1:4" x14ac:dyDescent="0.25">
      <c r="A387" s="8"/>
      <c r="B387" s="8"/>
    </row>
    <row r="388" spans="1:4" x14ac:dyDescent="0.25">
      <c r="A388" s="8"/>
      <c r="B388" s="8"/>
    </row>
    <row r="389" spans="1:4" x14ac:dyDescent="0.25">
      <c r="A389" s="8"/>
      <c r="B389" s="8"/>
    </row>
    <row r="390" spans="1:4" x14ac:dyDescent="0.25">
      <c r="A390" s="8"/>
      <c r="B390" s="8"/>
      <c r="C390" s="8"/>
    </row>
    <row r="391" spans="1:4" x14ac:dyDescent="0.25">
      <c r="A391" s="8"/>
    </row>
    <row r="392" spans="1:4" x14ac:dyDescent="0.25">
      <c r="A392" s="8"/>
      <c r="B392" s="8"/>
    </row>
    <row r="393" spans="1:4" x14ac:dyDescent="0.25">
      <c r="A393" s="8"/>
    </row>
    <row r="394" spans="1:4" x14ac:dyDescent="0.25">
      <c r="A394" s="8"/>
      <c r="B394" s="8"/>
      <c r="C394" s="8"/>
      <c r="D394" s="8"/>
    </row>
    <row r="395" spans="1:4" x14ac:dyDescent="0.25">
      <c r="A395" s="8"/>
      <c r="B395" s="8"/>
    </row>
    <row r="396" spans="1:4" x14ac:dyDescent="0.25">
      <c r="A396" s="8"/>
      <c r="B396" s="8"/>
      <c r="C396" s="8"/>
    </row>
    <row r="397" spans="1:4" x14ac:dyDescent="0.25">
      <c r="A397" s="8"/>
      <c r="B397" s="8"/>
    </row>
    <row r="401" spans="1:2" x14ac:dyDescent="0.25">
      <c r="A401" s="8"/>
      <c r="B401" s="13"/>
    </row>
    <row r="402" spans="1:2" x14ac:dyDescent="0.25">
      <c r="A402" s="13"/>
    </row>
    <row r="403" spans="1:2" x14ac:dyDescent="0.25">
      <c r="A403" s="8"/>
    </row>
    <row r="405" spans="1:2" x14ac:dyDescent="0.25">
      <c r="A405" s="8"/>
      <c r="B405" s="8"/>
    </row>
    <row r="408" spans="1:2" x14ac:dyDescent="0.25">
      <c r="A408" s="8"/>
      <c r="B408" s="13"/>
    </row>
    <row r="409" spans="1:2" x14ac:dyDescent="0.25">
      <c r="A409" s="8"/>
    </row>
    <row r="411" spans="1:2" x14ac:dyDescent="0.25">
      <c r="A411" s="8"/>
    </row>
    <row r="413" spans="1:2" x14ac:dyDescent="0.25">
      <c r="A413" s="8"/>
    </row>
    <row r="415" spans="1:2" x14ac:dyDescent="0.25">
      <c r="A415" s="8"/>
      <c r="B415" s="13"/>
    </row>
    <row r="416" spans="1:2" x14ac:dyDescent="0.25">
      <c r="A416" s="13"/>
    </row>
    <row r="418" spans="1:2" x14ac:dyDescent="0.25">
      <c r="A418" s="8"/>
    </row>
    <row r="421" spans="1:2" x14ac:dyDescent="0.25">
      <c r="A421" s="8"/>
      <c r="B421" s="13"/>
    </row>
    <row r="422" spans="1:2" x14ac:dyDescent="0.25">
      <c r="A422" s="13"/>
    </row>
    <row r="426" spans="1:2" x14ac:dyDescent="0.25">
      <c r="A426" s="1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C106-A865-4171-A1F0-3BB3933AC47D}">
  <dimension ref="A1:B79"/>
  <sheetViews>
    <sheetView topLeftCell="A2" workbookViewId="0">
      <selection activeCell="B20" sqref="B20"/>
    </sheetView>
  </sheetViews>
  <sheetFormatPr defaultRowHeight="15" x14ac:dyDescent="0.25"/>
  <sheetData>
    <row r="1" spans="1:2" x14ac:dyDescent="0.25">
      <c r="A1" t="s">
        <v>177</v>
      </c>
      <c r="B1" t="s">
        <v>178</v>
      </c>
    </row>
    <row r="2" spans="1:2" x14ac:dyDescent="0.25">
      <c r="A2">
        <v>1950</v>
      </c>
      <c r="B2">
        <v>1.2</v>
      </c>
    </row>
    <row r="3" spans="1:2" x14ac:dyDescent="0.25">
      <c r="A3">
        <v>1951</v>
      </c>
      <c r="B3">
        <v>1.52</v>
      </c>
    </row>
    <row r="4" spans="1:2" x14ac:dyDescent="0.25">
      <c r="A4">
        <v>1952</v>
      </c>
      <c r="B4">
        <v>1.72</v>
      </c>
    </row>
    <row r="5" spans="1:2" x14ac:dyDescent="0.25">
      <c r="A5">
        <v>1953</v>
      </c>
      <c r="B5">
        <v>1.9</v>
      </c>
    </row>
    <row r="6" spans="1:2" x14ac:dyDescent="0.25">
      <c r="A6">
        <v>1954</v>
      </c>
      <c r="B6">
        <v>0.94</v>
      </c>
    </row>
    <row r="7" spans="1:2" x14ac:dyDescent="0.25">
      <c r="A7">
        <v>1955</v>
      </c>
      <c r="B7">
        <v>1.73</v>
      </c>
    </row>
    <row r="8" spans="1:2" x14ac:dyDescent="0.25">
      <c r="A8">
        <v>1956</v>
      </c>
      <c r="B8">
        <v>2.62</v>
      </c>
    </row>
    <row r="9" spans="1:2" x14ac:dyDescent="0.25">
      <c r="A9">
        <v>1957</v>
      </c>
      <c r="B9">
        <v>3.23</v>
      </c>
    </row>
    <row r="10" spans="1:2" x14ac:dyDescent="0.25">
      <c r="A10">
        <v>1958</v>
      </c>
      <c r="B10">
        <v>1.78</v>
      </c>
    </row>
    <row r="11" spans="1:2" x14ac:dyDescent="0.25">
      <c r="A11">
        <v>1959</v>
      </c>
      <c r="B11">
        <v>3.37</v>
      </c>
    </row>
    <row r="12" spans="1:2" x14ac:dyDescent="0.25">
      <c r="A12">
        <v>1960</v>
      </c>
      <c r="B12">
        <v>2.87</v>
      </c>
    </row>
    <row r="13" spans="1:2" x14ac:dyDescent="0.25">
      <c r="A13">
        <v>1961</v>
      </c>
      <c r="B13">
        <v>2.36</v>
      </c>
    </row>
    <row r="14" spans="1:2" x14ac:dyDescent="0.25">
      <c r="A14">
        <v>1962</v>
      </c>
      <c r="B14">
        <v>2.77</v>
      </c>
    </row>
    <row r="15" spans="1:2" x14ac:dyDescent="0.25">
      <c r="A15">
        <v>1963</v>
      </c>
      <c r="B15">
        <v>3.16</v>
      </c>
    </row>
    <row r="16" spans="1:2" x14ac:dyDescent="0.25">
      <c r="A16">
        <v>1964</v>
      </c>
      <c r="B16">
        <v>3.54</v>
      </c>
    </row>
    <row r="17" spans="1:2" x14ac:dyDescent="0.25">
      <c r="A17">
        <v>1965</v>
      </c>
      <c r="B17">
        <v>3.95</v>
      </c>
    </row>
    <row r="18" spans="1:2" x14ac:dyDescent="0.25">
      <c r="A18">
        <v>1966</v>
      </c>
      <c r="B18">
        <v>4.8600000000000003</v>
      </c>
    </row>
    <row r="19" spans="1:2" x14ac:dyDescent="0.25">
      <c r="A19">
        <v>1967</v>
      </c>
      <c r="B19">
        <v>4.29</v>
      </c>
    </row>
    <row r="20" spans="1:2" x14ac:dyDescent="0.25">
      <c r="A20">
        <v>1968</v>
      </c>
      <c r="B20">
        <v>5.34</v>
      </c>
    </row>
    <row r="21" spans="1:2" x14ac:dyDescent="0.25">
      <c r="A21">
        <v>1969</v>
      </c>
      <c r="B21">
        <v>6.67</v>
      </c>
    </row>
    <row r="22" spans="1:2" x14ac:dyDescent="0.25">
      <c r="A22">
        <v>1970</v>
      </c>
      <c r="B22">
        <v>6.39</v>
      </c>
    </row>
    <row r="23" spans="1:2" x14ac:dyDescent="0.25">
      <c r="A23">
        <v>1971</v>
      </c>
      <c r="B23">
        <v>4.33</v>
      </c>
    </row>
    <row r="24" spans="1:2" x14ac:dyDescent="0.25">
      <c r="A24">
        <v>1972</v>
      </c>
      <c r="B24">
        <v>4.07</v>
      </c>
    </row>
    <row r="25" spans="1:2" x14ac:dyDescent="0.25">
      <c r="A25">
        <v>1973</v>
      </c>
      <c r="B25">
        <v>7.03</v>
      </c>
    </row>
    <row r="26" spans="1:2" x14ac:dyDescent="0.25">
      <c r="A26">
        <v>1974</v>
      </c>
      <c r="B26">
        <v>7.83</v>
      </c>
    </row>
    <row r="27" spans="1:2" x14ac:dyDescent="0.25">
      <c r="A27">
        <v>1975</v>
      </c>
      <c r="B27">
        <v>5.77</v>
      </c>
    </row>
    <row r="28" spans="1:2" x14ac:dyDescent="0.25">
      <c r="A28">
        <v>1976</v>
      </c>
      <c r="B28">
        <v>4.97</v>
      </c>
    </row>
    <row r="29" spans="1:2" x14ac:dyDescent="0.25">
      <c r="A29">
        <v>1977</v>
      </c>
      <c r="B29">
        <v>5.27</v>
      </c>
    </row>
    <row r="30" spans="1:2" x14ac:dyDescent="0.25">
      <c r="A30">
        <v>1978</v>
      </c>
      <c r="B30">
        <v>7.19</v>
      </c>
    </row>
    <row r="31" spans="1:2" x14ac:dyDescent="0.25">
      <c r="A31">
        <v>1979</v>
      </c>
      <c r="B31">
        <v>10.07</v>
      </c>
    </row>
    <row r="32" spans="1:2" x14ac:dyDescent="0.25">
      <c r="A32">
        <v>1980</v>
      </c>
      <c r="B32">
        <v>11.39</v>
      </c>
    </row>
    <row r="33" spans="1:2" x14ac:dyDescent="0.25">
      <c r="A33">
        <v>1981</v>
      </c>
      <c r="B33">
        <v>14.04</v>
      </c>
    </row>
    <row r="34" spans="1:2" x14ac:dyDescent="0.25">
      <c r="A34">
        <v>1982</v>
      </c>
      <c r="B34">
        <v>10.6</v>
      </c>
    </row>
    <row r="35" spans="1:2" x14ac:dyDescent="0.25">
      <c r="A35">
        <v>1983</v>
      </c>
      <c r="B35">
        <v>8.6199999999999992</v>
      </c>
    </row>
    <row r="36" spans="1:2" x14ac:dyDescent="0.25">
      <c r="A36">
        <v>1984</v>
      </c>
      <c r="B36">
        <v>9.5399999999999991</v>
      </c>
    </row>
    <row r="37" spans="1:2" x14ac:dyDescent="0.25">
      <c r="A37">
        <v>1985</v>
      </c>
      <c r="B37">
        <v>7.47</v>
      </c>
    </row>
    <row r="38" spans="1:2" x14ac:dyDescent="0.25">
      <c r="A38">
        <v>1986</v>
      </c>
      <c r="B38">
        <v>5.97</v>
      </c>
    </row>
    <row r="39" spans="1:2" x14ac:dyDescent="0.25">
      <c r="A39">
        <v>1987</v>
      </c>
      <c r="B39">
        <v>5.78</v>
      </c>
    </row>
    <row r="40" spans="1:2" x14ac:dyDescent="0.25">
      <c r="A40">
        <v>1988</v>
      </c>
      <c r="B40">
        <v>6.67</v>
      </c>
    </row>
    <row r="41" spans="1:2" x14ac:dyDescent="0.25">
      <c r="A41">
        <v>1989</v>
      </c>
      <c r="B41">
        <v>8.11</v>
      </c>
    </row>
    <row r="42" spans="1:2" x14ac:dyDescent="0.25">
      <c r="A42">
        <v>1990</v>
      </c>
      <c r="B42">
        <v>7.5</v>
      </c>
    </row>
    <row r="43" spans="1:2" x14ac:dyDescent="0.25">
      <c r="A43">
        <v>1991</v>
      </c>
      <c r="B43">
        <v>5.38</v>
      </c>
    </row>
    <row r="44" spans="1:2" x14ac:dyDescent="0.25">
      <c r="A44">
        <v>1992</v>
      </c>
      <c r="B44">
        <v>3.43</v>
      </c>
    </row>
    <row r="45" spans="1:2" x14ac:dyDescent="0.25">
      <c r="A45">
        <v>1993</v>
      </c>
      <c r="B45">
        <v>3</v>
      </c>
    </row>
    <row r="46" spans="1:2" x14ac:dyDescent="0.25">
      <c r="A46">
        <v>1994</v>
      </c>
      <c r="B46">
        <v>4.25</v>
      </c>
    </row>
    <row r="47" spans="1:2" x14ac:dyDescent="0.25">
      <c r="A47">
        <v>1995</v>
      </c>
      <c r="B47">
        <v>5.49</v>
      </c>
    </row>
    <row r="48" spans="1:2" x14ac:dyDescent="0.25">
      <c r="A48">
        <v>1996</v>
      </c>
      <c r="B48">
        <v>5.01</v>
      </c>
    </row>
    <row r="49" spans="1:2" x14ac:dyDescent="0.25">
      <c r="A49">
        <v>1997</v>
      </c>
      <c r="B49">
        <v>5.0599999999999996</v>
      </c>
    </row>
    <row r="50" spans="1:2" x14ac:dyDescent="0.25">
      <c r="A50">
        <v>1998</v>
      </c>
      <c r="B50">
        <v>4.78</v>
      </c>
    </row>
    <row r="51" spans="1:2" x14ac:dyDescent="0.25">
      <c r="A51">
        <v>1999</v>
      </c>
      <c r="B51">
        <v>4.6399999999999997</v>
      </c>
    </row>
    <row r="52" spans="1:2" x14ac:dyDescent="0.25">
      <c r="A52">
        <v>2000</v>
      </c>
      <c r="B52">
        <v>5.82</v>
      </c>
    </row>
    <row r="53" spans="1:2" x14ac:dyDescent="0.25">
      <c r="A53">
        <v>2001</v>
      </c>
      <c r="B53">
        <v>3.4</v>
      </c>
    </row>
    <row r="54" spans="1:2" x14ac:dyDescent="0.25">
      <c r="A54">
        <v>2002</v>
      </c>
      <c r="B54">
        <v>1.61</v>
      </c>
    </row>
    <row r="55" spans="1:2" x14ac:dyDescent="0.25">
      <c r="A55">
        <v>2003</v>
      </c>
      <c r="B55">
        <v>1.01</v>
      </c>
    </row>
    <row r="56" spans="1:2" x14ac:dyDescent="0.25">
      <c r="A56">
        <v>2004</v>
      </c>
      <c r="B56">
        <v>1.37</v>
      </c>
    </row>
    <row r="57" spans="1:2" x14ac:dyDescent="0.25">
      <c r="A57">
        <v>2005</v>
      </c>
      <c r="B57">
        <v>3.15</v>
      </c>
    </row>
    <row r="58" spans="1:2" x14ac:dyDescent="0.25">
      <c r="A58">
        <v>2006</v>
      </c>
      <c r="B58">
        <v>4.7300000000000004</v>
      </c>
    </row>
    <row r="59" spans="1:2" x14ac:dyDescent="0.25">
      <c r="A59">
        <v>2007</v>
      </c>
      <c r="B59">
        <v>4.3600000000000003</v>
      </c>
    </row>
    <row r="60" spans="1:2" x14ac:dyDescent="0.25">
      <c r="A60">
        <v>2008</v>
      </c>
      <c r="B60">
        <v>1.37</v>
      </c>
    </row>
    <row r="61" spans="1:2" x14ac:dyDescent="0.25">
      <c r="A61">
        <v>2009</v>
      </c>
      <c r="B61">
        <v>0.15</v>
      </c>
    </row>
    <row r="62" spans="1:2" x14ac:dyDescent="0.25">
      <c r="A62">
        <v>2010</v>
      </c>
      <c r="B62">
        <v>0.14000000000000001</v>
      </c>
    </row>
    <row r="63" spans="1:2" x14ac:dyDescent="0.25">
      <c r="A63">
        <v>2011</v>
      </c>
      <c r="B63">
        <v>0.05</v>
      </c>
    </row>
    <row r="64" spans="1:2" x14ac:dyDescent="0.25">
      <c r="A64">
        <v>2012</v>
      </c>
      <c r="B64">
        <v>0.09</v>
      </c>
    </row>
    <row r="65" spans="1:2" x14ac:dyDescent="0.25">
      <c r="A65">
        <v>2013</v>
      </c>
      <c r="B65">
        <v>0.06</v>
      </c>
    </row>
    <row r="66" spans="1:2" x14ac:dyDescent="0.25">
      <c r="A66">
        <v>2014</v>
      </c>
      <c r="B66">
        <v>0.03</v>
      </c>
    </row>
    <row r="67" spans="1:2" x14ac:dyDescent="0.25">
      <c r="A67">
        <v>2015</v>
      </c>
      <c r="B67">
        <v>0.05</v>
      </c>
    </row>
    <row r="68" spans="1:2" x14ac:dyDescent="0.25">
      <c r="A68">
        <v>2016</v>
      </c>
      <c r="B68">
        <v>0.32</v>
      </c>
    </row>
    <row r="69" spans="1:2" x14ac:dyDescent="0.25">
      <c r="A69">
        <v>2017</v>
      </c>
      <c r="B69">
        <v>0.95</v>
      </c>
    </row>
    <row r="70" spans="1:2" x14ac:dyDescent="0.25">
      <c r="A70">
        <v>2018</v>
      </c>
      <c r="B70">
        <v>1.31</v>
      </c>
    </row>
    <row r="71" spans="1:2" x14ac:dyDescent="0.25">
      <c r="A71">
        <v>2019</v>
      </c>
      <c r="B71">
        <v>1.91</v>
      </c>
    </row>
    <row r="72" spans="1:2" x14ac:dyDescent="0.25">
      <c r="A72">
        <v>2020</v>
      </c>
      <c r="B72">
        <v>2.52</v>
      </c>
    </row>
    <row r="73" spans="1:2" x14ac:dyDescent="0.25">
      <c r="A73">
        <v>2021</v>
      </c>
      <c r="B73">
        <v>2.78</v>
      </c>
    </row>
    <row r="74" spans="1:2" x14ac:dyDescent="0.25">
      <c r="A74">
        <v>2022</v>
      </c>
      <c r="B74">
        <v>2.8</v>
      </c>
    </row>
    <row r="75" spans="1:2" x14ac:dyDescent="0.25">
      <c r="A75">
        <v>2023</v>
      </c>
      <c r="B75">
        <v>2.8</v>
      </c>
    </row>
    <row r="76" spans="1:2" x14ac:dyDescent="0.25">
      <c r="A76">
        <v>2024</v>
      </c>
      <c r="B76">
        <v>2.8</v>
      </c>
    </row>
    <row r="77" spans="1:2" x14ac:dyDescent="0.25">
      <c r="A77">
        <v>2025</v>
      </c>
      <c r="B77">
        <v>2.8</v>
      </c>
    </row>
    <row r="78" spans="1:2" x14ac:dyDescent="0.25">
      <c r="A78">
        <v>2026</v>
      </c>
      <c r="B78">
        <v>2.8</v>
      </c>
    </row>
    <row r="79" spans="1:2" x14ac:dyDescent="0.25">
      <c r="A79">
        <v>2027</v>
      </c>
      <c r="B79">
        <v>2.8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75B2-5790-4E10-9DD6-6B28E47F1BAC}">
  <dimension ref="A1:C80"/>
  <sheetViews>
    <sheetView workbookViewId="0">
      <selection activeCell="R21" sqref="R21"/>
    </sheetView>
  </sheetViews>
  <sheetFormatPr defaultRowHeight="15" x14ac:dyDescent="0.25"/>
  <cols>
    <col min="2" max="2" width="16.42578125" bestFit="1" customWidth="1"/>
    <col min="3" max="3" width="25.140625" bestFit="1" customWidth="1"/>
  </cols>
  <sheetData>
    <row r="1" spans="1:3" x14ac:dyDescent="0.25">
      <c r="B1" t="s">
        <v>179</v>
      </c>
      <c r="C1" t="s">
        <v>180</v>
      </c>
    </row>
    <row r="2" spans="1:3" x14ac:dyDescent="0.25">
      <c r="A2" t="s">
        <v>177</v>
      </c>
      <c r="B2" t="s">
        <v>181</v>
      </c>
      <c r="C2" t="s">
        <v>182</v>
      </c>
    </row>
    <row r="3" spans="1:3" x14ac:dyDescent="0.25">
      <c r="A3">
        <v>1950</v>
      </c>
      <c r="B3">
        <v>-6.3945379999999998</v>
      </c>
      <c r="C3">
        <v>-5.6168310000000004</v>
      </c>
    </row>
    <row r="4" spans="1:3" x14ac:dyDescent="0.25">
      <c r="A4">
        <v>1951</v>
      </c>
      <c r="B4">
        <v>-0.65027259999999998</v>
      </c>
      <c r="C4">
        <v>-0.16410849999999999</v>
      </c>
    </row>
    <row r="5" spans="1:3" x14ac:dyDescent="0.25">
      <c r="A5">
        <v>1952</v>
      </c>
      <c r="B5">
        <v>0.96952459999999996</v>
      </c>
      <c r="C5">
        <v>0.45878469999999999</v>
      </c>
    </row>
    <row r="6" spans="1:3" x14ac:dyDescent="0.25">
      <c r="A6">
        <v>1953</v>
      </c>
      <c r="B6">
        <v>1.4151990000000001</v>
      </c>
      <c r="C6">
        <v>0.98075290000000004</v>
      </c>
    </row>
    <row r="7" spans="1:3" x14ac:dyDescent="0.25">
      <c r="A7">
        <v>1954</v>
      </c>
      <c r="B7">
        <v>1.3127120000000001</v>
      </c>
      <c r="C7">
        <v>-0.74507049999999997</v>
      </c>
    </row>
    <row r="8" spans="1:3" x14ac:dyDescent="0.25">
      <c r="A8">
        <v>1955</v>
      </c>
      <c r="B8">
        <v>0.24739459999999999</v>
      </c>
      <c r="C8">
        <v>-1.619442</v>
      </c>
    </row>
    <row r="9" spans="1:3" x14ac:dyDescent="0.25">
      <c r="A9">
        <v>1956</v>
      </c>
      <c r="B9">
        <v>-0.88659209999999999</v>
      </c>
      <c r="C9">
        <v>-0.68102739999999995</v>
      </c>
    </row>
    <row r="10" spans="1:3" x14ac:dyDescent="0.25">
      <c r="A10">
        <v>1957</v>
      </c>
      <c r="B10">
        <v>0.53139420000000004</v>
      </c>
      <c r="C10">
        <v>1.02949</v>
      </c>
    </row>
    <row r="11" spans="1:3" x14ac:dyDescent="0.25">
      <c r="A11">
        <v>1958</v>
      </c>
      <c r="B11">
        <v>0.9535498</v>
      </c>
      <c r="C11">
        <v>0.37810919999999998</v>
      </c>
    </row>
    <row r="12" spans="1:3" x14ac:dyDescent="0.25">
      <c r="A12">
        <v>1959</v>
      </c>
      <c r="B12">
        <v>1.8048059999999999</v>
      </c>
      <c r="C12">
        <v>1.9874909999999999</v>
      </c>
    </row>
    <row r="13" spans="1:3" x14ac:dyDescent="0.25">
      <c r="A13">
        <v>1960</v>
      </c>
      <c r="B13">
        <v>1.862268</v>
      </c>
      <c r="C13">
        <v>1.788905</v>
      </c>
    </row>
    <row r="14" spans="1:3" x14ac:dyDescent="0.25">
      <c r="A14">
        <v>1961</v>
      </c>
      <c r="B14">
        <v>1.2300439999999999</v>
      </c>
      <c r="C14">
        <v>1.1226430000000001</v>
      </c>
    </row>
    <row r="15" spans="1:3" x14ac:dyDescent="0.25">
      <c r="A15">
        <v>1962</v>
      </c>
      <c r="B15">
        <v>1.5873299999999999</v>
      </c>
      <c r="C15">
        <v>1.658256</v>
      </c>
    </row>
    <row r="16" spans="1:3" x14ac:dyDescent="0.25">
      <c r="A16">
        <v>1963</v>
      </c>
      <c r="B16">
        <v>1.8298920000000001</v>
      </c>
      <c r="C16">
        <v>1.624036</v>
      </c>
    </row>
    <row r="17" spans="1:3" x14ac:dyDescent="0.25">
      <c r="A17">
        <v>1964</v>
      </c>
      <c r="B17">
        <v>1.8464020000000001</v>
      </c>
      <c r="C17">
        <v>1.759538</v>
      </c>
    </row>
    <row r="18" spans="1:3" x14ac:dyDescent="0.25">
      <c r="A18">
        <v>1965</v>
      </c>
      <c r="B18">
        <v>1.1381950000000001</v>
      </c>
      <c r="C18">
        <v>1.155203</v>
      </c>
    </row>
    <row r="19" spans="1:3" x14ac:dyDescent="0.25">
      <c r="A19">
        <v>1966</v>
      </c>
      <c r="B19">
        <v>2.0052590000000001</v>
      </c>
      <c r="C19">
        <v>1.989473</v>
      </c>
    </row>
    <row r="20" spans="1:3" x14ac:dyDescent="0.25">
      <c r="A20">
        <v>1967</v>
      </c>
      <c r="B20">
        <v>0.18385789999999999</v>
      </c>
      <c r="C20">
        <v>0.1330519</v>
      </c>
    </row>
    <row r="21" spans="1:3" x14ac:dyDescent="0.25">
      <c r="A21">
        <v>1968</v>
      </c>
      <c r="B21">
        <v>0.10584349999999999</v>
      </c>
      <c r="C21">
        <v>0.56028599999999995</v>
      </c>
    </row>
    <row r="22" spans="1:3" x14ac:dyDescent="0.25">
      <c r="A22">
        <v>1969</v>
      </c>
      <c r="B22">
        <v>0.92082830000000004</v>
      </c>
      <c r="C22">
        <v>1.492154</v>
      </c>
    </row>
    <row r="23" spans="1:3" x14ac:dyDescent="0.25">
      <c r="A23">
        <v>1970</v>
      </c>
      <c r="B23">
        <v>2.180183</v>
      </c>
      <c r="C23">
        <v>1.4671160000000001</v>
      </c>
    </row>
    <row r="24" spans="1:3" x14ac:dyDescent="0.25">
      <c r="A24">
        <v>1971</v>
      </c>
      <c r="B24">
        <v>1.0757060000000001</v>
      </c>
      <c r="C24">
        <v>7.7523700000000001E-2</v>
      </c>
    </row>
    <row r="25" spans="1:3" x14ac:dyDescent="0.25">
      <c r="A25">
        <v>1972</v>
      </c>
      <c r="B25">
        <v>-1.957322</v>
      </c>
      <c r="C25">
        <v>-1.2313210000000001</v>
      </c>
    </row>
    <row r="26" spans="1:3" x14ac:dyDescent="0.25">
      <c r="A26">
        <v>1973</v>
      </c>
      <c r="B26">
        <v>-3.3867470000000002</v>
      </c>
      <c r="C26">
        <v>-1.550845</v>
      </c>
    </row>
    <row r="27" spans="1:3" x14ac:dyDescent="0.25">
      <c r="A27">
        <v>1974</v>
      </c>
      <c r="B27">
        <v>-0.91842369999999995</v>
      </c>
      <c r="C27">
        <v>-1.0336069999999999</v>
      </c>
    </row>
    <row r="28" spans="1:3" x14ac:dyDescent="0.25">
      <c r="A28">
        <v>1975</v>
      </c>
      <c r="B28">
        <v>0.17186309999999999</v>
      </c>
      <c r="C28">
        <v>0.43042900000000001</v>
      </c>
    </row>
    <row r="29" spans="1:3" x14ac:dyDescent="0.25">
      <c r="A29">
        <v>1976</v>
      </c>
      <c r="B29">
        <v>-1.2761849999999999</v>
      </c>
      <c r="C29">
        <v>-1.0711139999999999</v>
      </c>
    </row>
    <row r="30" spans="1:3" x14ac:dyDescent="0.25">
      <c r="A30">
        <v>1977</v>
      </c>
      <c r="B30">
        <v>-2.0606279999999999</v>
      </c>
      <c r="C30">
        <v>-1.4963949999999999</v>
      </c>
    </row>
    <row r="31" spans="1:3" x14ac:dyDescent="0.25">
      <c r="A31">
        <v>1978</v>
      </c>
      <c r="B31">
        <v>-3.4885419999999998</v>
      </c>
      <c r="C31">
        <v>-0.7569728</v>
      </c>
    </row>
    <row r="32" spans="1:3" x14ac:dyDescent="0.25">
      <c r="A32">
        <v>1979</v>
      </c>
      <c r="B32">
        <v>-2.609105</v>
      </c>
      <c r="C32">
        <v>1.4384790000000001</v>
      </c>
    </row>
    <row r="33" spans="1:3" x14ac:dyDescent="0.25">
      <c r="A33">
        <v>1980</v>
      </c>
      <c r="B33">
        <v>1.5152669999999999</v>
      </c>
      <c r="C33">
        <v>2.471285</v>
      </c>
    </row>
    <row r="34" spans="1:3" x14ac:dyDescent="0.25">
      <c r="A34">
        <v>1981</v>
      </c>
      <c r="B34">
        <v>8.0946979999999993</v>
      </c>
      <c r="C34">
        <v>8.0211950000000005</v>
      </c>
    </row>
    <row r="35" spans="1:3" x14ac:dyDescent="0.25">
      <c r="A35">
        <v>1982</v>
      </c>
      <c r="B35">
        <v>7.4380870000000003</v>
      </c>
      <c r="C35">
        <v>6.7361589999999998</v>
      </c>
    </row>
    <row r="36" spans="1:3" x14ac:dyDescent="0.25">
      <c r="A36">
        <v>1983</v>
      </c>
      <c r="B36">
        <v>4.3933229999999996</v>
      </c>
      <c r="C36">
        <v>5.1160189999999997</v>
      </c>
    </row>
    <row r="37" spans="1:3" x14ac:dyDescent="0.25">
      <c r="A37">
        <v>1984</v>
      </c>
      <c r="B37">
        <v>6.0408280000000003</v>
      </c>
      <c r="C37">
        <v>6.3989370000000001</v>
      </c>
    </row>
    <row r="38" spans="1:3" x14ac:dyDescent="0.25">
      <c r="A38">
        <v>1985</v>
      </c>
      <c r="B38">
        <v>5.6283269999999996</v>
      </c>
      <c r="C38">
        <v>5.4637060000000002</v>
      </c>
    </row>
    <row r="39" spans="1:3" x14ac:dyDescent="0.25">
      <c r="A39">
        <v>1986</v>
      </c>
      <c r="B39">
        <v>2.385386</v>
      </c>
      <c r="C39">
        <v>3.4506380000000001</v>
      </c>
    </row>
    <row r="40" spans="1:3" x14ac:dyDescent="0.25">
      <c r="A40">
        <v>1987</v>
      </c>
      <c r="B40">
        <v>1.72597</v>
      </c>
      <c r="C40">
        <v>2.3497789999999998</v>
      </c>
    </row>
    <row r="41" spans="1:3" x14ac:dyDescent="0.25">
      <c r="A41">
        <v>1988</v>
      </c>
      <c r="B41">
        <v>1.9642230000000001</v>
      </c>
      <c r="C41">
        <v>2.8553410000000001</v>
      </c>
    </row>
    <row r="42" spans="1:3" x14ac:dyDescent="0.25">
      <c r="A42">
        <v>1989</v>
      </c>
      <c r="B42">
        <v>2.847696</v>
      </c>
      <c r="C42">
        <v>4.4804500000000003</v>
      </c>
    </row>
    <row r="43" spans="1:3" x14ac:dyDescent="0.25">
      <c r="A43">
        <v>1990</v>
      </c>
      <c r="B43">
        <v>3.3780230000000002</v>
      </c>
      <c r="C43">
        <v>4.2147319999999997</v>
      </c>
    </row>
    <row r="44" spans="1:3" x14ac:dyDescent="0.25">
      <c r="A44">
        <v>1991</v>
      </c>
      <c r="B44">
        <v>2.4141360000000001</v>
      </c>
      <c r="C44">
        <v>3.1301380000000001</v>
      </c>
    </row>
    <row r="45" spans="1:3" x14ac:dyDescent="0.25">
      <c r="A45">
        <v>1992</v>
      </c>
      <c r="B45">
        <v>0.48035030000000001</v>
      </c>
      <c r="C45">
        <v>1.0772790000000001</v>
      </c>
    </row>
    <row r="46" spans="1:3" x14ac:dyDescent="0.25">
      <c r="A46">
        <v>1993</v>
      </c>
      <c r="B46">
        <v>0.47168159999999998</v>
      </c>
      <c r="C46">
        <v>0.89090939999999996</v>
      </c>
    </row>
    <row r="47" spans="1:3" x14ac:dyDescent="0.25">
      <c r="A47">
        <v>1994</v>
      </c>
      <c r="B47">
        <v>1.455409</v>
      </c>
      <c r="C47">
        <v>2.1977530000000001</v>
      </c>
    </row>
    <row r="48" spans="1:3" x14ac:dyDescent="0.25">
      <c r="A48">
        <v>1995</v>
      </c>
      <c r="B48">
        <v>2.5799979999999998</v>
      </c>
      <c r="C48">
        <v>3.6744029999999999</v>
      </c>
    </row>
    <row r="49" spans="1:3" x14ac:dyDescent="0.25">
      <c r="A49">
        <v>1996</v>
      </c>
      <c r="B49">
        <v>2.7414679999999998</v>
      </c>
      <c r="C49">
        <v>3.316462</v>
      </c>
    </row>
    <row r="50" spans="1:3" x14ac:dyDescent="0.25">
      <c r="A50">
        <v>1997</v>
      </c>
      <c r="B50">
        <v>3.5143740000000001</v>
      </c>
      <c r="C50">
        <v>3.9762909999999998</v>
      </c>
    </row>
    <row r="51" spans="1:3" x14ac:dyDescent="0.25">
      <c r="A51">
        <v>1998</v>
      </c>
      <c r="B51">
        <v>2.5954440000000001</v>
      </c>
      <c r="C51">
        <v>3.2572890000000001</v>
      </c>
    </row>
    <row r="52" spans="1:3" x14ac:dyDescent="0.25">
      <c r="A52">
        <v>1999</v>
      </c>
      <c r="B52">
        <v>1.3339190000000001</v>
      </c>
      <c r="C52">
        <v>2.3924370000000001</v>
      </c>
    </row>
    <row r="53" spans="1:3" x14ac:dyDescent="0.25">
      <c r="A53">
        <v>2000</v>
      </c>
      <c r="B53">
        <v>3.0142000000000002</v>
      </c>
      <c r="C53">
        <v>3.574071</v>
      </c>
    </row>
    <row r="54" spans="1:3" x14ac:dyDescent="0.25">
      <c r="A54">
        <v>2001</v>
      </c>
      <c r="B54">
        <v>1.8313470000000001</v>
      </c>
      <c r="C54">
        <v>1.871443</v>
      </c>
    </row>
    <row r="55" spans="1:3" x14ac:dyDescent="0.25">
      <c r="A55">
        <v>2002</v>
      </c>
      <c r="B55">
        <v>-0.64346519999999996</v>
      </c>
      <c r="C55">
        <v>-0.36933680000000002</v>
      </c>
    </row>
    <row r="56" spans="1:3" x14ac:dyDescent="0.25">
      <c r="A56">
        <v>2003</v>
      </c>
      <c r="B56">
        <v>-1.618198</v>
      </c>
      <c r="C56">
        <v>-1.696869</v>
      </c>
    </row>
    <row r="57" spans="1:3" x14ac:dyDescent="0.25">
      <c r="A57">
        <v>2004</v>
      </c>
      <c r="B57">
        <v>-1.961911</v>
      </c>
      <c r="C57">
        <v>-1.7996049999999999</v>
      </c>
    </row>
    <row r="58" spans="1:3" x14ac:dyDescent="0.25">
      <c r="A58">
        <v>2005</v>
      </c>
      <c r="B58">
        <v>-2.48711E-2</v>
      </c>
      <c r="C58">
        <v>0.1304989</v>
      </c>
    </row>
    <row r="59" spans="1:3" x14ac:dyDescent="0.25">
      <c r="A59">
        <v>2006</v>
      </c>
      <c r="B59">
        <v>1.922563</v>
      </c>
      <c r="C59">
        <v>2.0964900000000002</v>
      </c>
    </row>
    <row r="60" spans="1:3" x14ac:dyDescent="0.25">
      <c r="A60">
        <v>2007</v>
      </c>
      <c r="B60">
        <v>0.59275219999999995</v>
      </c>
      <c r="C60">
        <v>2.4168050000000001</v>
      </c>
    </row>
    <row r="61" spans="1:3" x14ac:dyDescent="0.25">
      <c r="A61">
        <v>2008</v>
      </c>
      <c r="B61">
        <v>1.723625</v>
      </c>
      <c r="C61">
        <v>0.61717339999999998</v>
      </c>
    </row>
    <row r="62" spans="1:3" x14ac:dyDescent="0.25">
      <c r="A62">
        <v>2009</v>
      </c>
      <c r="B62">
        <v>-1.4774069999999999</v>
      </c>
      <c r="C62">
        <v>-1.062619</v>
      </c>
    </row>
    <row r="63" spans="1:3" x14ac:dyDescent="0.25">
      <c r="A63">
        <v>2010</v>
      </c>
      <c r="B63">
        <v>-2.9663469999999998</v>
      </c>
      <c r="C63">
        <v>-1.9037770000000001</v>
      </c>
    </row>
    <row r="64" spans="1:3" x14ac:dyDescent="0.25">
      <c r="A64">
        <v>2011</v>
      </c>
      <c r="B64">
        <v>-1.996138</v>
      </c>
      <c r="C64">
        <v>-1.7819259999999999</v>
      </c>
    </row>
    <row r="65" spans="1:3" x14ac:dyDescent="0.25">
      <c r="A65">
        <v>2012</v>
      </c>
      <c r="B65">
        <v>-1.36717</v>
      </c>
      <c r="C65">
        <v>-1.5033989999999999</v>
      </c>
    </row>
    <row r="66" spans="1:3" x14ac:dyDescent="0.25">
      <c r="A66">
        <v>2013</v>
      </c>
      <c r="B66">
        <v>-1.5495719999999999</v>
      </c>
      <c r="C66">
        <v>-1.729149</v>
      </c>
    </row>
    <row r="67" spans="1:3" x14ac:dyDescent="0.25">
      <c r="A67">
        <v>2014</v>
      </c>
      <c r="B67">
        <v>-8.8202799999999998E-2</v>
      </c>
      <c r="C67">
        <v>-1.0392410000000001</v>
      </c>
    </row>
    <row r="68" spans="1:3" x14ac:dyDescent="0.25">
      <c r="A68">
        <v>2015</v>
      </c>
      <c r="B68">
        <v>-1.2036020000000001</v>
      </c>
      <c r="C68">
        <v>-1.223554</v>
      </c>
    </row>
    <row r="69" spans="1:3" x14ac:dyDescent="0.25">
      <c r="A69">
        <v>2016</v>
      </c>
      <c r="B69">
        <v>-1.7867299999999999</v>
      </c>
      <c r="C69">
        <v>-1.4564459999999999</v>
      </c>
    </row>
    <row r="70" spans="1:3" x14ac:dyDescent="0.25">
      <c r="A70">
        <v>2017</v>
      </c>
      <c r="B70">
        <v>-1.420507</v>
      </c>
      <c r="C70">
        <v>-1.30189</v>
      </c>
    </row>
    <row r="71" spans="1:3" x14ac:dyDescent="0.25">
      <c r="A71">
        <v>2018</v>
      </c>
      <c r="B71">
        <v>-1.0523149999999999</v>
      </c>
      <c r="C71">
        <v>-0.3994434</v>
      </c>
    </row>
    <row r="72" spans="1:3" x14ac:dyDescent="0.25">
      <c r="A72">
        <v>2019</v>
      </c>
      <c r="B72">
        <v>-0.3977948</v>
      </c>
      <c r="C72">
        <v>0.22928809999999999</v>
      </c>
    </row>
    <row r="73" spans="1:3" x14ac:dyDescent="0.25">
      <c r="A73">
        <v>2020</v>
      </c>
      <c r="B73">
        <v>0.26426529999999998</v>
      </c>
      <c r="C73">
        <v>5.0738800000000001E-2</v>
      </c>
    </row>
    <row r="74" spans="1:3" x14ac:dyDescent="0.25">
      <c r="A74">
        <v>2021</v>
      </c>
      <c r="B74">
        <v>0.2110515</v>
      </c>
      <c r="C74">
        <v>1.167062</v>
      </c>
    </row>
    <row r="75" spans="1:3" x14ac:dyDescent="0.25">
      <c r="A75">
        <v>2022</v>
      </c>
      <c r="B75">
        <v>0.6493795</v>
      </c>
      <c r="C75">
        <v>0.42834729999999999</v>
      </c>
    </row>
    <row r="76" spans="1:3" x14ac:dyDescent="0.25">
      <c r="A76">
        <v>2023</v>
      </c>
      <c r="B76">
        <v>0.34803820000000002</v>
      </c>
      <c r="C76">
        <v>1.2495810000000001</v>
      </c>
    </row>
    <row r="77" spans="1:3" x14ac:dyDescent="0.25">
      <c r="A77">
        <v>2024</v>
      </c>
      <c r="B77">
        <v>0.40672330000000001</v>
      </c>
      <c r="C77">
        <v>0.51853229999999995</v>
      </c>
    </row>
    <row r="78" spans="1:3" x14ac:dyDescent="0.25">
      <c r="A78">
        <v>2025</v>
      </c>
      <c r="B78">
        <v>0.46266479999999999</v>
      </c>
      <c r="C78">
        <v>0.56942420000000005</v>
      </c>
    </row>
    <row r="79" spans="1:3" x14ac:dyDescent="0.25">
      <c r="A79">
        <v>2026</v>
      </c>
      <c r="B79">
        <v>0.51605080000000003</v>
      </c>
      <c r="C79">
        <v>0.61809519999999996</v>
      </c>
    </row>
    <row r="80" spans="1:3" x14ac:dyDescent="0.25">
      <c r="A80">
        <v>2027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EC41-7932-452F-AE55-656784E02D27}">
  <dimension ref="A1:C80"/>
  <sheetViews>
    <sheetView workbookViewId="0">
      <selection activeCell="U61" sqref="U61"/>
    </sheetView>
  </sheetViews>
  <sheetFormatPr defaultRowHeight="15" x14ac:dyDescent="0.25"/>
  <cols>
    <col min="2" max="2" width="16.42578125" bestFit="1" customWidth="1"/>
    <col min="3" max="3" width="25.140625" bestFit="1" customWidth="1"/>
  </cols>
  <sheetData>
    <row r="1" spans="1:3" x14ac:dyDescent="0.25">
      <c r="B1" t="s">
        <v>179</v>
      </c>
      <c r="C1" t="s">
        <v>180</v>
      </c>
    </row>
    <row r="2" spans="1:3" x14ac:dyDescent="0.25">
      <c r="A2" t="s">
        <v>177</v>
      </c>
      <c r="B2" t="s">
        <v>183</v>
      </c>
      <c r="C2" t="s">
        <v>182</v>
      </c>
    </row>
    <row r="3" spans="1:3" x14ac:dyDescent="0.25">
      <c r="A3">
        <v>1950</v>
      </c>
      <c r="B3">
        <v>0.24026169999999999</v>
      </c>
      <c r="C3">
        <v>-4.4070699999999997E-2</v>
      </c>
    </row>
    <row r="4" spans="1:3" x14ac:dyDescent="0.25">
      <c r="A4">
        <v>1951</v>
      </c>
      <c r="B4">
        <v>-6.0745380000000004</v>
      </c>
      <c r="C4">
        <v>-5.2968310000000001</v>
      </c>
    </row>
    <row r="5" spans="1:3" x14ac:dyDescent="0.25">
      <c r="A5">
        <v>1952</v>
      </c>
      <c r="B5">
        <v>-0.45027260000000002</v>
      </c>
      <c r="C5">
        <v>3.58915E-2</v>
      </c>
    </row>
    <row r="6" spans="1:3" x14ac:dyDescent="0.25">
      <c r="A6">
        <v>1953</v>
      </c>
      <c r="B6">
        <v>1.149524</v>
      </c>
      <c r="C6">
        <v>0.63878460000000004</v>
      </c>
    </row>
    <row r="7" spans="1:3" x14ac:dyDescent="0.25">
      <c r="A7">
        <v>1954</v>
      </c>
      <c r="B7">
        <v>0.45519890000000002</v>
      </c>
      <c r="C7">
        <v>2.0752900000000001E-2</v>
      </c>
    </row>
    <row r="8" spans="1:3" x14ac:dyDescent="0.25">
      <c r="A8">
        <v>1955</v>
      </c>
      <c r="B8">
        <v>2.1027119999999999</v>
      </c>
      <c r="C8">
        <v>4.4929499999999997E-2</v>
      </c>
    </row>
    <row r="9" spans="1:3" x14ac:dyDescent="0.25">
      <c r="A9">
        <v>1956</v>
      </c>
      <c r="B9">
        <v>1.137394</v>
      </c>
      <c r="C9">
        <v>-0.72944260000000005</v>
      </c>
    </row>
    <row r="10" spans="1:3" x14ac:dyDescent="0.25">
      <c r="A10">
        <v>1957</v>
      </c>
      <c r="B10">
        <v>-0.276592</v>
      </c>
      <c r="C10">
        <v>-7.1027300000000002E-2</v>
      </c>
    </row>
    <row r="11" spans="1:3" x14ac:dyDescent="0.25">
      <c r="A11">
        <v>1958</v>
      </c>
      <c r="B11">
        <v>-0.91860580000000003</v>
      </c>
      <c r="C11">
        <v>-0.4205101</v>
      </c>
    </row>
    <row r="12" spans="1:3" x14ac:dyDescent="0.25">
      <c r="A12">
        <v>1959</v>
      </c>
      <c r="B12">
        <v>2.5435500000000002</v>
      </c>
      <c r="C12">
        <v>1.9681090000000001</v>
      </c>
    </row>
    <row r="13" spans="1:3" x14ac:dyDescent="0.25">
      <c r="A13">
        <v>1960</v>
      </c>
      <c r="B13">
        <v>1.3048059999999999</v>
      </c>
      <c r="C13">
        <v>1.4874909999999999</v>
      </c>
    </row>
    <row r="14" spans="1:3" x14ac:dyDescent="0.25">
      <c r="A14">
        <v>1961</v>
      </c>
      <c r="B14">
        <v>1.352268</v>
      </c>
      <c r="C14">
        <v>1.278905</v>
      </c>
    </row>
    <row r="15" spans="1:3" x14ac:dyDescent="0.25">
      <c r="A15">
        <v>1962</v>
      </c>
      <c r="B15">
        <v>1.6400440000000001</v>
      </c>
      <c r="C15">
        <v>1.532643</v>
      </c>
    </row>
    <row r="16" spans="1:3" x14ac:dyDescent="0.25">
      <c r="A16">
        <v>1963</v>
      </c>
      <c r="B16">
        <v>1.97733</v>
      </c>
      <c r="C16">
        <v>2.0482559999999999</v>
      </c>
    </row>
    <row r="17" spans="1:3" x14ac:dyDescent="0.25">
      <c r="A17">
        <v>1964</v>
      </c>
      <c r="B17">
        <v>2.209892</v>
      </c>
      <c r="C17">
        <v>2.0040360000000002</v>
      </c>
    </row>
    <row r="18" spans="1:3" x14ac:dyDescent="0.25">
      <c r="A18">
        <v>1965</v>
      </c>
      <c r="B18">
        <v>2.256402</v>
      </c>
      <c r="C18">
        <v>2.1695380000000002</v>
      </c>
    </row>
    <row r="19" spans="1:3" x14ac:dyDescent="0.25">
      <c r="A19">
        <v>1966</v>
      </c>
      <c r="B19">
        <v>2.0481950000000002</v>
      </c>
      <c r="C19">
        <v>2.0652029999999999</v>
      </c>
    </row>
    <row r="20" spans="1:3" x14ac:dyDescent="0.25">
      <c r="A20">
        <v>1967</v>
      </c>
      <c r="B20">
        <v>1.4352590000000001</v>
      </c>
      <c r="C20">
        <v>1.419473</v>
      </c>
    </row>
    <row r="21" spans="1:3" x14ac:dyDescent="0.25">
      <c r="A21">
        <v>1968</v>
      </c>
      <c r="B21">
        <v>1.2338579999999999</v>
      </c>
      <c r="C21">
        <v>1.183052</v>
      </c>
    </row>
    <row r="22" spans="1:3" x14ac:dyDescent="0.25">
      <c r="A22">
        <v>1969</v>
      </c>
      <c r="B22">
        <v>1.435843</v>
      </c>
      <c r="C22">
        <v>1.8902859999999999</v>
      </c>
    </row>
    <row r="23" spans="1:3" x14ac:dyDescent="0.25">
      <c r="A23">
        <v>1970</v>
      </c>
      <c r="B23">
        <v>0.64082810000000001</v>
      </c>
      <c r="C23">
        <v>1.212154</v>
      </c>
    </row>
    <row r="24" spans="1:3" x14ac:dyDescent="0.25">
      <c r="A24">
        <v>1971</v>
      </c>
      <c r="B24">
        <v>0.120183</v>
      </c>
      <c r="C24">
        <v>-0.59288410000000002</v>
      </c>
    </row>
    <row r="25" spans="1:3" x14ac:dyDescent="0.25">
      <c r="A25">
        <v>1972</v>
      </c>
      <c r="B25">
        <v>0.81570580000000004</v>
      </c>
      <c r="C25">
        <v>-0.182476</v>
      </c>
    </row>
    <row r="26" spans="1:3" x14ac:dyDescent="0.25">
      <c r="A26">
        <v>1973</v>
      </c>
      <c r="B26">
        <v>1.002678</v>
      </c>
      <c r="C26">
        <v>1.7286790000000001</v>
      </c>
    </row>
    <row r="27" spans="1:3" x14ac:dyDescent="0.25">
      <c r="A27">
        <v>1974</v>
      </c>
      <c r="B27">
        <v>-2.5867469999999999</v>
      </c>
      <c r="C27">
        <v>-0.75084499999999998</v>
      </c>
    </row>
    <row r="28" spans="1:3" x14ac:dyDescent="0.25">
      <c r="A28">
        <v>1975</v>
      </c>
      <c r="B28">
        <v>-2.978424</v>
      </c>
      <c r="C28">
        <v>-3.0936059999999999</v>
      </c>
    </row>
    <row r="29" spans="1:3" x14ac:dyDescent="0.25">
      <c r="A29">
        <v>1976</v>
      </c>
      <c r="B29">
        <v>-0.6281371</v>
      </c>
      <c r="C29">
        <v>-0.36957119999999999</v>
      </c>
    </row>
    <row r="30" spans="1:3" x14ac:dyDescent="0.25">
      <c r="A30">
        <v>1977</v>
      </c>
      <c r="B30">
        <v>-0.97618479999999996</v>
      </c>
      <c r="C30">
        <v>-0.77111390000000002</v>
      </c>
    </row>
    <row r="31" spans="1:3" x14ac:dyDescent="0.25">
      <c r="A31">
        <v>1978</v>
      </c>
      <c r="B31">
        <v>-0.14062830000000001</v>
      </c>
      <c r="C31">
        <v>0.42360540000000002</v>
      </c>
    </row>
    <row r="32" spans="1:3" x14ac:dyDescent="0.25">
      <c r="A32">
        <v>1979</v>
      </c>
      <c r="B32">
        <v>-0.60854240000000004</v>
      </c>
      <c r="C32">
        <v>2.123027</v>
      </c>
    </row>
    <row r="33" spans="1:3" x14ac:dyDescent="0.25">
      <c r="A33">
        <v>1980</v>
      </c>
      <c r="B33">
        <v>-1.289104</v>
      </c>
      <c r="C33">
        <v>2.75848</v>
      </c>
    </row>
    <row r="34" spans="1:3" x14ac:dyDescent="0.25">
      <c r="A34">
        <v>1981</v>
      </c>
      <c r="B34">
        <v>4.1652670000000001</v>
      </c>
      <c r="C34">
        <v>5.1212840000000002</v>
      </c>
    </row>
    <row r="35" spans="1:3" x14ac:dyDescent="0.25">
      <c r="A35">
        <v>1982</v>
      </c>
      <c r="B35">
        <v>4.6546979999999998</v>
      </c>
      <c r="C35">
        <v>4.5811960000000003</v>
      </c>
    </row>
    <row r="36" spans="1:3" x14ac:dyDescent="0.25">
      <c r="A36">
        <v>1983</v>
      </c>
      <c r="B36">
        <v>5.4580859999999998</v>
      </c>
      <c r="C36">
        <v>4.7561590000000002</v>
      </c>
    </row>
    <row r="37" spans="1:3" x14ac:dyDescent="0.25">
      <c r="A37">
        <v>1984</v>
      </c>
      <c r="B37">
        <v>5.3133229999999996</v>
      </c>
      <c r="C37">
        <v>6.0360189999999996</v>
      </c>
    </row>
    <row r="38" spans="1:3" x14ac:dyDescent="0.25">
      <c r="A38">
        <v>1985</v>
      </c>
      <c r="B38">
        <v>3.970828</v>
      </c>
      <c r="C38">
        <v>4.3289369999999998</v>
      </c>
    </row>
    <row r="39" spans="1:3" x14ac:dyDescent="0.25">
      <c r="A39">
        <v>1986</v>
      </c>
      <c r="B39">
        <v>4.1283269999999996</v>
      </c>
      <c r="C39">
        <v>3.9637060000000002</v>
      </c>
    </row>
    <row r="40" spans="1:3" x14ac:dyDescent="0.25">
      <c r="A40">
        <v>1987</v>
      </c>
      <c r="B40">
        <v>2.1953870000000002</v>
      </c>
      <c r="C40">
        <v>3.2606380000000001</v>
      </c>
    </row>
    <row r="41" spans="1:3" x14ac:dyDescent="0.25">
      <c r="A41">
        <v>1988</v>
      </c>
      <c r="B41">
        <v>2.6159699999999999</v>
      </c>
      <c r="C41">
        <v>3.239779</v>
      </c>
    </row>
    <row r="42" spans="1:3" x14ac:dyDescent="0.25">
      <c r="A42">
        <v>1989</v>
      </c>
      <c r="B42">
        <v>3.404223</v>
      </c>
      <c r="C42">
        <v>4.2953409999999996</v>
      </c>
    </row>
    <row r="43" spans="1:3" x14ac:dyDescent="0.25">
      <c r="A43">
        <v>1990</v>
      </c>
      <c r="B43">
        <v>2.2376969999999998</v>
      </c>
      <c r="C43">
        <v>3.8704499999999999</v>
      </c>
    </row>
    <row r="44" spans="1:3" x14ac:dyDescent="0.25">
      <c r="A44">
        <v>1991</v>
      </c>
      <c r="B44">
        <v>1.2580229999999999</v>
      </c>
      <c r="C44">
        <v>2.0947330000000002</v>
      </c>
    </row>
    <row r="45" spans="1:3" x14ac:dyDescent="0.25">
      <c r="A45">
        <v>1992</v>
      </c>
      <c r="B45">
        <v>0.4641364</v>
      </c>
      <c r="C45">
        <v>1.1801379999999999</v>
      </c>
    </row>
    <row r="46" spans="1:3" x14ac:dyDescent="0.25">
      <c r="A46">
        <v>1993</v>
      </c>
      <c r="B46">
        <v>5.0350199999999998E-2</v>
      </c>
      <c r="C46">
        <v>0.6472793</v>
      </c>
    </row>
    <row r="47" spans="1:3" x14ac:dyDescent="0.25">
      <c r="A47">
        <v>1994</v>
      </c>
      <c r="B47">
        <v>1.7216819999999999</v>
      </c>
      <c r="C47">
        <v>2.1409090000000002</v>
      </c>
    </row>
    <row r="48" spans="1:3" x14ac:dyDescent="0.25">
      <c r="A48">
        <v>1995</v>
      </c>
      <c r="B48">
        <v>2.6954090000000002</v>
      </c>
      <c r="C48">
        <v>3.4377529999999998</v>
      </c>
    </row>
    <row r="49" spans="1:3" x14ac:dyDescent="0.25">
      <c r="A49">
        <v>1996</v>
      </c>
      <c r="B49">
        <v>2.0999979999999998</v>
      </c>
      <c r="C49">
        <v>3.1944029999999999</v>
      </c>
    </row>
    <row r="50" spans="1:3" x14ac:dyDescent="0.25">
      <c r="A50">
        <v>1997</v>
      </c>
      <c r="B50">
        <v>2.7914680000000001</v>
      </c>
      <c r="C50">
        <v>3.3664619999999998</v>
      </c>
    </row>
    <row r="51" spans="1:3" x14ac:dyDescent="0.25">
      <c r="A51">
        <v>1998</v>
      </c>
      <c r="B51">
        <v>3.234375</v>
      </c>
      <c r="C51">
        <v>3.6962920000000001</v>
      </c>
    </row>
    <row r="52" spans="1:3" x14ac:dyDescent="0.25">
      <c r="A52">
        <v>1999</v>
      </c>
      <c r="B52">
        <v>2.4554429999999998</v>
      </c>
      <c r="C52">
        <v>3.117289</v>
      </c>
    </row>
    <row r="53" spans="1:3" x14ac:dyDescent="0.25">
      <c r="A53">
        <v>2000</v>
      </c>
      <c r="B53">
        <v>2.513919</v>
      </c>
      <c r="C53">
        <v>3.572438</v>
      </c>
    </row>
    <row r="54" spans="1:3" x14ac:dyDescent="0.25">
      <c r="A54">
        <v>2001</v>
      </c>
      <c r="B54">
        <v>0.5941997</v>
      </c>
      <c r="C54">
        <v>1.1540710000000001</v>
      </c>
    </row>
    <row r="55" spans="1:3" x14ac:dyDescent="0.25">
      <c r="A55">
        <v>2002</v>
      </c>
      <c r="B55">
        <v>4.1347299999999997E-2</v>
      </c>
      <c r="C55">
        <v>8.1442600000000004E-2</v>
      </c>
    </row>
    <row r="56" spans="1:3" x14ac:dyDescent="0.25">
      <c r="A56">
        <v>2003</v>
      </c>
      <c r="B56">
        <v>-1.243465</v>
      </c>
      <c r="C56">
        <v>-0.96933689999999995</v>
      </c>
    </row>
    <row r="57" spans="1:3" x14ac:dyDescent="0.25">
      <c r="A57">
        <v>2004</v>
      </c>
      <c r="B57">
        <v>-1.2581979999999999</v>
      </c>
      <c r="C57">
        <v>-1.3368690000000001</v>
      </c>
    </row>
    <row r="58" spans="1:3" x14ac:dyDescent="0.25">
      <c r="A58">
        <v>2005</v>
      </c>
      <c r="B58">
        <v>-0.18191099999999999</v>
      </c>
      <c r="C58">
        <v>-1.9604400000000001E-2</v>
      </c>
    </row>
    <row r="59" spans="1:3" x14ac:dyDescent="0.25">
      <c r="A59">
        <v>2006</v>
      </c>
      <c r="B59">
        <v>1.555129</v>
      </c>
      <c r="C59">
        <v>1.710499</v>
      </c>
    </row>
    <row r="60" spans="1:3" x14ac:dyDescent="0.25">
      <c r="A60">
        <v>2007</v>
      </c>
      <c r="B60">
        <v>1.5525629999999999</v>
      </c>
      <c r="C60">
        <v>1.7264900000000001</v>
      </c>
    </row>
    <row r="61" spans="1:3" x14ac:dyDescent="0.25">
      <c r="A61">
        <v>2008</v>
      </c>
      <c r="B61">
        <v>-2.3972479999999998</v>
      </c>
      <c r="C61">
        <v>-0.57319520000000002</v>
      </c>
    </row>
    <row r="62" spans="1:3" x14ac:dyDescent="0.25">
      <c r="A62">
        <v>2009</v>
      </c>
      <c r="B62">
        <v>0.50362490000000004</v>
      </c>
      <c r="C62">
        <v>-0.60282659999999999</v>
      </c>
    </row>
    <row r="63" spans="1:3" x14ac:dyDescent="0.25">
      <c r="A63">
        <v>2010</v>
      </c>
      <c r="B63">
        <v>-1.4874069999999999</v>
      </c>
      <c r="C63">
        <v>-1.072619</v>
      </c>
    </row>
    <row r="64" spans="1:3" x14ac:dyDescent="0.25">
      <c r="A64">
        <v>2011</v>
      </c>
      <c r="B64">
        <v>-3.0563470000000001</v>
      </c>
      <c r="C64">
        <v>-1.9937780000000001</v>
      </c>
    </row>
    <row r="65" spans="1:3" x14ac:dyDescent="0.25">
      <c r="A65">
        <v>2012</v>
      </c>
      <c r="B65">
        <v>-1.9561379999999999</v>
      </c>
      <c r="C65">
        <v>-1.7419249999999999</v>
      </c>
    </row>
    <row r="66" spans="1:3" x14ac:dyDescent="0.25">
      <c r="A66">
        <v>2013</v>
      </c>
      <c r="B66">
        <v>-1.39717</v>
      </c>
      <c r="C66">
        <v>-1.533399</v>
      </c>
    </row>
    <row r="67" spans="1:3" x14ac:dyDescent="0.25">
      <c r="A67">
        <v>2014</v>
      </c>
      <c r="B67">
        <v>-1.579572</v>
      </c>
      <c r="C67">
        <v>-1.7591490000000001</v>
      </c>
    </row>
    <row r="68" spans="1:3" x14ac:dyDescent="0.25">
      <c r="A68">
        <v>2015</v>
      </c>
      <c r="B68">
        <v>-6.8202799999999994E-2</v>
      </c>
      <c r="C68">
        <v>-1.0192410000000001</v>
      </c>
    </row>
    <row r="69" spans="1:3" x14ac:dyDescent="0.25">
      <c r="A69">
        <v>2016</v>
      </c>
      <c r="B69">
        <v>-0.9336023</v>
      </c>
      <c r="C69">
        <v>-0.95355389999999995</v>
      </c>
    </row>
    <row r="70" spans="1:3" x14ac:dyDescent="0.25">
      <c r="A70">
        <v>2017</v>
      </c>
      <c r="B70">
        <v>-1.15673</v>
      </c>
      <c r="C70">
        <v>-0.82644620000000002</v>
      </c>
    </row>
    <row r="71" spans="1:3" x14ac:dyDescent="0.25">
      <c r="A71">
        <v>2018</v>
      </c>
      <c r="B71">
        <v>-1.0605070000000001</v>
      </c>
      <c r="C71">
        <v>-0.94189020000000001</v>
      </c>
    </row>
    <row r="72" spans="1:3" x14ac:dyDescent="0.25">
      <c r="A72">
        <v>2019</v>
      </c>
      <c r="B72">
        <v>-0.45231450000000001</v>
      </c>
      <c r="C72">
        <v>0.2005566</v>
      </c>
    </row>
    <row r="73" spans="1:3" x14ac:dyDescent="0.25">
      <c r="A73">
        <v>2020</v>
      </c>
      <c r="B73">
        <v>0.21220520000000001</v>
      </c>
      <c r="C73">
        <v>0.83928809999999998</v>
      </c>
    </row>
    <row r="74" spans="1:3" x14ac:dyDescent="0.25">
      <c r="A74">
        <v>2021</v>
      </c>
      <c r="B74">
        <v>0.52426530000000005</v>
      </c>
      <c r="C74">
        <v>0.31073879999999998</v>
      </c>
    </row>
    <row r="75" spans="1:3" x14ac:dyDescent="0.25">
      <c r="A75">
        <v>2022</v>
      </c>
      <c r="B75">
        <v>0.23105139999999999</v>
      </c>
      <c r="C75">
        <v>1.1870620000000001</v>
      </c>
    </row>
    <row r="76" spans="1:3" x14ac:dyDescent="0.25">
      <c r="A76">
        <v>2023</v>
      </c>
      <c r="B76">
        <v>0.6493795</v>
      </c>
      <c r="C76">
        <v>0.42834729999999999</v>
      </c>
    </row>
    <row r="77" spans="1:3" x14ac:dyDescent="0.25">
      <c r="A77">
        <v>2024</v>
      </c>
      <c r="B77">
        <v>0.34803820000000002</v>
      </c>
      <c r="C77">
        <v>1.2495810000000001</v>
      </c>
    </row>
    <row r="78" spans="1:3" x14ac:dyDescent="0.25">
      <c r="A78">
        <v>2025</v>
      </c>
      <c r="B78">
        <v>0.40672330000000001</v>
      </c>
      <c r="C78">
        <v>0.51853229999999995</v>
      </c>
    </row>
    <row r="79" spans="1:3" x14ac:dyDescent="0.25">
      <c r="A79">
        <v>2026</v>
      </c>
      <c r="B79">
        <v>0.46266479999999999</v>
      </c>
      <c r="C79">
        <v>0.56942420000000005</v>
      </c>
    </row>
    <row r="80" spans="1:3" x14ac:dyDescent="0.25">
      <c r="A80">
        <v>2027</v>
      </c>
      <c r="B80">
        <v>0.51605080000000003</v>
      </c>
      <c r="C80">
        <v>0.61809519999999996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F1AE-2047-4FC3-80EA-086D60D933D0}">
  <dimension ref="A1:B77"/>
  <sheetViews>
    <sheetView workbookViewId="0">
      <selection activeCell="P10" sqref="P10"/>
    </sheetView>
  </sheetViews>
  <sheetFormatPr defaultColWidth="12" defaultRowHeight="15" x14ac:dyDescent="0.25"/>
  <cols>
    <col min="1" max="1" width="12" style="2"/>
    <col min="2" max="2" width="12" style="1"/>
  </cols>
  <sheetData>
    <row r="1" spans="1:2" x14ac:dyDescent="0.25">
      <c r="A1" s="2" t="s">
        <v>0</v>
      </c>
    </row>
    <row r="2" spans="1:2" x14ac:dyDescent="0.25">
      <c r="A2" s="2" t="s">
        <v>7</v>
      </c>
      <c r="B2" s="1" t="s">
        <v>8</v>
      </c>
    </row>
    <row r="3" spans="1:2" x14ac:dyDescent="0.25">
      <c r="A3" s="2" t="s">
        <v>9</v>
      </c>
      <c r="B3" s="1" t="s">
        <v>3</v>
      </c>
    </row>
    <row r="4" spans="1:2" x14ac:dyDescent="0.25">
      <c r="A4" s="2">
        <v>1</v>
      </c>
      <c r="B4" s="1" t="s">
        <v>4</v>
      </c>
    </row>
    <row r="5" spans="1:2" x14ac:dyDescent="0.25">
      <c r="A5" s="3" t="s">
        <v>1</v>
      </c>
    </row>
    <row r="6" spans="1:2" x14ac:dyDescent="0.25">
      <c r="A6" s="2" t="s">
        <v>2</v>
      </c>
    </row>
    <row r="7" spans="1:2" x14ac:dyDescent="0.25">
      <c r="A7" s="2" t="s">
        <v>5</v>
      </c>
      <c r="B7" s="1" t="s">
        <v>6</v>
      </c>
    </row>
    <row r="8" spans="1:2" x14ac:dyDescent="0.25">
      <c r="A8" s="2">
        <v>17533</v>
      </c>
      <c r="B8" s="1">
        <v>4.1519700000000004</v>
      </c>
    </row>
    <row r="9" spans="1:2" x14ac:dyDescent="0.25">
      <c r="A9" s="2">
        <v>17899</v>
      </c>
      <c r="B9" s="1">
        <v>-0.54595000000000005</v>
      </c>
    </row>
    <row r="10" spans="1:2" x14ac:dyDescent="0.25">
      <c r="A10" s="2">
        <v>18264</v>
      </c>
      <c r="B10" s="1">
        <v>8.7134</v>
      </c>
    </row>
    <row r="11" spans="1:2" x14ac:dyDescent="0.25">
      <c r="A11" s="2">
        <v>18629</v>
      </c>
      <c r="B11" s="1">
        <v>8.0589300000000001</v>
      </c>
    </row>
    <row r="12" spans="1:2" x14ac:dyDescent="0.25">
      <c r="A12" s="2">
        <v>18994</v>
      </c>
      <c r="B12" s="1">
        <v>4.07247</v>
      </c>
    </row>
    <row r="13" spans="1:2" x14ac:dyDescent="0.25">
      <c r="A13" s="2">
        <v>19360</v>
      </c>
      <c r="B13" s="1">
        <v>4.6936499999999999</v>
      </c>
    </row>
    <row r="14" spans="1:2" x14ac:dyDescent="0.25">
      <c r="A14" s="2">
        <v>19725</v>
      </c>
      <c r="B14" s="1">
        <v>-0.56521999999999994</v>
      </c>
    </row>
    <row r="15" spans="1:2" x14ac:dyDescent="0.25">
      <c r="A15" s="2">
        <v>20090</v>
      </c>
      <c r="B15" s="1">
        <v>7.1250600000000004</v>
      </c>
    </row>
    <row r="16" spans="1:2" x14ac:dyDescent="0.25">
      <c r="A16" s="2">
        <v>20455</v>
      </c>
      <c r="B16" s="1">
        <v>2.1323599999999998</v>
      </c>
    </row>
    <row r="17" spans="1:2" x14ac:dyDescent="0.25">
      <c r="A17" s="2">
        <v>20821</v>
      </c>
      <c r="B17" s="1">
        <v>2.1032099999999998</v>
      </c>
    </row>
    <row r="18" spans="1:2" x14ac:dyDescent="0.25">
      <c r="A18" s="2">
        <v>21186</v>
      </c>
      <c r="B18" s="1">
        <v>-0.73290999999999995</v>
      </c>
    </row>
    <row r="19" spans="1:2" x14ac:dyDescent="0.25">
      <c r="A19" s="2">
        <v>21551</v>
      </c>
      <c r="B19" s="1">
        <v>6.8999300000000003</v>
      </c>
    </row>
    <row r="20" spans="1:2" x14ac:dyDescent="0.25">
      <c r="A20" s="2">
        <v>21916</v>
      </c>
      <c r="B20" s="1">
        <v>2.5647199999999999</v>
      </c>
    </row>
    <row r="21" spans="1:2" x14ac:dyDescent="0.25">
      <c r="A21" s="2">
        <v>22282</v>
      </c>
      <c r="B21" s="1">
        <v>2.55463</v>
      </c>
    </row>
    <row r="22" spans="1:2" x14ac:dyDescent="0.25">
      <c r="A22" s="2">
        <v>22647</v>
      </c>
      <c r="B22" s="1">
        <v>6.1152600000000001</v>
      </c>
    </row>
    <row r="23" spans="1:2" x14ac:dyDescent="0.25">
      <c r="A23" s="2">
        <v>23012</v>
      </c>
      <c r="B23" s="1">
        <v>4.3548099999999996</v>
      </c>
    </row>
    <row r="24" spans="1:2" x14ac:dyDescent="0.25">
      <c r="A24" s="2">
        <v>23377</v>
      </c>
      <c r="B24" s="1">
        <v>5.7679099999999996</v>
      </c>
    </row>
    <row r="25" spans="1:2" x14ac:dyDescent="0.25">
      <c r="A25" s="2">
        <v>23743</v>
      </c>
      <c r="B25" s="1">
        <v>6.4974299999999996</v>
      </c>
    </row>
    <row r="26" spans="1:2" x14ac:dyDescent="0.25">
      <c r="A26" s="2">
        <v>24108</v>
      </c>
      <c r="B26" s="1">
        <v>6.5952599999999997</v>
      </c>
    </row>
    <row r="27" spans="1:2" x14ac:dyDescent="0.25">
      <c r="A27" s="2">
        <v>24473</v>
      </c>
      <c r="B27" s="1">
        <v>2.7438799999999999</v>
      </c>
    </row>
    <row r="28" spans="1:2" x14ac:dyDescent="0.25">
      <c r="A28" s="2">
        <v>24838</v>
      </c>
      <c r="B28" s="1">
        <v>4.9091399999999998</v>
      </c>
    </row>
    <row r="29" spans="1:2" x14ac:dyDescent="0.25">
      <c r="A29" s="2">
        <v>25204</v>
      </c>
      <c r="B29" s="1">
        <v>3.1393</v>
      </c>
    </row>
    <row r="30" spans="1:2" x14ac:dyDescent="0.25">
      <c r="A30" s="2">
        <v>25569</v>
      </c>
      <c r="B30" s="1">
        <v>0.20221</v>
      </c>
    </row>
    <row r="31" spans="1:2" x14ac:dyDescent="0.25">
      <c r="A31" s="2">
        <v>25934</v>
      </c>
      <c r="B31" s="1">
        <v>3.29548</v>
      </c>
    </row>
    <row r="32" spans="1:2" x14ac:dyDescent="0.25">
      <c r="A32" s="2">
        <v>26299</v>
      </c>
      <c r="B32" s="1">
        <v>5.2632599999999998</v>
      </c>
    </row>
    <row r="33" spans="1:2" x14ac:dyDescent="0.25">
      <c r="A33" s="2">
        <v>26665</v>
      </c>
      <c r="B33" s="1">
        <v>5.6431300000000002</v>
      </c>
    </row>
    <row r="34" spans="1:2" x14ac:dyDescent="0.25">
      <c r="A34" s="2">
        <v>27030</v>
      </c>
      <c r="B34" s="1">
        <v>-0.51715999999999995</v>
      </c>
    </row>
    <row r="35" spans="1:2" x14ac:dyDescent="0.25">
      <c r="A35" s="2">
        <v>27395</v>
      </c>
      <c r="B35" s="1">
        <v>-0.19767999999999999</v>
      </c>
    </row>
    <row r="36" spans="1:2" x14ac:dyDescent="0.25">
      <c r="A36" s="2">
        <v>27760</v>
      </c>
      <c r="B36" s="1">
        <v>5.3860999999999999</v>
      </c>
    </row>
    <row r="37" spans="1:2" x14ac:dyDescent="0.25">
      <c r="A37" s="2">
        <v>28126</v>
      </c>
      <c r="B37" s="1">
        <v>4.6085900000000004</v>
      </c>
    </row>
    <row r="38" spans="1:2" x14ac:dyDescent="0.25">
      <c r="A38" s="2">
        <v>28491</v>
      </c>
      <c r="B38" s="1">
        <v>5.5617000000000001</v>
      </c>
    </row>
    <row r="39" spans="1:2" x14ac:dyDescent="0.25">
      <c r="A39" s="2">
        <v>28856</v>
      </c>
      <c r="B39" s="1">
        <v>3.1756899999999999</v>
      </c>
    </row>
    <row r="40" spans="1:2" x14ac:dyDescent="0.25">
      <c r="A40" s="2">
        <v>29221</v>
      </c>
      <c r="B40" s="1">
        <v>-0.24459</v>
      </c>
    </row>
    <row r="41" spans="1:2" x14ac:dyDescent="0.25">
      <c r="A41" s="2">
        <v>29587</v>
      </c>
      <c r="B41" s="1">
        <v>2.5944600000000002</v>
      </c>
    </row>
    <row r="42" spans="1:2" x14ac:dyDescent="0.25">
      <c r="A42" s="2">
        <v>29952</v>
      </c>
      <c r="B42" s="1">
        <v>-1.91089</v>
      </c>
    </row>
    <row r="43" spans="1:2" x14ac:dyDescent="0.25">
      <c r="A43" s="2">
        <v>30317</v>
      </c>
      <c r="B43" s="1">
        <v>4.63246</v>
      </c>
    </row>
    <row r="44" spans="1:2" x14ac:dyDescent="0.25">
      <c r="A44" s="2">
        <v>30682</v>
      </c>
      <c r="B44" s="1">
        <v>7.2590899999999996</v>
      </c>
    </row>
    <row r="45" spans="1:2" x14ac:dyDescent="0.25">
      <c r="A45" s="2">
        <v>31048</v>
      </c>
      <c r="B45" s="1">
        <v>4.2387300000000003</v>
      </c>
    </row>
    <row r="46" spans="1:2" x14ac:dyDescent="0.25">
      <c r="A46" s="2">
        <v>31413</v>
      </c>
      <c r="B46" s="1">
        <v>3.5116200000000002</v>
      </c>
    </row>
    <row r="47" spans="1:2" x14ac:dyDescent="0.25">
      <c r="A47" s="2">
        <v>31778</v>
      </c>
      <c r="B47" s="1">
        <v>3.4617399999999998</v>
      </c>
    </row>
    <row r="48" spans="1:2" x14ac:dyDescent="0.25">
      <c r="A48" s="2">
        <v>32143</v>
      </c>
      <c r="B48" s="1">
        <v>4.2039799999999996</v>
      </c>
    </row>
    <row r="49" spans="1:2" x14ac:dyDescent="0.25">
      <c r="A49" s="2">
        <v>32509</v>
      </c>
      <c r="B49" s="1">
        <v>3.6805300000000001</v>
      </c>
    </row>
    <row r="50" spans="1:2" x14ac:dyDescent="0.25">
      <c r="A50" s="2">
        <v>32874</v>
      </c>
      <c r="B50" s="1">
        <v>1.91936</v>
      </c>
    </row>
    <row r="51" spans="1:2" x14ac:dyDescent="0.25">
      <c r="A51" s="2">
        <v>33239</v>
      </c>
      <c r="B51" s="1">
        <v>-7.4079999999999993E-2</v>
      </c>
    </row>
    <row r="52" spans="1:2" x14ac:dyDescent="0.25">
      <c r="A52" s="2">
        <v>33604</v>
      </c>
      <c r="B52" s="1">
        <v>3.5553900000000001</v>
      </c>
    </row>
    <row r="53" spans="1:2" x14ac:dyDescent="0.25">
      <c r="A53" s="2">
        <v>33970</v>
      </c>
      <c r="B53" s="1">
        <v>2.7458499999999999</v>
      </c>
    </row>
    <row r="54" spans="1:2" x14ac:dyDescent="0.25">
      <c r="A54" s="2">
        <v>34335</v>
      </c>
      <c r="B54" s="1">
        <v>4.0376399999999997</v>
      </c>
    </row>
    <row r="55" spans="1:2" x14ac:dyDescent="0.25">
      <c r="A55" s="2">
        <v>34700</v>
      </c>
      <c r="B55" s="1">
        <v>2.7189800000000002</v>
      </c>
    </row>
    <row r="56" spans="1:2" x14ac:dyDescent="0.25">
      <c r="A56" s="2">
        <v>35065</v>
      </c>
      <c r="B56" s="1">
        <v>3.7958799999999999</v>
      </c>
    </row>
    <row r="57" spans="1:2" x14ac:dyDescent="0.25">
      <c r="A57" s="2">
        <v>35431</v>
      </c>
      <c r="B57" s="1">
        <v>4.4870299999999999</v>
      </c>
    </row>
    <row r="58" spans="1:2" x14ac:dyDescent="0.25">
      <c r="A58" s="2">
        <v>35796</v>
      </c>
      <c r="B58" s="1">
        <v>4.44991</v>
      </c>
    </row>
    <row r="59" spans="1:2" x14ac:dyDescent="0.25">
      <c r="A59" s="2">
        <v>36161</v>
      </c>
      <c r="B59" s="1">
        <v>4.6852099999999997</v>
      </c>
    </row>
    <row r="60" spans="1:2" x14ac:dyDescent="0.25">
      <c r="A60" s="2">
        <v>36526</v>
      </c>
      <c r="B60" s="1">
        <v>4.0921700000000003</v>
      </c>
    </row>
    <row r="61" spans="1:2" x14ac:dyDescent="0.25">
      <c r="A61" s="2">
        <v>36892</v>
      </c>
      <c r="B61" s="1">
        <v>0.97597999999999996</v>
      </c>
    </row>
    <row r="62" spans="1:2" x14ac:dyDescent="0.25">
      <c r="A62" s="2">
        <v>37257</v>
      </c>
      <c r="B62" s="1">
        <v>1.78613</v>
      </c>
    </row>
    <row r="63" spans="1:2" x14ac:dyDescent="0.25">
      <c r="A63" s="2">
        <v>37622</v>
      </c>
      <c r="B63" s="1">
        <v>2.8067799999999998</v>
      </c>
    </row>
    <row r="64" spans="1:2" x14ac:dyDescent="0.25">
      <c r="A64" s="2">
        <v>37987</v>
      </c>
      <c r="B64" s="1">
        <v>3.7857400000000001</v>
      </c>
    </row>
    <row r="65" spans="1:2" x14ac:dyDescent="0.25">
      <c r="A65" s="2">
        <v>38353</v>
      </c>
      <c r="B65" s="1">
        <v>3.3452199999999999</v>
      </c>
    </row>
    <row r="66" spans="1:2" x14ac:dyDescent="0.25">
      <c r="A66" s="2">
        <v>38718</v>
      </c>
      <c r="B66" s="1">
        <v>2.6666300000000001</v>
      </c>
    </row>
    <row r="67" spans="1:2" x14ac:dyDescent="0.25">
      <c r="A67" s="2">
        <v>39083</v>
      </c>
      <c r="B67" s="1">
        <v>1.77857</v>
      </c>
    </row>
    <row r="68" spans="1:2" x14ac:dyDescent="0.25">
      <c r="A68" s="2">
        <v>39448</v>
      </c>
      <c r="B68" s="1">
        <v>-0.29161999999999999</v>
      </c>
    </row>
    <row r="69" spans="1:2" x14ac:dyDescent="0.25">
      <c r="A69" s="2">
        <v>39814</v>
      </c>
      <c r="B69" s="1">
        <v>-2.7755200000000002</v>
      </c>
    </row>
    <row r="70" spans="1:2" x14ac:dyDescent="0.25">
      <c r="A70" s="2">
        <v>40179</v>
      </c>
      <c r="B70" s="1">
        <v>2.5319099999999999</v>
      </c>
    </row>
    <row r="71" spans="1:2" x14ac:dyDescent="0.25">
      <c r="A71" s="2">
        <v>40544</v>
      </c>
      <c r="B71" s="1">
        <v>1.60145</v>
      </c>
    </row>
    <row r="72" spans="1:2" x14ac:dyDescent="0.25">
      <c r="A72" s="2">
        <v>40909</v>
      </c>
      <c r="B72" s="1">
        <v>2.22403</v>
      </c>
    </row>
    <row r="73" spans="1:2" x14ac:dyDescent="0.25">
      <c r="A73" s="2">
        <v>41275</v>
      </c>
      <c r="B73" s="1">
        <v>1.67733</v>
      </c>
    </row>
    <row r="74" spans="1:2" x14ac:dyDescent="0.25">
      <c r="A74" s="2">
        <v>41640</v>
      </c>
      <c r="B74" s="1">
        <v>2.5691999999999999</v>
      </c>
    </row>
    <row r="75" spans="1:2" x14ac:dyDescent="0.25">
      <c r="A75" s="2">
        <v>42005</v>
      </c>
      <c r="B75" s="1">
        <v>2.86158</v>
      </c>
    </row>
    <row r="76" spans="1:2" x14ac:dyDescent="0.25">
      <c r="A76" s="2">
        <v>42370</v>
      </c>
      <c r="B76" s="1">
        <v>1.4852799999999999</v>
      </c>
    </row>
    <row r="77" spans="1:2" x14ac:dyDescent="0.25">
      <c r="A77" s="2">
        <v>42736</v>
      </c>
      <c r="B77" s="1" t="e">
        <f>NA()</f>
        <v>#N/A</v>
      </c>
    </row>
  </sheetData>
  <hyperlinks>
    <hyperlink ref="A5" r:id="rId1" xr:uid="{D35A9C06-1F8B-49F4-A6C2-AF26912C408C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D636-9150-4FDD-B872-6DAFEECD0886}">
  <sheetPr>
    <tabColor theme="7"/>
  </sheetPr>
  <dimension ref="A1:K291"/>
  <sheetViews>
    <sheetView zoomScale="80" zoomScaleNormal="80" workbookViewId="0">
      <pane ySplit="1" topLeftCell="A2" activePane="bottomLeft" state="frozen"/>
      <selection activeCell="P83" sqref="P83"/>
      <selection pane="bottomLeft" activeCell="H291" sqref="H291"/>
    </sheetView>
  </sheetViews>
  <sheetFormatPr defaultRowHeight="15" x14ac:dyDescent="0.25"/>
  <cols>
    <col min="2" max="2" width="14.85546875" customWidth="1"/>
    <col min="3" max="3" width="19.85546875" customWidth="1"/>
    <col min="4" max="4" width="16.85546875" customWidth="1"/>
    <col min="5" max="5" width="34.42578125" bestFit="1" customWidth="1"/>
  </cols>
  <sheetData>
    <row r="1" spans="1:8" x14ac:dyDescent="0.25">
      <c r="A1" t="s">
        <v>5</v>
      </c>
      <c r="B1" s="32" t="s">
        <v>490</v>
      </c>
      <c r="C1" s="32" t="s">
        <v>489</v>
      </c>
      <c r="D1" s="32" t="s">
        <v>488</v>
      </c>
      <c r="E1" s="32" t="s">
        <v>487</v>
      </c>
      <c r="F1" s="32" t="s">
        <v>479</v>
      </c>
      <c r="G1" s="32" t="s">
        <v>480</v>
      </c>
      <c r="H1" s="32" t="s">
        <v>259</v>
      </c>
    </row>
    <row r="2" spans="1:8" x14ac:dyDescent="0.25">
      <c r="B2" s="32" t="s">
        <v>486</v>
      </c>
      <c r="C2" s="32" t="s">
        <v>485</v>
      </c>
      <c r="D2" s="32" t="s">
        <v>484</v>
      </c>
      <c r="E2" s="32" t="s">
        <v>483</v>
      </c>
    </row>
    <row r="3" spans="1:8" x14ac:dyDescent="0.25">
      <c r="A3" t="s">
        <v>256</v>
      </c>
      <c r="B3">
        <v>286322</v>
      </c>
      <c r="C3">
        <v>68936</v>
      </c>
      <c r="D3">
        <v>70345</v>
      </c>
      <c r="E3">
        <v>103694</v>
      </c>
      <c r="F3">
        <f>E3+D3-C3</f>
        <v>105103</v>
      </c>
      <c r="G3">
        <f>B3-C3</f>
        <v>217386</v>
      </c>
      <c r="H3">
        <f>F3/G3</f>
        <v>0.48348559704856797</v>
      </c>
    </row>
    <row r="4" spans="1:8" x14ac:dyDescent="0.25">
      <c r="A4" t="s">
        <v>476</v>
      </c>
    </row>
    <row r="5" spans="1:8" x14ac:dyDescent="0.25">
      <c r="A5" t="s">
        <v>475</v>
      </c>
    </row>
    <row r="6" spans="1:8" x14ac:dyDescent="0.25">
      <c r="A6" t="s">
        <v>474</v>
      </c>
    </row>
    <row r="7" spans="1:8" x14ac:dyDescent="0.25">
      <c r="A7" t="s">
        <v>255</v>
      </c>
      <c r="B7">
        <v>312351</v>
      </c>
      <c r="C7">
        <v>67344</v>
      </c>
      <c r="D7">
        <v>80331</v>
      </c>
      <c r="E7">
        <v>97302</v>
      </c>
      <c r="F7">
        <f>E7+D7-C7</f>
        <v>110289</v>
      </c>
      <c r="G7">
        <f>B7-C7</f>
        <v>245007</v>
      </c>
      <c r="H7">
        <f>F7/G7</f>
        <v>0.45014632234997365</v>
      </c>
    </row>
    <row r="8" spans="1:8" x14ac:dyDescent="0.25">
      <c r="A8" t="s">
        <v>473</v>
      </c>
    </row>
    <row r="9" spans="1:8" x14ac:dyDescent="0.25">
      <c r="A9" t="s">
        <v>472</v>
      </c>
    </row>
    <row r="10" spans="1:8" x14ac:dyDescent="0.25">
      <c r="A10" t="s">
        <v>471</v>
      </c>
    </row>
    <row r="11" spans="1:8" x14ac:dyDescent="0.25">
      <c r="A11" t="s">
        <v>254</v>
      </c>
      <c r="B11">
        <v>362902</v>
      </c>
      <c r="C11">
        <v>76067</v>
      </c>
      <c r="D11">
        <v>93182</v>
      </c>
      <c r="E11">
        <v>95116</v>
      </c>
      <c r="F11">
        <f>E11+D11-C11</f>
        <v>112231</v>
      </c>
      <c r="G11">
        <f>B11-C11</f>
        <v>286835</v>
      </c>
      <c r="H11">
        <f>F11/G11</f>
        <v>0.39127372879878675</v>
      </c>
    </row>
    <row r="12" spans="1:8" x14ac:dyDescent="0.25">
      <c r="A12" t="s">
        <v>470</v>
      </c>
    </row>
    <row r="13" spans="1:8" x14ac:dyDescent="0.25">
      <c r="A13" t="s">
        <v>469</v>
      </c>
    </row>
    <row r="14" spans="1:8" x14ac:dyDescent="0.25">
      <c r="A14" t="s">
        <v>468</v>
      </c>
    </row>
    <row r="15" spans="1:8" x14ac:dyDescent="0.25">
      <c r="A15" t="s">
        <v>253</v>
      </c>
      <c r="B15">
        <v>396156</v>
      </c>
      <c r="C15">
        <v>81538</v>
      </c>
      <c r="D15">
        <v>102044</v>
      </c>
      <c r="E15">
        <v>94141</v>
      </c>
      <c r="F15">
        <f>E15+D15-C15</f>
        <v>114647</v>
      </c>
      <c r="G15">
        <f>B15-C15</f>
        <v>314618</v>
      </c>
      <c r="H15">
        <f>F15/G15</f>
        <v>0.36440063823430319</v>
      </c>
    </row>
    <row r="16" spans="1:8" x14ac:dyDescent="0.25">
      <c r="A16" t="s">
        <v>467</v>
      </c>
    </row>
    <row r="17" spans="1:11" x14ac:dyDescent="0.25">
      <c r="A17" t="s">
        <v>466</v>
      </c>
    </row>
    <row r="18" spans="1:11" x14ac:dyDescent="0.25">
      <c r="A18" t="s">
        <v>465</v>
      </c>
    </row>
    <row r="19" spans="1:11" x14ac:dyDescent="0.25">
      <c r="A19" t="s">
        <v>252</v>
      </c>
      <c r="B19">
        <v>405605</v>
      </c>
      <c r="C19">
        <v>85431</v>
      </c>
      <c r="D19">
        <v>101304</v>
      </c>
      <c r="E19">
        <v>103822</v>
      </c>
      <c r="F19">
        <f>E19+D19-C19</f>
        <v>119695</v>
      </c>
      <c r="G19">
        <f>B19-C19</f>
        <v>320174</v>
      </c>
      <c r="H19">
        <f>F19/G19</f>
        <v>0.37384359754383556</v>
      </c>
    </row>
    <row r="20" spans="1:11" x14ac:dyDescent="0.25">
      <c r="A20" t="s">
        <v>464</v>
      </c>
    </row>
    <row r="21" spans="1:11" x14ac:dyDescent="0.25">
      <c r="A21" t="s">
        <v>463</v>
      </c>
    </row>
    <row r="22" spans="1:11" x14ac:dyDescent="0.25">
      <c r="A22" t="s">
        <v>462</v>
      </c>
    </row>
    <row r="23" spans="1:11" x14ac:dyDescent="0.25">
      <c r="A23" t="s">
        <v>251</v>
      </c>
      <c r="B23">
        <v>452351</v>
      </c>
      <c r="C23">
        <v>102216</v>
      </c>
      <c r="D23">
        <v>123891</v>
      </c>
      <c r="E23">
        <v>126681</v>
      </c>
      <c r="F23">
        <f>E23+D23-C23</f>
        <v>148356</v>
      </c>
      <c r="G23">
        <f>B23-C23</f>
        <v>350135</v>
      </c>
      <c r="H23">
        <f>F23/G23</f>
        <v>0.42371085438473732</v>
      </c>
    </row>
    <row r="24" spans="1:11" x14ac:dyDescent="0.25">
      <c r="A24" t="s">
        <v>461</v>
      </c>
    </row>
    <row r="25" spans="1:11" x14ac:dyDescent="0.25">
      <c r="A25" t="s">
        <v>460</v>
      </c>
    </row>
    <row r="26" spans="1:11" x14ac:dyDescent="0.25">
      <c r="A26" t="s">
        <v>459</v>
      </c>
    </row>
    <row r="27" spans="1:11" x14ac:dyDescent="0.25">
      <c r="A27" t="s">
        <v>250</v>
      </c>
      <c r="B27">
        <v>500818</v>
      </c>
      <c r="C27">
        <v>110249</v>
      </c>
      <c r="D27">
        <v>136724</v>
      </c>
      <c r="E27">
        <v>147629</v>
      </c>
      <c r="F27">
        <f t="shared" ref="F27:F90" si="0">E27+D27-C27</f>
        <v>174104</v>
      </c>
      <c r="G27">
        <f t="shared" ref="G27:G90" si="1">B27-C27</f>
        <v>390569</v>
      </c>
      <c r="H27">
        <f t="shared" ref="H27:H90" si="2">F27/G27</f>
        <v>0.44577014560807438</v>
      </c>
    </row>
    <row r="28" spans="1:11" x14ac:dyDescent="0.25">
      <c r="A28" t="s">
        <v>458</v>
      </c>
      <c r="B28">
        <v>509656</v>
      </c>
      <c r="C28">
        <v>108420</v>
      </c>
      <c r="D28">
        <v>134245</v>
      </c>
      <c r="E28">
        <v>151463</v>
      </c>
      <c r="F28">
        <f t="shared" si="0"/>
        <v>177288</v>
      </c>
      <c r="G28">
        <f t="shared" si="1"/>
        <v>401236</v>
      </c>
      <c r="H28">
        <f t="shared" si="2"/>
        <v>0.44185466907256576</v>
      </c>
      <c r="J28" t="s">
        <v>458</v>
      </c>
      <c r="K28" t="str">
        <f>TEXT(J28,"0")</f>
        <v>1952:Q1</v>
      </c>
    </row>
    <row r="29" spans="1:11" x14ac:dyDescent="0.25">
      <c r="A29" t="s">
        <v>457</v>
      </c>
      <c r="B29">
        <v>511769</v>
      </c>
      <c r="C29">
        <v>108387</v>
      </c>
      <c r="D29">
        <v>131308</v>
      </c>
      <c r="E29">
        <v>157607</v>
      </c>
      <c r="F29">
        <f t="shared" si="0"/>
        <v>180528</v>
      </c>
      <c r="G29">
        <f t="shared" si="1"/>
        <v>403382</v>
      </c>
      <c r="H29">
        <f t="shared" si="2"/>
        <v>0.4475360824231126</v>
      </c>
      <c r="J29" t="s">
        <v>457</v>
      </c>
      <c r="K29" t="str">
        <f t="shared" ref="K29:K92" si="3">TEXT(J29,"0")</f>
        <v>1952:Q2</v>
      </c>
    </row>
    <row r="30" spans="1:11" x14ac:dyDescent="0.25">
      <c r="A30" t="s">
        <v>456</v>
      </c>
      <c r="B30">
        <v>517537</v>
      </c>
      <c r="C30">
        <v>113675</v>
      </c>
      <c r="D30">
        <v>136482</v>
      </c>
      <c r="E30">
        <v>156907</v>
      </c>
      <c r="F30">
        <f t="shared" si="0"/>
        <v>179714</v>
      </c>
      <c r="G30">
        <f t="shared" si="1"/>
        <v>403862</v>
      </c>
      <c r="H30">
        <f t="shared" si="2"/>
        <v>0.44498863473166578</v>
      </c>
      <c r="J30" t="s">
        <v>456</v>
      </c>
      <c r="K30" t="str">
        <f t="shared" si="3"/>
        <v>1952:Q3</v>
      </c>
    </row>
    <row r="31" spans="1:11" x14ac:dyDescent="0.25">
      <c r="A31" t="s">
        <v>249</v>
      </c>
      <c r="B31">
        <v>524443</v>
      </c>
      <c r="C31">
        <v>115674</v>
      </c>
      <c r="D31">
        <v>141544</v>
      </c>
      <c r="E31">
        <v>146628</v>
      </c>
      <c r="F31">
        <f t="shared" si="0"/>
        <v>172498</v>
      </c>
      <c r="G31">
        <f t="shared" si="1"/>
        <v>408769</v>
      </c>
      <c r="H31">
        <f t="shared" si="2"/>
        <v>0.42199384004168611</v>
      </c>
      <c r="J31" t="s">
        <v>249</v>
      </c>
      <c r="K31" t="str">
        <f t="shared" si="3"/>
        <v>1952:Q4</v>
      </c>
    </row>
    <row r="32" spans="1:11" x14ac:dyDescent="0.25">
      <c r="A32" t="s">
        <v>455</v>
      </c>
      <c r="B32">
        <v>526934</v>
      </c>
      <c r="C32">
        <v>114053</v>
      </c>
      <c r="D32">
        <v>139458</v>
      </c>
      <c r="E32">
        <v>143052</v>
      </c>
      <c r="F32">
        <f t="shared" si="0"/>
        <v>168457</v>
      </c>
      <c r="G32">
        <f t="shared" si="1"/>
        <v>412881</v>
      </c>
      <c r="H32">
        <f t="shared" si="2"/>
        <v>0.40800375895233737</v>
      </c>
      <c r="J32" t="s">
        <v>455</v>
      </c>
      <c r="K32" t="str">
        <f t="shared" si="3"/>
        <v>1953:Q1</v>
      </c>
    </row>
    <row r="33" spans="1:11" x14ac:dyDescent="0.25">
      <c r="A33" t="s">
        <v>454</v>
      </c>
      <c r="B33">
        <v>533849</v>
      </c>
      <c r="C33">
        <v>114678</v>
      </c>
      <c r="D33">
        <v>140148</v>
      </c>
      <c r="E33">
        <v>133816</v>
      </c>
      <c r="F33">
        <f t="shared" si="0"/>
        <v>159286</v>
      </c>
      <c r="G33">
        <f t="shared" si="1"/>
        <v>419171</v>
      </c>
      <c r="H33">
        <f t="shared" si="2"/>
        <v>0.38000243337444622</v>
      </c>
      <c r="J33" t="s">
        <v>454</v>
      </c>
      <c r="K33" t="str">
        <f t="shared" si="3"/>
        <v>1953:Q2</v>
      </c>
    </row>
    <row r="34" spans="1:11" x14ac:dyDescent="0.25">
      <c r="A34" t="s">
        <v>453</v>
      </c>
      <c r="B34">
        <v>544360</v>
      </c>
      <c r="C34">
        <v>118672</v>
      </c>
      <c r="D34">
        <v>144369</v>
      </c>
      <c r="E34">
        <v>129274</v>
      </c>
      <c r="F34">
        <f t="shared" si="0"/>
        <v>154971</v>
      </c>
      <c r="G34">
        <f t="shared" si="1"/>
        <v>425688</v>
      </c>
      <c r="H34">
        <f t="shared" si="2"/>
        <v>0.36404831707729607</v>
      </c>
      <c r="J34" t="s">
        <v>453</v>
      </c>
      <c r="K34" t="str">
        <f t="shared" si="3"/>
        <v>1953:Q3</v>
      </c>
    </row>
    <row r="35" spans="1:11" x14ac:dyDescent="0.25">
      <c r="A35" t="s">
        <v>248</v>
      </c>
      <c r="B35">
        <v>545661</v>
      </c>
      <c r="C35">
        <v>118717</v>
      </c>
      <c r="D35">
        <v>146413</v>
      </c>
      <c r="E35">
        <v>144082</v>
      </c>
      <c r="F35">
        <f t="shared" si="0"/>
        <v>171778</v>
      </c>
      <c r="G35">
        <f t="shared" si="1"/>
        <v>426944</v>
      </c>
      <c r="H35">
        <f t="shared" si="2"/>
        <v>0.40234316444311197</v>
      </c>
      <c r="J35" t="s">
        <v>248</v>
      </c>
      <c r="K35" t="str">
        <f t="shared" si="3"/>
        <v>1953:Q4</v>
      </c>
    </row>
    <row r="36" spans="1:11" x14ac:dyDescent="0.25">
      <c r="A36" t="s">
        <v>452</v>
      </c>
      <c r="B36">
        <v>544327</v>
      </c>
      <c r="C36">
        <v>114446</v>
      </c>
      <c r="D36">
        <v>140892</v>
      </c>
      <c r="E36">
        <v>156255</v>
      </c>
      <c r="F36">
        <f t="shared" si="0"/>
        <v>182701</v>
      </c>
      <c r="G36">
        <f t="shared" si="1"/>
        <v>429881</v>
      </c>
      <c r="H36">
        <f t="shared" si="2"/>
        <v>0.42500366380463428</v>
      </c>
      <c r="J36" t="s">
        <v>452</v>
      </c>
      <c r="K36" t="str">
        <f t="shared" si="3"/>
        <v>1954:Q1</v>
      </c>
    </row>
    <row r="37" spans="1:11" x14ac:dyDescent="0.25">
      <c r="A37" t="s">
        <v>451</v>
      </c>
      <c r="B37">
        <v>546463</v>
      </c>
      <c r="C37">
        <v>113917</v>
      </c>
      <c r="D37">
        <v>138375</v>
      </c>
      <c r="E37">
        <v>172550</v>
      </c>
      <c r="F37">
        <f t="shared" si="0"/>
        <v>197008</v>
      </c>
      <c r="G37">
        <f t="shared" si="1"/>
        <v>432546</v>
      </c>
      <c r="H37">
        <f t="shared" si="2"/>
        <v>0.45546138445390777</v>
      </c>
      <c r="J37" t="s">
        <v>451</v>
      </c>
      <c r="K37" t="str">
        <f t="shared" si="3"/>
        <v>1954:Q2</v>
      </c>
    </row>
    <row r="38" spans="1:11" x14ac:dyDescent="0.25">
      <c r="A38" t="s">
        <v>450</v>
      </c>
      <c r="B38">
        <v>552917</v>
      </c>
      <c r="C38">
        <v>119463</v>
      </c>
      <c r="D38">
        <v>142959</v>
      </c>
      <c r="E38">
        <v>191985</v>
      </c>
      <c r="F38">
        <f t="shared" si="0"/>
        <v>215481</v>
      </c>
      <c r="G38">
        <f t="shared" si="1"/>
        <v>433454</v>
      </c>
      <c r="H38">
        <f t="shared" si="2"/>
        <v>0.49712541584574144</v>
      </c>
      <c r="J38" t="s">
        <v>450</v>
      </c>
      <c r="K38" t="str">
        <f t="shared" si="3"/>
        <v>1954:Q3</v>
      </c>
    </row>
    <row r="39" spans="1:11" x14ac:dyDescent="0.25">
      <c r="A39" t="s">
        <v>247</v>
      </c>
      <c r="B39">
        <v>560184</v>
      </c>
      <c r="C39">
        <v>124226</v>
      </c>
      <c r="D39">
        <v>149630</v>
      </c>
      <c r="E39">
        <v>194840</v>
      </c>
      <c r="F39">
        <f t="shared" si="0"/>
        <v>220244</v>
      </c>
      <c r="G39">
        <f t="shared" si="1"/>
        <v>435958</v>
      </c>
      <c r="H39">
        <f t="shared" si="2"/>
        <v>0.50519545460801274</v>
      </c>
      <c r="J39" t="s">
        <v>247</v>
      </c>
      <c r="K39" t="str">
        <f t="shared" si="3"/>
        <v>1954:Q4</v>
      </c>
    </row>
    <row r="40" spans="1:11" x14ac:dyDescent="0.25">
      <c r="A40" t="s">
        <v>449</v>
      </c>
      <c r="B40">
        <v>564091</v>
      </c>
      <c r="C40">
        <v>124951</v>
      </c>
      <c r="D40">
        <v>147900</v>
      </c>
      <c r="E40">
        <v>202122</v>
      </c>
      <c r="F40">
        <f t="shared" si="0"/>
        <v>225071</v>
      </c>
      <c r="G40">
        <f t="shared" si="1"/>
        <v>439140</v>
      </c>
      <c r="H40">
        <f t="shared" si="2"/>
        <v>0.51252675684292026</v>
      </c>
      <c r="J40" t="s">
        <v>449</v>
      </c>
      <c r="K40" t="str">
        <f t="shared" si="3"/>
        <v>1955:Q1</v>
      </c>
    </row>
    <row r="41" spans="1:11" x14ac:dyDescent="0.25">
      <c r="A41" t="s">
        <v>448</v>
      </c>
      <c r="B41">
        <v>574930</v>
      </c>
      <c r="C41">
        <v>127998</v>
      </c>
      <c r="D41">
        <v>150951</v>
      </c>
      <c r="E41">
        <v>225533</v>
      </c>
      <c r="F41">
        <f t="shared" si="0"/>
        <v>248486</v>
      </c>
      <c r="G41">
        <f t="shared" si="1"/>
        <v>446932</v>
      </c>
      <c r="H41">
        <f t="shared" si="2"/>
        <v>0.55598167058970938</v>
      </c>
      <c r="J41" t="s">
        <v>448</v>
      </c>
      <c r="K41" t="str">
        <f t="shared" si="3"/>
        <v>1955:Q2</v>
      </c>
    </row>
    <row r="42" spans="1:11" x14ac:dyDescent="0.25">
      <c r="A42" t="s">
        <v>447</v>
      </c>
      <c r="B42">
        <v>594521</v>
      </c>
      <c r="C42">
        <v>135347</v>
      </c>
      <c r="D42">
        <v>159936</v>
      </c>
      <c r="E42">
        <v>240995</v>
      </c>
      <c r="F42">
        <f t="shared" si="0"/>
        <v>265584</v>
      </c>
      <c r="G42">
        <f t="shared" si="1"/>
        <v>459174</v>
      </c>
      <c r="H42">
        <f t="shared" si="2"/>
        <v>0.57839511819048983</v>
      </c>
      <c r="J42" t="s">
        <v>447</v>
      </c>
      <c r="K42" t="str">
        <f t="shared" si="3"/>
        <v>1955:Q3</v>
      </c>
    </row>
    <row r="43" spans="1:11" x14ac:dyDescent="0.25">
      <c r="A43" t="s">
        <v>246</v>
      </c>
      <c r="B43">
        <v>615620</v>
      </c>
      <c r="C43">
        <v>141621</v>
      </c>
      <c r="D43">
        <v>171693</v>
      </c>
      <c r="E43">
        <v>244222</v>
      </c>
      <c r="F43">
        <f t="shared" si="0"/>
        <v>274294</v>
      </c>
      <c r="G43">
        <f t="shared" si="1"/>
        <v>473999</v>
      </c>
      <c r="H43">
        <f t="shared" si="2"/>
        <v>0.57868054573954797</v>
      </c>
      <c r="J43" t="s">
        <v>246</v>
      </c>
      <c r="K43" t="str">
        <f t="shared" si="3"/>
        <v>1955:Q4</v>
      </c>
    </row>
    <row r="44" spans="1:11" x14ac:dyDescent="0.25">
      <c r="A44" t="s">
        <v>446</v>
      </c>
      <c r="B44">
        <v>629169</v>
      </c>
      <c r="C44">
        <v>137587</v>
      </c>
      <c r="D44">
        <v>168489</v>
      </c>
      <c r="E44">
        <v>262345</v>
      </c>
      <c r="F44">
        <f t="shared" si="0"/>
        <v>293247</v>
      </c>
      <c r="G44">
        <f t="shared" si="1"/>
        <v>491582</v>
      </c>
      <c r="H44">
        <f t="shared" si="2"/>
        <v>0.59653730201675403</v>
      </c>
      <c r="J44" t="s">
        <v>446</v>
      </c>
      <c r="K44" t="str">
        <f t="shared" si="3"/>
        <v>1956:Q1</v>
      </c>
    </row>
    <row r="45" spans="1:11" x14ac:dyDescent="0.25">
      <c r="A45" t="s">
        <v>445</v>
      </c>
      <c r="B45">
        <v>637296</v>
      </c>
      <c r="C45">
        <v>137512</v>
      </c>
      <c r="D45">
        <v>170019</v>
      </c>
      <c r="E45">
        <v>252704</v>
      </c>
      <c r="F45">
        <f t="shared" si="0"/>
        <v>285211</v>
      </c>
      <c r="G45">
        <f t="shared" si="1"/>
        <v>499784</v>
      </c>
      <c r="H45">
        <f t="shared" si="2"/>
        <v>0.57066852880444352</v>
      </c>
      <c r="J45" t="s">
        <v>445</v>
      </c>
      <c r="K45" t="str">
        <f t="shared" si="3"/>
        <v>1956:Q2</v>
      </c>
    </row>
    <row r="46" spans="1:11" x14ac:dyDescent="0.25">
      <c r="A46" t="s">
        <v>444</v>
      </c>
      <c r="B46">
        <v>656827</v>
      </c>
      <c r="C46">
        <v>142110</v>
      </c>
      <c r="D46">
        <v>175780</v>
      </c>
      <c r="E46">
        <v>246833</v>
      </c>
      <c r="F46">
        <f t="shared" si="0"/>
        <v>280503</v>
      </c>
      <c r="G46">
        <f t="shared" si="1"/>
        <v>514717</v>
      </c>
      <c r="H46">
        <f t="shared" si="2"/>
        <v>0.54496548588836191</v>
      </c>
      <c r="J46" t="s">
        <v>444</v>
      </c>
      <c r="K46" t="str">
        <f t="shared" si="3"/>
        <v>1956:Q3</v>
      </c>
    </row>
    <row r="47" spans="1:11" x14ac:dyDescent="0.25">
      <c r="A47" t="s">
        <v>245</v>
      </c>
      <c r="B47">
        <v>672577</v>
      </c>
      <c r="C47">
        <v>146664</v>
      </c>
      <c r="D47">
        <v>183970</v>
      </c>
      <c r="E47">
        <v>268373</v>
      </c>
      <c r="F47">
        <f t="shared" si="0"/>
        <v>305679</v>
      </c>
      <c r="G47">
        <f t="shared" si="1"/>
        <v>525913</v>
      </c>
      <c r="H47">
        <f t="shared" si="2"/>
        <v>0.58123491908357461</v>
      </c>
      <c r="J47" t="s">
        <v>245</v>
      </c>
      <c r="K47" t="str">
        <f t="shared" si="3"/>
        <v>1956:Q4</v>
      </c>
    </row>
    <row r="48" spans="1:11" x14ac:dyDescent="0.25">
      <c r="A48" t="s">
        <v>443</v>
      </c>
      <c r="B48">
        <v>681273</v>
      </c>
      <c r="C48">
        <v>144801</v>
      </c>
      <c r="D48">
        <v>182055</v>
      </c>
      <c r="E48">
        <v>254023</v>
      </c>
      <c r="F48">
        <f t="shared" si="0"/>
        <v>291277</v>
      </c>
      <c r="G48">
        <f t="shared" si="1"/>
        <v>536472</v>
      </c>
      <c r="H48">
        <f t="shared" si="2"/>
        <v>0.54294911943214186</v>
      </c>
      <c r="J48" t="s">
        <v>443</v>
      </c>
      <c r="K48" t="str">
        <f t="shared" si="3"/>
        <v>1957:Q1</v>
      </c>
    </row>
    <row r="49" spans="1:11" x14ac:dyDescent="0.25">
      <c r="A49" t="s">
        <v>442</v>
      </c>
      <c r="B49">
        <v>689633</v>
      </c>
      <c r="C49">
        <v>145500</v>
      </c>
      <c r="D49">
        <v>182873</v>
      </c>
      <c r="E49">
        <v>273076</v>
      </c>
      <c r="F49">
        <f t="shared" si="0"/>
        <v>310449</v>
      </c>
      <c r="G49">
        <f t="shared" si="1"/>
        <v>544133</v>
      </c>
      <c r="H49">
        <f t="shared" si="2"/>
        <v>0.57053882047220073</v>
      </c>
      <c r="J49" t="s">
        <v>442</v>
      </c>
      <c r="K49" t="str">
        <f t="shared" si="3"/>
        <v>1957:Q2</v>
      </c>
    </row>
    <row r="50" spans="1:11" x14ac:dyDescent="0.25">
      <c r="A50" t="s">
        <v>441</v>
      </c>
      <c r="B50">
        <v>701559</v>
      </c>
      <c r="C50">
        <v>149358</v>
      </c>
      <c r="D50">
        <v>187246</v>
      </c>
      <c r="E50">
        <v>245392</v>
      </c>
      <c r="F50">
        <f t="shared" si="0"/>
        <v>283280</v>
      </c>
      <c r="G50">
        <f t="shared" si="1"/>
        <v>552201</v>
      </c>
      <c r="H50">
        <f t="shared" si="2"/>
        <v>0.51300160629915559</v>
      </c>
      <c r="J50" t="s">
        <v>441</v>
      </c>
      <c r="K50" t="str">
        <f t="shared" si="3"/>
        <v>1957:Q3</v>
      </c>
    </row>
    <row r="51" spans="1:11" x14ac:dyDescent="0.25">
      <c r="A51" t="s">
        <v>244</v>
      </c>
      <c r="B51">
        <v>709225</v>
      </c>
      <c r="C51">
        <v>151235</v>
      </c>
      <c r="D51">
        <v>193400</v>
      </c>
      <c r="E51">
        <v>245747</v>
      </c>
      <c r="F51">
        <f t="shared" si="0"/>
        <v>287912</v>
      </c>
      <c r="G51">
        <f t="shared" si="1"/>
        <v>557990</v>
      </c>
      <c r="H51">
        <f t="shared" si="2"/>
        <v>0.51598057312855072</v>
      </c>
      <c r="J51" t="s">
        <v>244</v>
      </c>
      <c r="K51" t="str">
        <f t="shared" si="3"/>
        <v>1957:Q4</v>
      </c>
    </row>
    <row r="52" spans="1:11" x14ac:dyDescent="0.25">
      <c r="A52" t="s">
        <v>440</v>
      </c>
      <c r="B52">
        <v>707474</v>
      </c>
      <c r="C52">
        <v>147810</v>
      </c>
      <c r="D52">
        <v>187564</v>
      </c>
      <c r="E52">
        <v>261319</v>
      </c>
      <c r="F52">
        <f t="shared" si="0"/>
        <v>301073</v>
      </c>
      <c r="G52">
        <f t="shared" si="1"/>
        <v>559664</v>
      </c>
      <c r="H52">
        <f t="shared" si="2"/>
        <v>0.53795312902026926</v>
      </c>
      <c r="J52" t="s">
        <v>440</v>
      </c>
      <c r="K52" t="str">
        <f t="shared" si="3"/>
        <v>1958:Q1</v>
      </c>
    </row>
    <row r="53" spans="1:11" x14ac:dyDescent="0.25">
      <c r="A53" t="s">
        <v>439</v>
      </c>
      <c r="B53">
        <v>711211</v>
      </c>
      <c r="C53">
        <v>149080</v>
      </c>
      <c r="D53">
        <v>187575</v>
      </c>
      <c r="E53">
        <v>278565</v>
      </c>
      <c r="F53">
        <f t="shared" si="0"/>
        <v>317060</v>
      </c>
      <c r="G53">
        <f t="shared" si="1"/>
        <v>562131</v>
      </c>
      <c r="H53">
        <f t="shared" si="2"/>
        <v>0.56403222736337255</v>
      </c>
      <c r="J53" t="s">
        <v>439</v>
      </c>
      <c r="K53" t="str">
        <f t="shared" si="3"/>
        <v>1958:Q2</v>
      </c>
    </row>
    <row r="54" spans="1:11" x14ac:dyDescent="0.25">
      <c r="A54" t="s">
        <v>438</v>
      </c>
      <c r="B54">
        <v>721778</v>
      </c>
      <c r="C54">
        <v>156317</v>
      </c>
      <c r="D54">
        <v>193732</v>
      </c>
      <c r="E54">
        <v>310541</v>
      </c>
      <c r="F54">
        <f t="shared" si="0"/>
        <v>347956</v>
      </c>
      <c r="G54">
        <f t="shared" si="1"/>
        <v>565461</v>
      </c>
      <c r="H54">
        <f t="shared" si="2"/>
        <v>0.61534924601342977</v>
      </c>
      <c r="J54" t="s">
        <v>438</v>
      </c>
      <c r="K54" t="str">
        <f t="shared" si="3"/>
        <v>1958:Q3</v>
      </c>
    </row>
    <row r="55" spans="1:11" x14ac:dyDescent="0.25">
      <c r="A55" t="s">
        <v>243</v>
      </c>
      <c r="B55">
        <v>733083</v>
      </c>
      <c r="C55">
        <v>162790</v>
      </c>
      <c r="D55">
        <v>203021</v>
      </c>
      <c r="E55">
        <v>324670</v>
      </c>
      <c r="F55">
        <f t="shared" si="0"/>
        <v>364901</v>
      </c>
      <c r="G55">
        <f t="shared" si="1"/>
        <v>570293</v>
      </c>
      <c r="H55">
        <f t="shared" si="2"/>
        <v>0.63984828851134412</v>
      </c>
      <c r="J55" t="s">
        <v>243</v>
      </c>
      <c r="K55" t="str">
        <f t="shared" si="3"/>
        <v>1958:Q4</v>
      </c>
    </row>
    <row r="56" spans="1:11" x14ac:dyDescent="0.25">
      <c r="A56" t="s">
        <v>437</v>
      </c>
      <c r="B56">
        <v>740460</v>
      </c>
      <c r="C56">
        <v>163461</v>
      </c>
      <c r="D56">
        <v>203582</v>
      </c>
      <c r="E56">
        <v>332012</v>
      </c>
      <c r="F56">
        <f t="shared" si="0"/>
        <v>372133</v>
      </c>
      <c r="G56">
        <f t="shared" si="1"/>
        <v>576999</v>
      </c>
      <c r="H56">
        <f t="shared" si="2"/>
        <v>0.64494565848467678</v>
      </c>
      <c r="J56" t="s">
        <v>437</v>
      </c>
      <c r="K56" t="str">
        <f t="shared" si="3"/>
        <v>1959:Q1</v>
      </c>
    </row>
    <row r="57" spans="1:11" x14ac:dyDescent="0.25">
      <c r="A57" t="s">
        <v>436</v>
      </c>
      <c r="B57">
        <v>753172</v>
      </c>
      <c r="C57">
        <v>169275</v>
      </c>
      <c r="D57">
        <v>209600</v>
      </c>
      <c r="E57">
        <v>346451</v>
      </c>
      <c r="F57">
        <f t="shared" si="0"/>
        <v>386776</v>
      </c>
      <c r="G57">
        <f t="shared" si="1"/>
        <v>583897</v>
      </c>
      <c r="H57">
        <f t="shared" si="2"/>
        <v>0.66240449942369972</v>
      </c>
      <c r="J57" t="s">
        <v>436</v>
      </c>
      <c r="K57" t="str">
        <f t="shared" si="3"/>
        <v>1959:Q2</v>
      </c>
    </row>
    <row r="58" spans="1:11" x14ac:dyDescent="0.25">
      <c r="A58" t="s">
        <v>435</v>
      </c>
      <c r="B58">
        <v>762822</v>
      </c>
      <c r="C58">
        <v>173541</v>
      </c>
      <c r="D58">
        <v>211878</v>
      </c>
      <c r="E58">
        <v>339875</v>
      </c>
      <c r="F58">
        <f t="shared" si="0"/>
        <v>378212</v>
      </c>
      <c r="G58">
        <f t="shared" si="1"/>
        <v>589281</v>
      </c>
      <c r="H58">
        <f t="shared" si="2"/>
        <v>0.64181943758580373</v>
      </c>
      <c r="J58" t="s">
        <v>435</v>
      </c>
      <c r="K58" t="str">
        <f t="shared" si="3"/>
        <v>1959:Q3</v>
      </c>
    </row>
    <row r="59" spans="1:11" x14ac:dyDescent="0.25">
      <c r="A59" t="s">
        <v>242</v>
      </c>
      <c r="B59">
        <v>772959</v>
      </c>
      <c r="C59">
        <v>177890</v>
      </c>
      <c r="D59">
        <v>219903</v>
      </c>
      <c r="E59">
        <v>362157</v>
      </c>
      <c r="F59">
        <f t="shared" si="0"/>
        <v>404170</v>
      </c>
      <c r="G59">
        <f t="shared" si="1"/>
        <v>595069</v>
      </c>
      <c r="H59">
        <f t="shared" si="2"/>
        <v>0.67919854672315316</v>
      </c>
      <c r="J59" t="s">
        <v>242</v>
      </c>
      <c r="K59" t="str">
        <f t="shared" si="3"/>
        <v>1959:Q4</v>
      </c>
    </row>
    <row r="60" spans="1:11" x14ac:dyDescent="0.25">
      <c r="A60" t="s">
        <v>434</v>
      </c>
      <c r="B60">
        <v>776388</v>
      </c>
      <c r="C60">
        <v>176648</v>
      </c>
      <c r="D60">
        <v>220059</v>
      </c>
      <c r="E60">
        <v>339310</v>
      </c>
      <c r="F60">
        <f t="shared" si="0"/>
        <v>382721</v>
      </c>
      <c r="G60">
        <f t="shared" si="1"/>
        <v>599740</v>
      </c>
      <c r="H60">
        <f t="shared" si="2"/>
        <v>0.63814486277386873</v>
      </c>
      <c r="J60" t="s">
        <v>434</v>
      </c>
      <c r="K60" t="str">
        <f t="shared" si="3"/>
        <v>1960:Q1</v>
      </c>
    </row>
    <row r="61" spans="1:11" x14ac:dyDescent="0.25">
      <c r="A61" t="s">
        <v>433</v>
      </c>
      <c r="B61">
        <v>780605</v>
      </c>
      <c r="C61">
        <v>176674</v>
      </c>
      <c r="D61">
        <v>222859</v>
      </c>
      <c r="E61">
        <v>347588</v>
      </c>
      <c r="F61">
        <f t="shared" si="0"/>
        <v>393773</v>
      </c>
      <c r="G61">
        <f t="shared" si="1"/>
        <v>603931</v>
      </c>
      <c r="H61">
        <f t="shared" si="2"/>
        <v>0.65201653831315165</v>
      </c>
      <c r="J61" t="s">
        <v>433</v>
      </c>
      <c r="K61" t="str">
        <f t="shared" si="3"/>
        <v>1960:Q2</v>
      </c>
    </row>
    <row r="62" spans="1:11" x14ac:dyDescent="0.25">
      <c r="A62" t="s">
        <v>432</v>
      </c>
      <c r="B62">
        <v>787190</v>
      </c>
      <c r="C62">
        <v>178925</v>
      </c>
      <c r="D62">
        <v>224383</v>
      </c>
      <c r="E62">
        <v>321285</v>
      </c>
      <c r="F62">
        <f t="shared" si="0"/>
        <v>366743</v>
      </c>
      <c r="G62">
        <f t="shared" si="1"/>
        <v>608265</v>
      </c>
      <c r="H62">
        <f t="shared" si="2"/>
        <v>0.60293293219238331</v>
      </c>
      <c r="J62" t="s">
        <v>432</v>
      </c>
      <c r="K62" t="str">
        <f t="shared" si="3"/>
        <v>1960:Q3</v>
      </c>
    </row>
    <row r="63" spans="1:11" x14ac:dyDescent="0.25">
      <c r="A63" t="s">
        <v>241</v>
      </c>
      <c r="B63">
        <v>790406</v>
      </c>
      <c r="C63">
        <v>180740</v>
      </c>
      <c r="D63">
        <v>230414</v>
      </c>
      <c r="E63">
        <v>365166</v>
      </c>
      <c r="F63">
        <f t="shared" si="0"/>
        <v>414840</v>
      </c>
      <c r="G63">
        <f t="shared" si="1"/>
        <v>609666</v>
      </c>
      <c r="H63">
        <f t="shared" si="2"/>
        <v>0.68043814153979387</v>
      </c>
      <c r="J63" t="s">
        <v>241</v>
      </c>
      <c r="K63" t="str">
        <f t="shared" si="3"/>
        <v>1960:Q4</v>
      </c>
    </row>
    <row r="64" spans="1:11" x14ac:dyDescent="0.25">
      <c r="A64" t="s">
        <v>431</v>
      </c>
      <c r="B64">
        <v>790213</v>
      </c>
      <c r="C64">
        <v>179040</v>
      </c>
      <c r="D64">
        <v>227218</v>
      </c>
      <c r="E64">
        <v>410353</v>
      </c>
      <c r="F64">
        <f t="shared" si="0"/>
        <v>458531</v>
      </c>
      <c r="G64">
        <f t="shared" si="1"/>
        <v>611173</v>
      </c>
      <c r="H64">
        <f t="shared" si="2"/>
        <v>0.75024747493753818</v>
      </c>
      <c r="J64" t="s">
        <v>431</v>
      </c>
      <c r="K64" t="str">
        <f t="shared" si="3"/>
        <v>1961:Q1</v>
      </c>
    </row>
    <row r="65" spans="1:11" x14ac:dyDescent="0.25">
      <c r="A65" t="s">
        <v>430</v>
      </c>
      <c r="B65">
        <v>800245</v>
      </c>
      <c r="C65">
        <v>185005</v>
      </c>
      <c r="D65">
        <v>230775</v>
      </c>
      <c r="E65">
        <v>411555</v>
      </c>
      <c r="F65">
        <f t="shared" si="0"/>
        <v>457325</v>
      </c>
      <c r="G65">
        <f t="shared" si="1"/>
        <v>615240</v>
      </c>
      <c r="H65">
        <f t="shared" si="2"/>
        <v>0.74332780703465318</v>
      </c>
      <c r="J65" t="s">
        <v>430</v>
      </c>
      <c r="K65" t="str">
        <f t="shared" si="3"/>
        <v>1961:Q2</v>
      </c>
    </row>
    <row r="66" spans="1:11" x14ac:dyDescent="0.25">
      <c r="A66" t="s">
        <v>429</v>
      </c>
      <c r="B66">
        <v>809626</v>
      </c>
      <c r="C66">
        <v>188743</v>
      </c>
      <c r="D66">
        <v>234331</v>
      </c>
      <c r="E66">
        <v>423621</v>
      </c>
      <c r="F66">
        <f t="shared" si="0"/>
        <v>469209</v>
      </c>
      <c r="G66">
        <f t="shared" si="1"/>
        <v>620883</v>
      </c>
      <c r="H66">
        <f t="shared" si="2"/>
        <v>0.7557124289117273</v>
      </c>
      <c r="J66" t="s">
        <v>429</v>
      </c>
      <c r="K66" t="str">
        <f t="shared" si="3"/>
        <v>1961:Q3</v>
      </c>
    </row>
    <row r="67" spans="1:11" x14ac:dyDescent="0.25">
      <c r="A67" t="s">
        <v>240</v>
      </c>
      <c r="B67">
        <v>819941</v>
      </c>
      <c r="C67">
        <v>193403</v>
      </c>
      <c r="D67">
        <v>243057</v>
      </c>
      <c r="E67">
        <v>437674</v>
      </c>
      <c r="F67">
        <f t="shared" si="0"/>
        <v>487328</v>
      </c>
      <c r="G67">
        <f t="shared" si="1"/>
        <v>626538</v>
      </c>
      <c r="H67">
        <f t="shared" si="2"/>
        <v>0.77781076327373599</v>
      </c>
      <c r="J67" t="s">
        <v>240</v>
      </c>
      <c r="K67" t="str">
        <f t="shared" si="3"/>
        <v>1961:Q4</v>
      </c>
    </row>
    <row r="68" spans="1:11" x14ac:dyDescent="0.25">
      <c r="A68" t="s">
        <v>428</v>
      </c>
      <c r="B68">
        <v>825755</v>
      </c>
      <c r="C68">
        <v>193194</v>
      </c>
      <c r="D68">
        <v>242315</v>
      </c>
      <c r="E68">
        <v>427931</v>
      </c>
      <c r="F68">
        <f t="shared" si="0"/>
        <v>477052</v>
      </c>
      <c r="G68">
        <f t="shared" si="1"/>
        <v>632561</v>
      </c>
      <c r="H68">
        <f t="shared" si="2"/>
        <v>0.75415967788086835</v>
      </c>
      <c r="J68" t="s">
        <v>428</v>
      </c>
      <c r="K68" t="str">
        <f t="shared" si="3"/>
        <v>1962:Q1</v>
      </c>
    </row>
    <row r="69" spans="1:11" x14ac:dyDescent="0.25">
      <c r="A69" t="s">
        <v>427</v>
      </c>
      <c r="B69">
        <v>834230</v>
      </c>
      <c r="C69">
        <v>196393</v>
      </c>
      <c r="D69">
        <v>246835</v>
      </c>
      <c r="E69">
        <v>326582</v>
      </c>
      <c r="F69">
        <f t="shared" si="0"/>
        <v>377024</v>
      </c>
      <c r="G69">
        <f t="shared" si="1"/>
        <v>637837</v>
      </c>
      <c r="H69">
        <f t="shared" si="2"/>
        <v>0.59109772559447005</v>
      </c>
      <c r="J69" t="s">
        <v>427</v>
      </c>
      <c r="K69" t="str">
        <f t="shared" si="3"/>
        <v>1962:Q2</v>
      </c>
    </row>
    <row r="70" spans="1:11" x14ac:dyDescent="0.25">
      <c r="A70" t="s">
        <v>426</v>
      </c>
      <c r="B70">
        <v>845007</v>
      </c>
      <c r="C70">
        <v>200819</v>
      </c>
      <c r="D70">
        <v>252002</v>
      </c>
      <c r="E70">
        <v>345363</v>
      </c>
      <c r="F70">
        <f t="shared" si="0"/>
        <v>396546</v>
      </c>
      <c r="G70">
        <f t="shared" si="1"/>
        <v>644188</v>
      </c>
      <c r="H70">
        <f t="shared" si="2"/>
        <v>0.61557495637919368</v>
      </c>
      <c r="J70" t="s">
        <v>426</v>
      </c>
      <c r="K70" t="str">
        <f t="shared" si="3"/>
        <v>1962:Q3</v>
      </c>
    </row>
    <row r="71" spans="1:11" x14ac:dyDescent="0.25">
      <c r="A71" t="s">
        <v>239</v>
      </c>
      <c r="B71">
        <v>854759</v>
      </c>
      <c r="C71">
        <v>205382</v>
      </c>
      <c r="D71">
        <v>258475</v>
      </c>
      <c r="E71">
        <v>424314</v>
      </c>
      <c r="F71">
        <f t="shared" si="0"/>
        <v>477407</v>
      </c>
      <c r="G71">
        <f t="shared" si="1"/>
        <v>649377</v>
      </c>
      <c r="H71">
        <f t="shared" si="2"/>
        <v>0.73517694651951027</v>
      </c>
      <c r="J71" t="s">
        <v>239</v>
      </c>
      <c r="K71" t="str">
        <f t="shared" si="3"/>
        <v>1962:Q4</v>
      </c>
    </row>
    <row r="72" spans="1:11" x14ac:dyDescent="0.25">
      <c r="A72" t="s">
        <v>425</v>
      </c>
      <c r="B72">
        <v>859923</v>
      </c>
      <c r="C72">
        <v>205754</v>
      </c>
      <c r="D72">
        <v>258695</v>
      </c>
      <c r="E72">
        <v>447981</v>
      </c>
      <c r="F72">
        <f t="shared" si="0"/>
        <v>500922</v>
      </c>
      <c r="G72">
        <f t="shared" si="1"/>
        <v>654169</v>
      </c>
      <c r="H72">
        <f t="shared" si="2"/>
        <v>0.76573790564823463</v>
      </c>
      <c r="J72" t="s">
        <v>425</v>
      </c>
      <c r="K72" t="str">
        <f t="shared" si="3"/>
        <v>1963:Q1</v>
      </c>
    </row>
    <row r="73" spans="1:11" x14ac:dyDescent="0.25">
      <c r="A73" t="s">
        <v>424</v>
      </c>
      <c r="B73">
        <v>870284</v>
      </c>
      <c r="C73">
        <v>210721</v>
      </c>
      <c r="D73">
        <v>263603</v>
      </c>
      <c r="E73">
        <v>469026</v>
      </c>
      <c r="F73">
        <f t="shared" si="0"/>
        <v>521908</v>
      </c>
      <c r="G73">
        <f t="shared" si="1"/>
        <v>659563</v>
      </c>
      <c r="H73">
        <f t="shared" si="2"/>
        <v>0.79129362926665081</v>
      </c>
      <c r="J73" t="s">
        <v>424</v>
      </c>
      <c r="K73" t="str">
        <f t="shared" si="3"/>
        <v>1963:Q2</v>
      </c>
    </row>
    <row r="74" spans="1:11" x14ac:dyDescent="0.25">
      <c r="A74" t="s">
        <v>423</v>
      </c>
      <c r="B74">
        <v>881623</v>
      </c>
      <c r="C74">
        <v>215282</v>
      </c>
      <c r="D74">
        <v>268333</v>
      </c>
      <c r="E74">
        <v>487677</v>
      </c>
      <c r="F74">
        <f t="shared" si="0"/>
        <v>540728</v>
      </c>
      <c r="G74">
        <f t="shared" si="1"/>
        <v>666341</v>
      </c>
      <c r="H74">
        <f t="shared" si="2"/>
        <v>0.81148841208930567</v>
      </c>
      <c r="J74" t="s">
        <v>423</v>
      </c>
      <c r="K74" t="str">
        <f t="shared" si="3"/>
        <v>1963:Q3</v>
      </c>
    </row>
    <row r="75" spans="1:11" x14ac:dyDescent="0.25">
      <c r="A75" t="s">
        <v>238</v>
      </c>
      <c r="B75">
        <v>893607</v>
      </c>
      <c r="C75">
        <v>220743</v>
      </c>
      <c r="D75">
        <v>279128</v>
      </c>
      <c r="E75">
        <v>465779</v>
      </c>
      <c r="F75">
        <f t="shared" si="0"/>
        <v>524164</v>
      </c>
      <c r="G75">
        <f t="shared" si="1"/>
        <v>672864</v>
      </c>
      <c r="H75">
        <f t="shared" si="2"/>
        <v>0.77900437532696054</v>
      </c>
      <c r="J75" t="s">
        <v>238</v>
      </c>
      <c r="K75" t="str">
        <f t="shared" si="3"/>
        <v>1963:Q4</v>
      </c>
    </row>
    <row r="76" spans="1:11" x14ac:dyDescent="0.25">
      <c r="A76" t="s">
        <v>422</v>
      </c>
      <c r="B76">
        <v>899647</v>
      </c>
      <c r="C76">
        <v>220334</v>
      </c>
      <c r="D76">
        <v>277173</v>
      </c>
      <c r="E76">
        <v>495027</v>
      </c>
      <c r="F76">
        <f t="shared" si="0"/>
        <v>551866</v>
      </c>
      <c r="G76">
        <f t="shared" si="1"/>
        <v>679313</v>
      </c>
      <c r="H76">
        <f t="shared" si="2"/>
        <v>0.81238839827884934</v>
      </c>
      <c r="J76" t="s">
        <v>422</v>
      </c>
      <c r="K76" t="str">
        <f t="shared" si="3"/>
        <v>1964:Q1</v>
      </c>
    </row>
    <row r="77" spans="1:11" x14ac:dyDescent="0.25">
      <c r="A77" t="s">
        <v>421</v>
      </c>
      <c r="B77">
        <v>915367</v>
      </c>
      <c r="C77">
        <v>225217</v>
      </c>
      <c r="D77">
        <v>282708</v>
      </c>
      <c r="E77">
        <v>511094</v>
      </c>
      <c r="F77">
        <f t="shared" si="0"/>
        <v>568585</v>
      </c>
      <c r="G77">
        <f t="shared" si="1"/>
        <v>690150</v>
      </c>
      <c r="H77">
        <f t="shared" si="2"/>
        <v>0.82385713250742587</v>
      </c>
      <c r="J77" t="s">
        <v>421</v>
      </c>
      <c r="K77" t="str">
        <f t="shared" si="3"/>
        <v>1964:Q2</v>
      </c>
    </row>
    <row r="78" spans="1:11" x14ac:dyDescent="0.25">
      <c r="A78" t="s">
        <v>420</v>
      </c>
      <c r="B78">
        <v>929563</v>
      </c>
      <c r="C78">
        <v>231270</v>
      </c>
      <c r="D78">
        <v>288840</v>
      </c>
      <c r="E78">
        <v>528953</v>
      </c>
      <c r="F78">
        <f t="shared" si="0"/>
        <v>586523</v>
      </c>
      <c r="G78">
        <f t="shared" si="1"/>
        <v>698293</v>
      </c>
      <c r="H78">
        <f t="shared" si="2"/>
        <v>0.83993824941679207</v>
      </c>
      <c r="J78" t="s">
        <v>420</v>
      </c>
      <c r="K78" t="str">
        <f t="shared" si="3"/>
        <v>1964:Q3</v>
      </c>
    </row>
    <row r="79" spans="1:11" x14ac:dyDescent="0.25">
      <c r="A79" t="s">
        <v>237</v>
      </c>
      <c r="B79">
        <v>945102</v>
      </c>
      <c r="C79">
        <v>235287</v>
      </c>
      <c r="D79">
        <v>301461</v>
      </c>
      <c r="E79">
        <v>545955</v>
      </c>
      <c r="F79">
        <f t="shared" si="0"/>
        <v>612129</v>
      </c>
      <c r="G79">
        <f t="shared" si="1"/>
        <v>709815</v>
      </c>
      <c r="H79">
        <f t="shared" si="2"/>
        <v>0.8623782253122293</v>
      </c>
      <c r="J79" t="s">
        <v>237</v>
      </c>
      <c r="K79" t="str">
        <f t="shared" si="3"/>
        <v>1964:Q4</v>
      </c>
    </row>
    <row r="80" spans="1:11" x14ac:dyDescent="0.25">
      <c r="A80" t="s">
        <v>419</v>
      </c>
      <c r="B80">
        <v>958876</v>
      </c>
      <c r="C80">
        <v>237581</v>
      </c>
      <c r="D80">
        <v>305766</v>
      </c>
      <c r="E80">
        <v>559834</v>
      </c>
      <c r="F80">
        <f t="shared" si="0"/>
        <v>628019</v>
      </c>
      <c r="G80">
        <f t="shared" si="1"/>
        <v>721295</v>
      </c>
      <c r="H80">
        <f t="shared" si="2"/>
        <v>0.87068259172737927</v>
      </c>
      <c r="J80" t="s">
        <v>419</v>
      </c>
      <c r="K80" t="str">
        <f t="shared" si="3"/>
        <v>1965:Q1</v>
      </c>
    </row>
    <row r="81" spans="1:11" x14ac:dyDescent="0.25">
      <c r="A81" t="s">
        <v>418</v>
      </c>
      <c r="B81">
        <v>975878</v>
      </c>
      <c r="C81">
        <v>243210</v>
      </c>
      <c r="D81">
        <v>313514</v>
      </c>
      <c r="E81">
        <v>539451</v>
      </c>
      <c r="F81">
        <f t="shared" si="0"/>
        <v>609755</v>
      </c>
      <c r="G81">
        <f t="shared" si="1"/>
        <v>732668</v>
      </c>
      <c r="H81">
        <f t="shared" si="2"/>
        <v>0.83223915880043897</v>
      </c>
      <c r="J81" t="s">
        <v>418</v>
      </c>
      <c r="K81" t="str">
        <f t="shared" si="3"/>
        <v>1965:Q2</v>
      </c>
    </row>
    <row r="82" spans="1:11" x14ac:dyDescent="0.25">
      <c r="A82" t="s">
        <v>417</v>
      </c>
      <c r="B82">
        <v>993387</v>
      </c>
      <c r="C82">
        <v>249121</v>
      </c>
      <c r="D82">
        <v>321500</v>
      </c>
      <c r="E82">
        <v>587928</v>
      </c>
      <c r="F82">
        <f t="shared" si="0"/>
        <v>660307</v>
      </c>
      <c r="G82">
        <f t="shared" si="1"/>
        <v>744266</v>
      </c>
      <c r="H82">
        <f t="shared" si="2"/>
        <v>0.88719221353655819</v>
      </c>
      <c r="J82" t="s">
        <v>417</v>
      </c>
      <c r="K82" t="str">
        <f t="shared" si="3"/>
        <v>1965:Q3</v>
      </c>
    </row>
    <row r="83" spans="1:11" x14ac:dyDescent="0.25">
      <c r="A83" t="s">
        <v>236</v>
      </c>
      <c r="B83">
        <v>1024000</v>
      </c>
      <c r="C83">
        <v>262709</v>
      </c>
      <c r="D83">
        <v>336871</v>
      </c>
      <c r="E83">
        <v>623812</v>
      </c>
      <c r="F83">
        <f t="shared" si="0"/>
        <v>697974</v>
      </c>
      <c r="G83">
        <f t="shared" si="1"/>
        <v>761291</v>
      </c>
      <c r="H83">
        <f t="shared" si="2"/>
        <v>0.91682943841448272</v>
      </c>
      <c r="J83" t="s">
        <v>236</v>
      </c>
      <c r="K83" t="str">
        <f t="shared" si="3"/>
        <v>1965:Q4</v>
      </c>
    </row>
    <row r="84" spans="1:11" x14ac:dyDescent="0.25">
      <c r="A84" t="s">
        <v>416</v>
      </c>
      <c r="B84">
        <v>1037425</v>
      </c>
      <c r="C84">
        <v>264794</v>
      </c>
      <c r="D84">
        <v>341273</v>
      </c>
      <c r="E84">
        <v>606267</v>
      </c>
      <c r="F84">
        <f t="shared" si="0"/>
        <v>682746</v>
      </c>
      <c r="G84">
        <f t="shared" si="1"/>
        <v>772631</v>
      </c>
      <c r="H84">
        <f t="shared" si="2"/>
        <v>0.88366374116492863</v>
      </c>
      <c r="J84" t="s">
        <v>416</v>
      </c>
      <c r="K84" t="str">
        <f t="shared" si="3"/>
        <v>1966:Q1</v>
      </c>
    </row>
    <row r="85" spans="1:11" x14ac:dyDescent="0.25">
      <c r="A85" t="s">
        <v>415</v>
      </c>
      <c r="B85">
        <v>1065987</v>
      </c>
      <c r="C85">
        <v>270253</v>
      </c>
      <c r="D85">
        <v>350031</v>
      </c>
      <c r="E85">
        <v>581050</v>
      </c>
      <c r="F85">
        <f t="shared" si="0"/>
        <v>660828</v>
      </c>
      <c r="G85">
        <f t="shared" si="1"/>
        <v>795734</v>
      </c>
      <c r="H85">
        <f t="shared" si="2"/>
        <v>0.83046344632754165</v>
      </c>
      <c r="J85" t="s">
        <v>415</v>
      </c>
      <c r="K85" t="str">
        <f t="shared" si="3"/>
        <v>1966:Q2</v>
      </c>
    </row>
    <row r="86" spans="1:11" x14ac:dyDescent="0.25">
      <c r="A86" t="s">
        <v>414</v>
      </c>
      <c r="B86">
        <v>1084966</v>
      </c>
      <c r="C86">
        <v>274243</v>
      </c>
      <c r="D86">
        <v>358584</v>
      </c>
      <c r="E86">
        <v>523227</v>
      </c>
      <c r="F86">
        <f t="shared" si="0"/>
        <v>607568</v>
      </c>
      <c r="G86">
        <f t="shared" si="1"/>
        <v>810723</v>
      </c>
      <c r="H86">
        <f t="shared" si="2"/>
        <v>0.74941502831423312</v>
      </c>
      <c r="J86" t="s">
        <v>414</v>
      </c>
      <c r="K86" t="str">
        <f t="shared" si="3"/>
        <v>1966:Q3</v>
      </c>
    </row>
    <row r="87" spans="1:11" x14ac:dyDescent="0.25">
      <c r="A87" t="s">
        <v>235</v>
      </c>
      <c r="B87">
        <v>1109880</v>
      </c>
      <c r="C87">
        <v>277090</v>
      </c>
      <c r="D87">
        <v>371055</v>
      </c>
      <c r="E87">
        <v>547891</v>
      </c>
      <c r="F87">
        <f t="shared" si="0"/>
        <v>641856</v>
      </c>
      <c r="G87">
        <f t="shared" si="1"/>
        <v>832790</v>
      </c>
      <c r="H87">
        <f t="shared" si="2"/>
        <v>0.77072971577468508</v>
      </c>
      <c r="J87" t="s">
        <v>235</v>
      </c>
      <c r="K87" t="str">
        <f t="shared" si="3"/>
        <v>1966:Q4</v>
      </c>
    </row>
    <row r="88" spans="1:11" x14ac:dyDescent="0.25">
      <c r="A88" t="s">
        <v>413</v>
      </c>
      <c r="B88">
        <v>1122258</v>
      </c>
      <c r="C88">
        <v>275576</v>
      </c>
      <c r="D88">
        <v>372354</v>
      </c>
      <c r="E88">
        <v>625556</v>
      </c>
      <c r="F88">
        <f t="shared" si="0"/>
        <v>722334</v>
      </c>
      <c r="G88">
        <f t="shared" si="1"/>
        <v>846682</v>
      </c>
      <c r="H88">
        <f t="shared" si="2"/>
        <v>0.8531349432254377</v>
      </c>
      <c r="J88" t="s">
        <v>413</v>
      </c>
      <c r="K88" t="str">
        <f t="shared" si="3"/>
        <v>1967:Q1</v>
      </c>
    </row>
    <row r="89" spans="1:11" x14ac:dyDescent="0.25">
      <c r="A89" t="s">
        <v>412</v>
      </c>
      <c r="B89">
        <v>1137718</v>
      </c>
      <c r="C89">
        <v>276773</v>
      </c>
      <c r="D89">
        <v>375816</v>
      </c>
      <c r="E89">
        <v>641312</v>
      </c>
      <c r="F89">
        <f t="shared" si="0"/>
        <v>740355</v>
      </c>
      <c r="G89">
        <f t="shared" si="1"/>
        <v>860945</v>
      </c>
      <c r="H89">
        <f t="shared" si="2"/>
        <v>0.85993298062013257</v>
      </c>
      <c r="J89" t="s">
        <v>412</v>
      </c>
      <c r="K89" t="str">
        <f t="shared" si="3"/>
        <v>1967:Q2</v>
      </c>
    </row>
    <row r="90" spans="1:11" x14ac:dyDescent="0.25">
      <c r="A90" t="s">
        <v>411</v>
      </c>
      <c r="B90">
        <v>1160808</v>
      </c>
      <c r="C90">
        <v>283520</v>
      </c>
      <c r="D90">
        <v>383072</v>
      </c>
      <c r="E90">
        <v>678588</v>
      </c>
      <c r="F90">
        <f t="shared" si="0"/>
        <v>778140</v>
      </c>
      <c r="G90">
        <f t="shared" si="1"/>
        <v>877288</v>
      </c>
      <c r="H90">
        <f t="shared" si="2"/>
        <v>0.88698352194490293</v>
      </c>
      <c r="J90" t="s">
        <v>411</v>
      </c>
      <c r="K90" t="str">
        <f t="shared" si="3"/>
        <v>1967:Q3</v>
      </c>
    </row>
    <row r="91" spans="1:11" x14ac:dyDescent="0.25">
      <c r="A91" t="s">
        <v>234</v>
      </c>
      <c r="B91">
        <v>1193305</v>
      </c>
      <c r="C91">
        <v>294869</v>
      </c>
      <c r="D91">
        <v>399101</v>
      </c>
      <c r="E91">
        <v>712221</v>
      </c>
      <c r="F91">
        <f t="shared" ref="F91:F154" si="4">E91+D91-C91</f>
        <v>816453</v>
      </c>
      <c r="G91">
        <f t="shared" ref="G91:G154" si="5">B91-C91</f>
        <v>898436</v>
      </c>
      <c r="H91">
        <f t="shared" ref="H91:H154" si="6">F91/G91</f>
        <v>0.90874920417258431</v>
      </c>
      <c r="J91" t="s">
        <v>234</v>
      </c>
      <c r="K91" t="str">
        <f t="shared" si="3"/>
        <v>1967:Q4</v>
      </c>
    </row>
    <row r="92" spans="1:11" x14ac:dyDescent="0.25">
      <c r="A92" t="s">
        <v>410</v>
      </c>
      <c r="B92">
        <v>1217180</v>
      </c>
      <c r="C92">
        <v>300111</v>
      </c>
      <c r="D92">
        <v>408323</v>
      </c>
      <c r="E92">
        <v>652734</v>
      </c>
      <c r="F92">
        <f t="shared" si="4"/>
        <v>760946</v>
      </c>
      <c r="G92">
        <f t="shared" si="5"/>
        <v>917069</v>
      </c>
      <c r="H92">
        <f t="shared" si="6"/>
        <v>0.82975872044524457</v>
      </c>
      <c r="J92" t="s">
        <v>410</v>
      </c>
      <c r="K92" t="str">
        <f t="shared" si="3"/>
        <v>1968:Q1</v>
      </c>
    </row>
    <row r="93" spans="1:11" x14ac:dyDescent="0.25">
      <c r="A93" t="s">
        <v>409</v>
      </c>
      <c r="B93">
        <v>1243145</v>
      </c>
      <c r="C93">
        <v>306988</v>
      </c>
      <c r="D93">
        <v>416714</v>
      </c>
      <c r="E93">
        <v>731114</v>
      </c>
      <c r="F93">
        <f t="shared" si="4"/>
        <v>840840</v>
      </c>
      <c r="G93">
        <f t="shared" si="5"/>
        <v>936157</v>
      </c>
      <c r="H93">
        <f t="shared" si="6"/>
        <v>0.898182676623686</v>
      </c>
      <c r="J93" t="s">
        <v>409</v>
      </c>
      <c r="K93" t="str">
        <f t="shared" ref="K93:K156" si="7">TEXT(J93,"0")</f>
        <v>1968:Q2</v>
      </c>
    </row>
    <row r="94" spans="1:11" x14ac:dyDescent="0.25">
      <c r="A94" t="s">
        <v>408</v>
      </c>
      <c r="B94">
        <v>1268364</v>
      </c>
      <c r="C94">
        <v>313713</v>
      </c>
      <c r="D94">
        <v>428719</v>
      </c>
      <c r="E94">
        <v>728536</v>
      </c>
      <c r="F94">
        <f t="shared" si="4"/>
        <v>843542</v>
      </c>
      <c r="G94">
        <f t="shared" si="5"/>
        <v>954651</v>
      </c>
      <c r="H94">
        <f t="shared" si="6"/>
        <v>0.88361296431889769</v>
      </c>
      <c r="J94" t="s">
        <v>408</v>
      </c>
      <c r="K94" t="str">
        <f t="shared" si="7"/>
        <v>1968:Q3</v>
      </c>
    </row>
    <row r="95" spans="1:11" x14ac:dyDescent="0.25">
      <c r="A95" t="s">
        <v>233</v>
      </c>
      <c r="B95">
        <v>1308179</v>
      </c>
      <c r="C95">
        <v>327949</v>
      </c>
      <c r="D95">
        <v>448234</v>
      </c>
      <c r="E95">
        <v>843150</v>
      </c>
      <c r="F95">
        <f t="shared" si="4"/>
        <v>963435</v>
      </c>
      <c r="G95">
        <f t="shared" si="5"/>
        <v>980230</v>
      </c>
      <c r="H95">
        <f t="shared" si="6"/>
        <v>0.98286626608040972</v>
      </c>
      <c r="J95" t="s">
        <v>233</v>
      </c>
      <c r="K95" t="str">
        <f t="shared" si="7"/>
        <v>1968:Q4</v>
      </c>
    </row>
    <row r="96" spans="1:11" x14ac:dyDescent="0.25">
      <c r="A96" t="s">
        <v>407</v>
      </c>
      <c r="B96">
        <v>1339082</v>
      </c>
      <c r="C96">
        <v>335841</v>
      </c>
      <c r="D96">
        <v>457487</v>
      </c>
      <c r="E96">
        <v>803399</v>
      </c>
      <c r="F96">
        <f t="shared" si="4"/>
        <v>925045</v>
      </c>
      <c r="G96">
        <f t="shared" si="5"/>
        <v>1003241</v>
      </c>
      <c r="H96">
        <f t="shared" si="6"/>
        <v>0.92205661451236542</v>
      </c>
      <c r="J96" t="s">
        <v>407</v>
      </c>
      <c r="K96" t="str">
        <f t="shared" si="7"/>
        <v>1969:Q1</v>
      </c>
    </row>
    <row r="97" spans="1:11" x14ac:dyDescent="0.25">
      <c r="A97" t="s">
        <v>406</v>
      </c>
      <c r="B97">
        <v>1371959</v>
      </c>
      <c r="C97">
        <v>343738</v>
      </c>
      <c r="D97">
        <v>470727</v>
      </c>
      <c r="E97">
        <v>774485</v>
      </c>
      <c r="F97">
        <f t="shared" si="4"/>
        <v>901474</v>
      </c>
      <c r="G97">
        <f t="shared" si="5"/>
        <v>1028221</v>
      </c>
      <c r="H97">
        <f t="shared" si="6"/>
        <v>0.87673175319313645</v>
      </c>
      <c r="J97" t="s">
        <v>406</v>
      </c>
      <c r="K97" t="str">
        <f t="shared" si="7"/>
        <v>1969:Q2</v>
      </c>
    </row>
    <row r="98" spans="1:11" x14ac:dyDescent="0.25">
      <c r="A98" t="s">
        <v>405</v>
      </c>
      <c r="B98">
        <v>1406174</v>
      </c>
      <c r="C98">
        <v>351636</v>
      </c>
      <c r="D98">
        <v>484267</v>
      </c>
      <c r="E98">
        <v>743955</v>
      </c>
      <c r="F98">
        <f t="shared" si="4"/>
        <v>876586</v>
      </c>
      <c r="G98">
        <f t="shared" si="5"/>
        <v>1054538</v>
      </c>
      <c r="H98">
        <f t="shared" si="6"/>
        <v>0.83125122091380299</v>
      </c>
      <c r="J98" t="s">
        <v>405</v>
      </c>
      <c r="K98" t="str">
        <f t="shared" si="7"/>
        <v>1969:Q3</v>
      </c>
    </row>
    <row r="99" spans="1:11" x14ac:dyDescent="0.25">
      <c r="A99" t="s">
        <v>232</v>
      </c>
      <c r="B99">
        <v>1445940</v>
      </c>
      <c r="C99">
        <v>362159</v>
      </c>
      <c r="D99">
        <v>502851</v>
      </c>
      <c r="E99">
        <v>705075</v>
      </c>
      <c r="F99">
        <f t="shared" si="4"/>
        <v>845767</v>
      </c>
      <c r="G99">
        <f t="shared" si="5"/>
        <v>1083781</v>
      </c>
      <c r="H99">
        <f t="shared" si="6"/>
        <v>0.78038552069098832</v>
      </c>
      <c r="J99" t="s">
        <v>232</v>
      </c>
      <c r="K99" t="str">
        <f t="shared" si="7"/>
        <v>1969:Q4</v>
      </c>
    </row>
    <row r="100" spans="1:11" x14ac:dyDescent="0.25">
      <c r="A100" t="s">
        <v>404</v>
      </c>
      <c r="B100">
        <v>1472983</v>
      </c>
      <c r="C100">
        <v>366285</v>
      </c>
      <c r="D100">
        <v>508819</v>
      </c>
      <c r="E100">
        <v>677754</v>
      </c>
      <c r="F100">
        <f t="shared" si="4"/>
        <v>820288</v>
      </c>
      <c r="G100">
        <f t="shared" si="5"/>
        <v>1106698</v>
      </c>
      <c r="H100">
        <f t="shared" si="6"/>
        <v>0.74120311051434085</v>
      </c>
      <c r="J100" t="s">
        <v>404</v>
      </c>
      <c r="K100" t="str">
        <f t="shared" si="7"/>
        <v>1970:Q1</v>
      </c>
    </row>
    <row r="101" spans="1:11" x14ac:dyDescent="0.25">
      <c r="A101" t="s">
        <v>403</v>
      </c>
      <c r="B101">
        <v>1514424</v>
      </c>
      <c r="C101">
        <v>371412</v>
      </c>
      <c r="D101">
        <v>521373</v>
      </c>
      <c r="E101">
        <v>541573</v>
      </c>
      <c r="F101">
        <f t="shared" si="4"/>
        <v>691534</v>
      </c>
      <c r="G101">
        <f t="shared" si="5"/>
        <v>1143012</v>
      </c>
      <c r="H101">
        <f t="shared" si="6"/>
        <v>0.60501027110826489</v>
      </c>
      <c r="J101" t="s">
        <v>403</v>
      </c>
      <c r="K101" t="str">
        <f t="shared" si="7"/>
        <v>1970:Q2</v>
      </c>
    </row>
    <row r="102" spans="1:11" x14ac:dyDescent="0.25">
      <c r="A102" t="s">
        <v>402</v>
      </c>
      <c r="B102">
        <v>1533429</v>
      </c>
      <c r="C102">
        <v>375081</v>
      </c>
      <c r="D102">
        <v>529429</v>
      </c>
      <c r="E102">
        <v>633467</v>
      </c>
      <c r="F102">
        <f t="shared" si="4"/>
        <v>787815</v>
      </c>
      <c r="G102">
        <f t="shared" si="5"/>
        <v>1158348</v>
      </c>
      <c r="H102">
        <f t="shared" si="6"/>
        <v>0.68011944596960494</v>
      </c>
      <c r="J102" t="s">
        <v>402</v>
      </c>
      <c r="K102" t="str">
        <f t="shared" si="7"/>
        <v>1970:Q3</v>
      </c>
    </row>
    <row r="103" spans="1:11" x14ac:dyDescent="0.25">
      <c r="A103" t="s">
        <v>231</v>
      </c>
      <c r="B103">
        <v>1566503</v>
      </c>
      <c r="C103">
        <v>383596</v>
      </c>
      <c r="D103">
        <v>542271</v>
      </c>
      <c r="E103">
        <v>702189</v>
      </c>
      <c r="F103">
        <f t="shared" si="4"/>
        <v>860864</v>
      </c>
      <c r="G103">
        <f t="shared" si="5"/>
        <v>1182907</v>
      </c>
      <c r="H103">
        <f t="shared" si="6"/>
        <v>0.7277529002702664</v>
      </c>
      <c r="J103" t="s">
        <v>231</v>
      </c>
      <c r="K103" t="str">
        <f t="shared" si="7"/>
        <v>1970:Q4</v>
      </c>
    </row>
    <row r="104" spans="1:11" x14ac:dyDescent="0.25">
      <c r="A104" t="s">
        <v>401</v>
      </c>
      <c r="B104">
        <v>1601534</v>
      </c>
      <c r="C104">
        <v>389565</v>
      </c>
      <c r="D104">
        <v>548860</v>
      </c>
      <c r="E104">
        <v>774490</v>
      </c>
      <c r="F104">
        <f t="shared" si="4"/>
        <v>933785</v>
      </c>
      <c r="G104">
        <f t="shared" si="5"/>
        <v>1211969</v>
      </c>
      <c r="H104">
        <f t="shared" si="6"/>
        <v>0.77046937669197813</v>
      </c>
      <c r="J104" t="s">
        <v>401</v>
      </c>
      <c r="K104" t="str">
        <f t="shared" si="7"/>
        <v>1971:Q1</v>
      </c>
    </row>
    <row r="105" spans="1:11" x14ac:dyDescent="0.25">
      <c r="A105" t="s">
        <v>400</v>
      </c>
      <c r="B105">
        <v>1637623</v>
      </c>
      <c r="C105">
        <v>397655</v>
      </c>
      <c r="D105">
        <v>559348</v>
      </c>
      <c r="E105">
        <v>778343</v>
      </c>
      <c r="F105">
        <f t="shared" si="4"/>
        <v>940036</v>
      </c>
      <c r="G105">
        <f t="shared" si="5"/>
        <v>1239968</v>
      </c>
      <c r="H105">
        <f t="shared" si="6"/>
        <v>0.75811311259645409</v>
      </c>
      <c r="J105" t="s">
        <v>400</v>
      </c>
      <c r="K105" t="str">
        <f t="shared" si="7"/>
        <v>1971:Q2</v>
      </c>
    </row>
    <row r="106" spans="1:11" x14ac:dyDescent="0.25">
      <c r="A106" t="s">
        <v>399</v>
      </c>
      <c r="B106">
        <v>1674893</v>
      </c>
      <c r="C106">
        <v>408933</v>
      </c>
      <c r="D106">
        <v>570471</v>
      </c>
      <c r="E106">
        <v>765304</v>
      </c>
      <c r="F106">
        <f t="shared" si="4"/>
        <v>926842</v>
      </c>
      <c r="G106">
        <f t="shared" si="5"/>
        <v>1265960</v>
      </c>
      <c r="H106">
        <f t="shared" si="6"/>
        <v>0.7321258175613764</v>
      </c>
      <c r="J106" t="s">
        <v>399</v>
      </c>
      <c r="K106" t="str">
        <f t="shared" si="7"/>
        <v>1971:Q3</v>
      </c>
    </row>
    <row r="107" spans="1:11" x14ac:dyDescent="0.25">
      <c r="A107" t="s">
        <v>230</v>
      </c>
      <c r="B107">
        <v>1713766</v>
      </c>
      <c r="C107">
        <v>425197</v>
      </c>
      <c r="D107">
        <v>588239</v>
      </c>
      <c r="E107">
        <v>823753</v>
      </c>
      <c r="F107">
        <f t="shared" si="4"/>
        <v>986795</v>
      </c>
      <c r="G107">
        <f t="shared" si="5"/>
        <v>1288569</v>
      </c>
      <c r="H107">
        <f t="shared" si="6"/>
        <v>0.76580687568923356</v>
      </c>
      <c r="J107" t="s">
        <v>230</v>
      </c>
      <c r="K107" t="str">
        <f t="shared" si="7"/>
        <v>1971:Q4</v>
      </c>
    </row>
    <row r="108" spans="1:11" x14ac:dyDescent="0.25">
      <c r="A108" t="s">
        <v>398</v>
      </c>
      <c r="B108">
        <v>1758188</v>
      </c>
      <c r="C108">
        <v>436336</v>
      </c>
      <c r="D108">
        <v>597268</v>
      </c>
      <c r="E108">
        <v>871948</v>
      </c>
      <c r="F108">
        <f t="shared" si="4"/>
        <v>1032880</v>
      </c>
      <c r="G108">
        <f t="shared" si="5"/>
        <v>1321852</v>
      </c>
      <c r="H108">
        <f t="shared" si="6"/>
        <v>0.78138853668943276</v>
      </c>
      <c r="J108" t="s">
        <v>398</v>
      </c>
      <c r="K108" t="str">
        <f t="shared" si="7"/>
        <v>1972:Q1</v>
      </c>
    </row>
    <row r="109" spans="1:11" x14ac:dyDescent="0.25">
      <c r="A109" t="s">
        <v>397</v>
      </c>
      <c r="B109">
        <v>1793657</v>
      </c>
      <c r="C109">
        <v>445494</v>
      </c>
      <c r="D109">
        <v>608206</v>
      </c>
      <c r="E109">
        <v>874936</v>
      </c>
      <c r="F109">
        <f t="shared" si="4"/>
        <v>1037648</v>
      </c>
      <c r="G109">
        <f t="shared" si="5"/>
        <v>1348163</v>
      </c>
      <c r="H109">
        <f t="shared" si="6"/>
        <v>0.76967547692675142</v>
      </c>
      <c r="J109" t="s">
        <v>397</v>
      </c>
      <c r="K109" t="str">
        <f t="shared" si="7"/>
        <v>1972:Q2</v>
      </c>
    </row>
    <row r="110" spans="1:11" x14ac:dyDescent="0.25">
      <c r="A110" t="s">
        <v>396</v>
      </c>
      <c r="B110">
        <v>1832564</v>
      </c>
      <c r="C110">
        <v>456962</v>
      </c>
      <c r="D110">
        <v>624034</v>
      </c>
      <c r="E110">
        <v>893435</v>
      </c>
      <c r="F110">
        <f t="shared" si="4"/>
        <v>1060507</v>
      </c>
      <c r="G110">
        <f t="shared" si="5"/>
        <v>1375602</v>
      </c>
      <c r="H110">
        <f t="shared" si="6"/>
        <v>0.77094028650728919</v>
      </c>
      <c r="J110" t="s">
        <v>396</v>
      </c>
      <c r="K110" t="str">
        <f t="shared" si="7"/>
        <v>1972:Q3</v>
      </c>
    </row>
    <row r="111" spans="1:11" x14ac:dyDescent="0.25">
      <c r="A111" t="s">
        <v>229</v>
      </c>
      <c r="B111">
        <v>1897040</v>
      </c>
      <c r="C111">
        <v>493635</v>
      </c>
      <c r="D111">
        <v>652831</v>
      </c>
      <c r="E111">
        <v>1032664</v>
      </c>
      <c r="F111">
        <f t="shared" si="4"/>
        <v>1191860</v>
      </c>
      <c r="G111">
        <f t="shared" si="5"/>
        <v>1403405</v>
      </c>
      <c r="H111">
        <f t="shared" si="6"/>
        <v>0.84926304238619643</v>
      </c>
      <c r="J111" t="s">
        <v>229</v>
      </c>
      <c r="K111" t="str">
        <f t="shared" si="7"/>
        <v>1972:Q4</v>
      </c>
    </row>
    <row r="112" spans="1:11" x14ac:dyDescent="0.25">
      <c r="A112" t="s">
        <v>395</v>
      </c>
      <c r="B112">
        <v>1951196</v>
      </c>
      <c r="C112">
        <v>510579</v>
      </c>
      <c r="D112">
        <v>670548</v>
      </c>
      <c r="E112">
        <v>970552</v>
      </c>
      <c r="F112">
        <f t="shared" si="4"/>
        <v>1130521</v>
      </c>
      <c r="G112">
        <f t="shared" si="5"/>
        <v>1440617</v>
      </c>
      <c r="H112">
        <f t="shared" si="6"/>
        <v>0.78474778515039045</v>
      </c>
      <c r="J112" t="s">
        <v>395</v>
      </c>
      <c r="K112" t="str">
        <f t="shared" si="7"/>
        <v>1973:Q1</v>
      </c>
    </row>
    <row r="113" spans="1:11" x14ac:dyDescent="0.25">
      <c r="A113" t="s">
        <v>394</v>
      </c>
      <c r="B113">
        <v>2017967</v>
      </c>
      <c r="C113">
        <v>528185</v>
      </c>
      <c r="D113">
        <v>698149</v>
      </c>
      <c r="E113">
        <v>903639</v>
      </c>
      <c r="F113">
        <f t="shared" si="4"/>
        <v>1073603</v>
      </c>
      <c r="G113">
        <f t="shared" si="5"/>
        <v>1489782</v>
      </c>
      <c r="H113">
        <f t="shared" si="6"/>
        <v>0.72064436273226551</v>
      </c>
      <c r="J113" t="s">
        <v>394</v>
      </c>
      <c r="K113" t="str">
        <f t="shared" si="7"/>
        <v>1973:Q2</v>
      </c>
    </row>
    <row r="114" spans="1:11" x14ac:dyDescent="0.25">
      <c r="A114" t="s">
        <v>393</v>
      </c>
      <c r="B114">
        <v>2086449</v>
      </c>
      <c r="C114">
        <v>545030</v>
      </c>
      <c r="D114">
        <v>725932</v>
      </c>
      <c r="E114">
        <v>953484</v>
      </c>
      <c r="F114">
        <f t="shared" si="4"/>
        <v>1134386</v>
      </c>
      <c r="G114">
        <f t="shared" si="5"/>
        <v>1541419</v>
      </c>
      <c r="H114">
        <f t="shared" si="6"/>
        <v>0.7359361730976457</v>
      </c>
      <c r="J114" t="s">
        <v>393</v>
      </c>
      <c r="K114" t="str">
        <f t="shared" si="7"/>
        <v>1973:Q3</v>
      </c>
    </row>
    <row r="115" spans="1:11" x14ac:dyDescent="0.25">
      <c r="A115" t="s">
        <v>228</v>
      </c>
      <c r="B115">
        <v>2168207</v>
      </c>
      <c r="C115">
        <v>571698</v>
      </c>
      <c r="D115">
        <v>764641</v>
      </c>
      <c r="E115">
        <v>809377</v>
      </c>
      <c r="F115">
        <f t="shared" si="4"/>
        <v>1002320</v>
      </c>
      <c r="G115">
        <f t="shared" si="5"/>
        <v>1596509</v>
      </c>
      <c r="H115">
        <f t="shared" si="6"/>
        <v>0.6278198243793176</v>
      </c>
      <c r="J115" t="s">
        <v>228</v>
      </c>
      <c r="K115" t="str">
        <f t="shared" si="7"/>
        <v>1973:Q4</v>
      </c>
    </row>
    <row r="116" spans="1:11" x14ac:dyDescent="0.25">
      <c r="A116" t="s">
        <v>392</v>
      </c>
      <c r="B116">
        <v>2241104</v>
      </c>
      <c r="C116">
        <v>584675</v>
      </c>
      <c r="D116">
        <v>782273</v>
      </c>
      <c r="E116">
        <v>784167</v>
      </c>
      <c r="F116">
        <f t="shared" si="4"/>
        <v>981765</v>
      </c>
      <c r="G116">
        <f t="shared" si="5"/>
        <v>1656429</v>
      </c>
      <c r="H116">
        <f t="shared" si="6"/>
        <v>0.59269971728338489</v>
      </c>
      <c r="J116" t="s">
        <v>392</v>
      </c>
      <c r="K116" t="str">
        <f t="shared" si="7"/>
        <v>1974:Q1</v>
      </c>
    </row>
    <row r="117" spans="1:11" x14ac:dyDescent="0.25">
      <c r="A117" t="s">
        <v>391</v>
      </c>
      <c r="B117">
        <v>2340852</v>
      </c>
      <c r="C117">
        <v>599049</v>
      </c>
      <c r="D117">
        <v>811894</v>
      </c>
      <c r="E117">
        <v>723296</v>
      </c>
      <c r="F117">
        <f t="shared" si="4"/>
        <v>936141</v>
      </c>
      <c r="G117">
        <f t="shared" si="5"/>
        <v>1741803</v>
      </c>
      <c r="H117">
        <f t="shared" si="6"/>
        <v>0.53745515422811885</v>
      </c>
      <c r="J117" t="s">
        <v>391</v>
      </c>
      <c r="K117" t="str">
        <f t="shared" si="7"/>
        <v>1974:Q2</v>
      </c>
    </row>
    <row r="118" spans="1:11" x14ac:dyDescent="0.25">
      <c r="A118" t="s">
        <v>390</v>
      </c>
      <c r="B118">
        <v>2460120</v>
      </c>
      <c r="C118">
        <v>617222</v>
      </c>
      <c r="D118">
        <v>838289</v>
      </c>
      <c r="E118">
        <v>540407</v>
      </c>
      <c r="F118">
        <f t="shared" si="4"/>
        <v>761474</v>
      </c>
      <c r="G118">
        <f t="shared" si="5"/>
        <v>1842898</v>
      </c>
      <c r="H118">
        <f t="shared" si="6"/>
        <v>0.41319378500600684</v>
      </c>
      <c r="J118" t="s">
        <v>390</v>
      </c>
      <c r="K118" t="str">
        <f t="shared" si="7"/>
        <v>1974:Q3</v>
      </c>
    </row>
    <row r="119" spans="1:11" x14ac:dyDescent="0.25">
      <c r="A119" t="s">
        <v>227</v>
      </c>
      <c r="B119">
        <v>2559238</v>
      </c>
      <c r="C119">
        <v>616099</v>
      </c>
      <c r="D119">
        <v>769203</v>
      </c>
      <c r="E119">
        <v>557581</v>
      </c>
      <c r="F119">
        <f t="shared" si="4"/>
        <v>710685</v>
      </c>
      <c r="G119">
        <f t="shared" si="5"/>
        <v>1943139</v>
      </c>
      <c r="H119">
        <f t="shared" si="6"/>
        <v>0.3657406907071496</v>
      </c>
      <c r="J119" t="s">
        <v>227</v>
      </c>
      <c r="K119" t="str">
        <f t="shared" si="7"/>
        <v>1974:Q4</v>
      </c>
    </row>
    <row r="120" spans="1:11" x14ac:dyDescent="0.25">
      <c r="A120" t="s">
        <v>389</v>
      </c>
      <c r="B120">
        <v>2752146</v>
      </c>
      <c r="C120">
        <v>740793</v>
      </c>
      <c r="D120">
        <v>1038607</v>
      </c>
      <c r="E120">
        <v>684902</v>
      </c>
      <c r="F120">
        <f t="shared" si="4"/>
        <v>982716</v>
      </c>
      <c r="G120">
        <f t="shared" si="5"/>
        <v>2011353</v>
      </c>
      <c r="H120">
        <f t="shared" si="6"/>
        <v>0.488584549803043</v>
      </c>
      <c r="J120" t="s">
        <v>389</v>
      </c>
      <c r="K120" t="str">
        <f t="shared" si="7"/>
        <v>1975:Q1</v>
      </c>
    </row>
    <row r="121" spans="1:11" x14ac:dyDescent="0.25">
      <c r="A121" t="s">
        <v>388</v>
      </c>
      <c r="B121">
        <v>2820130</v>
      </c>
      <c r="C121">
        <v>759657</v>
      </c>
      <c r="D121">
        <v>1053534</v>
      </c>
      <c r="E121">
        <v>791599</v>
      </c>
      <c r="F121">
        <f t="shared" si="4"/>
        <v>1085476</v>
      </c>
      <c r="G121">
        <f t="shared" si="5"/>
        <v>2060473</v>
      </c>
      <c r="H121">
        <f t="shared" si="6"/>
        <v>0.52680913557226905</v>
      </c>
      <c r="J121" t="s">
        <v>388</v>
      </c>
      <c r="K121" t="str">
        <f t="shared" si="7"/>
        <v>1975:Q2</v>
      </c>
    </row>
    <row r="122" spans="1:11" x14ac:dyDescent="0.25">
      <c r="A122" t="s">
        <v>387</v>
      </c>
      <c r="B122">
        <v>2858329</v>
      </c>
      <c r="C122">
        <v>763274</v>
      </c>
      <c r="D122">
        <v>1078562</v>
      </c>
      <c r="E122">
        <v>701690</v>
      </c>
      <c r="F122">
        <f t="shared" si="4"/>
        <v>1016978</v>
      </c>
      <c r="G122">
        <f t="shared" si="5"/>
        <v>2095055</v>
      </c>
      <c r="H122">
        <f t="shared" si="6"/>
        <v>0.48541828257492048</v>
      </c>
      <c r="J122" t="s">
        <v>387</v>
      </c>
      <c r="K122" t="str">
        <f t="shared" si="7"/>
        <v>1975:Q3</v>
      </c>
    </row>
    <row r="123" spans="1:11" x14ac:dyDescent="0.25">
      <c r="A123" t="s">
        <v>226</v>
      </c>
      <c r="B123">
        <v>2906076</v>
      </c>
      <c r="C123">
        <v>774239</v>
      </c>
      <c r="D123">
        <v>1092414</v>
      </c>
      <c r="E123">
        <v>754817</v>
      </c>
      <c r="F123">
        <f t="shared" si="4"/>
        <v>1072992</v>
      </c>
      <c r="G123">
        <f t="shared" si="5"/>
        <v>2131837</v>
      </c>
      <c r="H123">
        <f t="shared" si="6"/>
        <v>0.50331803041226886</v>
      </c>
      <c r="J123" t="s">
        <v>226</v>
      </c>
      <c r="K123" t="str">
        <f t="shared" si="7"/>
        <v>1975:Q4</v>
      </c>
    </row>
    <row r="124" spans="1:11" x14ac:dyDescent="0.25">
      <c r="A124" t="s">
        <v>386</v>
      </c>
      <c r="B124">
        <v>2983532</v>
      </c>
      <c r="C124">
        <v>809481</v>
      </c>
      <c r="D124">
        <v>1119674</v>
      </c>
      <c r="E124">
        <v>868179</v>
      </c>
      <c r="F124">
        <f t="shared" si="4"/>
        <v>1178372</v>
      </c>
      <c r="G124">
        <f t="shared" si="5"/>
        <v>2174051</v>
      </c>
      <c r="H124">
        <f t="shared" si="6"/>
        <v>0.54201672361871911</v>
      </c>
      <c r="J124" t="s">
        <v>386</v>
      </c>
      <c r="K124" t="str">
        <f t="shared" si="7"/>
        <v>1976:Q1</v>
      </c>
    </row>
    <row r="125" spans="1:11" x14ac:dyDescent="0.25">
      <c r="A125" t="s">
        <v>385</v>
      </c>
      <c r="B125">
        <v>3076113</v>
      </c>
      <c r="C125">
        <v>840423</v>
      </c>
      <c r="D125">
        <v>1145673</v>
      </c>
      <c r="E125">
        <v>887651</v>
      </c>
      <c r="F125">
        <f t="shared" si="4"/>
        <v>1192901</v>
      </c>
      <c r="G125">
        <f t="shared" si="5"/>
        <v>2235690</v>
      </c>
      <c r="H125">
        <f t="shared" si="6"/>
        <v>0.53357173847894834</v>
      </c>
      <c r="J125" t="s">
        <v>385</v>
      </c>
      <c r="K125" t="str">
        <f t="shared" si="7"/>
        <v>1976:Q2</v>
      </c>
    </row>
    <row r="126" spans="1:11" x14ac:dyDescent="0.25">
      <c r="A126" t="s">
        <v>384</v>
      </c>
      <c r="B126">
        <v>3156284</v>
      </c>
      <c r="C126">
        <v>861557</v>
      </c>
      <c r="D126">
        <v>1178618</v>
      </c>
      <c r="E126">
        <v>897275</v>
      </c>
      <c r="F126">
        <f t="shared" si="4"/>
        <v>1214336</v>
      </c>
      <c r="G126">
        <f t="shared" si="5"/>
        <v>2294727</v>
      </c>
      <c r="H126">
        <f t="shared" si="6"/>
        <v>0.52918538893733325</v>
      </c>
      <c r="J126" t="s">
        <v>384</v>
      </c>
      <c r="K126" t="str">
        <f t="shared" si="7"/>
        <v>1976:Q3</v>
      </c>
    </row>
    <row r="127" spans="1:11" x14ac:dyDescent="0.25">
      <c r="A127" t="s">
        <v>225</v>
      </c>
      <c r="B127">
        <v>3218357</v>
      </c>
      <c r="C127">
        <v>864091</v>
      </c>
      <c r="D127">
        <v>1195762</v>
      </c>
      <c r="E127">
        <v>927300</v>
      </c>
      <c r="F127">
        <f t="shared" si="4"/>
        <v>1258971</v>
      </c>
      <c r="G127">
        <f t="shared" si="5"/>
        <v>2354266</v>
      </c>
      <c r="H127">
        <f t="shared" si="6"/>
        <v>0.53476157749379216</v>
      </c>
      <c r="J127" t="s">
        <v>225</v>
      </c>
      <c r="K127" t="str">
        <f t="shared" si="7"/>
        <v>1976:Q4</v>
      </c>
    </row>
    <row r="128" spans="1:11" x14ac:dyDescent="0.25">
      <c r="A128" t="s">
        <v>383</v>
      </c>
      <c r="B128">
        <v>3306916</v>
      </c>
      <c r="C128">
        <v>881800</v>
      </c>
      <c r="D128">
        <v>1230952</v>
      </c>
      <c r="E128">
        <v>856996</v>
      </c>
      <c r="F128">
        <f t="shared" si="4"/>
        <v>1206148</v>
      </c>
      <c r="G128">
        <f t="shared" si="5"/>
        <v>2425116</v>
      </c>
      <c r="H128">
        <f t="shared" si="6"/>
        <v>0.49735682746722221</v>
      </c>
      <c r="J128" t="s">
        <v>383</v>
      </c>
      <c r="K128" t="str">
        <f t="shared" si="7"/>
        <v>1977:Q1</v>
      </c>
    </row>
    <row r="129" spans="1:11" x14ac:dyDescent="0.25">
      <c r="A129" t="s">
        <v>382</v>
      </c>
      <c r="B129">
        <v>3385178</v>
      </c>
      <c r="C129">
        <v>902327</v>
      </c>
      <c r="D129">
        <v>1255599</v>
      </c>
      <c r="E129">
        <v>881959</v>
      </c>
      <c r="F129">
        <f t="shared" si="4"/>
        <v>1235231</v>
      </c>
      <c r="G129">
        <f t="shared" si="5"/>
        <v>2482851</v>
      </c>
      <c r="H129">
        <f t="shared" si="6"/>
        <v>0.49750508588715148</v>
      </c>
      <c r="J129" t="s">
        <v>382</v>
      </c>
      <c r="K129" t="str">
        <f t="shared" si="7"/>
        <v>1977:Q2</v>
      </c>
    </row>
    <row r="130" spans="1:11" x14ac:dyDescent="0.25">
      <c r="A130" t="s">
        <v>381</v>
      </c>
      <c r="B130">
        <v>3480815</v>
      </c>
      <c r="C130">
        <v>930575</v>
      </c>
      <c r="D130">
        <v>1296375</v>
      </c>
      <c r="E130">
        <v>845194</v>
      </c>
      <c r="F130">
        <f t="shared" si="4"/>
        <v>1210994</v>
      </c>
      <c r="G130">
        <f t="shared" si="5"/>
        <v>2550240</v>
      </c>
      <c r="H130">
        <f t="shared" si="6"/>
        <v>0.47485491561578519</v>
      </c>
      <c r="J130" t="s">
        <v>381</v>
      </c>
      <c r="K130" t="str">
        <f t="shared" si="7"/>
        <v>1977:Q3</v>
      </c>
    </row>
    <row r="131" spans="1:11" x14ac:dyDescent="0.25">
      <c r="A131" t="s">
        <v>224</v>
      </c>
      <c r="B131">
        <v>3583483</v>
      </c>
      <c r="C131">
        <v>965317</v>
      </c>
      <c r="D131">
        <v>1343059</v>
      </c>
      <c r="E131">
        <v>819054</v>
      </c>
      <c r="F131">
        <f t="shared" si="4"/>
        <v>1196796</v>
      </c>
      <c r="G131">
        <f t="shared" si="5"/>
        <v>2618166</v>
      </c>
      <c r="H131">
        <f t="shared" si="6"/>
        <v>0.45711234505375137</v>
      </c>
      <c r="J131" t="s">
        <v>224</v>
      </c>
      <c r="K131" t="str">
        <f t="shared" si="7"/>
        <v>1977:Q4</v>
      </c>
    </row>
    <row r="132" spans="1:11" x14ac:dyDescent="0.25">
      <c r="A132" t="s">
        <v>380</v>
      </c>
      <c r="B132">
        <v>3687885</v>
      </c>
      <c r="C132">
        <v>993600</v>
      </c>
      <c r="D132">
        <v>1393050</v>
      </c>
      <c r="E132">
        <v>773767</v>
      </c>
      <c r="F132">
        <f t="shared" si="4"/>
        <v>1173217</v>
      </c>
      <c r="G132">
        <f t="shared" si="5"/>
        <v>2694285</v>
      </c>
      <c r="H132">
        <f t="shared" si="6"/>
        <v>0.43544650992749467</v>
      </c>
      <c r="J132" t="s">
        <v>380</v>
      </c>
      <c r="K132" t="str">
        <f t="shared" si="7"/>
        <v>1978:Q1</v>
      </c>
    </row>
    <row r="133" spans="1:11" x14ac:dyDescent="0.25">
      <c r="A133" t="s">
        <v>379</v>
      </c>
      <c r="B133">
        <v>3806243</v>
      </c>
      <c r="C133">
        <v>1018425</v>
      </c>
      <c r="D133">
        <v>1432182</v>
      </c>
      <c r="E133">
        <v>833089</v>
      </c>
      <c r="F133">
        <f t="shared" si="4"/>
        <v>1246846</v>
      </c>
      <c r="G133">
        <f t="shared" si="5"/>
        <v>2787818</v>
      </c>
      <c r="H133">
        <f t="shared" si="6"/>
        <v>0.44724799108119684</v>
      </c>
      <c r="J133" t="s">
        <v>379</v>
      </c>
      <c r="K133" t="str">
        <f t="shared" si="7"/>
        <v>1978:Q2</v>
      </c>
    </row>
    <row r="134" spans="1:11" x14ac:dyDescent="0.25">
      <c r="A134" t="s">
        <v>378</v>
      </c>
      <c r="B134">
        <v>3933169</v>
      </c>
      <c r="C134">
        <v>1055943</v>
      </c>
      <c r="D134">
        <v>1476686</v>
      </c>
      <c r="E134">
        <v>895681</v>
      </c>
      <c r="F134">
        <f t="shared" si="4"/>
        <v>1316424</v>
      </c>
      <c r="G134">
        <f t="shared" si="5"/>
        <v>2877226</v>
      </c>
      <c r="H134">
        <f t="shared" si="6"/>
        <v>0.4575323592932915</v>
      </c>
      <c r="J134" t="s">
        <v>378</v>
      </c>
      <c r="K134" t="str">
        <f t="shared" si="7"/>
        <v>1978:Q3</v>
      </c>
    </row>
    <row r="135" spans="1:11" x14ac:dyDescent="0.25">
      <c r="A135" t="s">
        <v>223</v>
      </c>
      <c r="B135">
        <v>4078823</v>
      </c>
      <c r="C135">
        <v>1100181</v>
      </c>
      <c r="D135">
        <v>1541444</v>
      </c>
      <c r="E135">
        <v>856213</v>
      </c>
      <c r="F135">
        <f t="shared" si="4"/>
        <v>1297476</v>
      </c>
      <c r="G135">
        <f t="shared" si="5"/>
        <v>2978642</v>
      </c>
      <c r="H135">
        <f t="shared" si="6"/>
        <v>0.43559313270946964</v>
      </c>
      <c r="J135" t="s">
        <v>223</v>
      </c>
      <c r="K135" t="str">
        <f t="shared" si="7"/>
        <v>1978:Q4</v>
      </c>
    </row>
    <row r="136" spans="1:11" x14ac:dyDescent="0.25">
      <c r="A136" t="s">
        <v>377</v>
      </c>
      <c r="B136">
        <v>4234112</v>
      </c>
      <c r="C136">
        <v>1144453</v>
      </c>
      <c r="D136">
        <v>1609069</v>
      </c>
      <c r="E136">
        <v>910760</v>
      </c>
      <c r="F136">
        <f t="shared" si="4"/>
        <v>1375376</v>
      </c>
      <c r="G136">
        <f t="shared" si="5"/>
        <v>3089659</v>
      </c>
      <c r="H136">
        <f t="shared" si="6"/>
        <v>0.44515462709638831</v>
      </c>
      <c r="J136" t="s">
        <v>377</v>
      </c>
      <c r="K136" t="str">
        <f t="shared" si="7"/>
        <v>1979:Q1</v>
      </c>
    </row>
    <row r="137" spans="1:11" x14ac:dyDescent="0.25">
      <c r="A137" t="s">
        <v>376</v>
      </c>
      <c r="B137">
        <v>4385447</v>
      </c>
      <c r="C137">
        <v>1177123</v>
      </c>
      <c r="D137">
        <v>1658879</v>
      </c>
      <c r="E137">
        <v>920994</v>
      </c>
      <c r="F137">
        <f t="shared" si="4"/>
        <v>1402750</v>
      </c>
      <c r="G137">
        <f t="shared" si="5"/>
        <v>3208324</v>
      </c>
      <c r="H137">
        <f t="shared" si="6"/>
        <v>0.43722205113947343</v>
      </c>
      <c r="J137" t="s">
        <v>376</v>
      </c>
      <c r="K137" t="str">
        <f t="shared" si="7"/>
        <v>1979:Q2</v>
      </c>
    </row>
    <row r="138" spans="1:11" x14ac:dyDescent="0.25">
      <c r="A138" t="s">
        <v>375</v>
      </c>
      <c r="B138">
        <v>4570358</v>
      </c>
      <c r="C138">
        <v>1240647</v>
      </c>
      <c r="D138">
        <v>1735291</v>
      </c>
      <c r="E138">
        <v>980996</v>
      </c>
      <c r="F138">
        <f t="shared" si="4"/>
        <v>1475640</v>
      </c>
      <c r="G138">
        <f t="shared" si="5"/>
        <v>3329711</v>
      </c>
      <c r="H138">
        <f t="shared" si="6"/>
        <v>0.44317359674758561</v>
      </c>
      <c r="J138" t="s">
        <v>375</v>
      </c>
      <c r="K138" t="str">
        <f t="shared" si="7"/>
        <v>1979:Q3</v>
      </c>
    </row>
    <row r="139" spans="1:11" x14ac:dyDescent="0.25">
      <c r="A139" t="s">
        <v>222</v>
      </c>
      <c r="B139">
        <v>4718660</v>
      </c>
      <c r="C139">
        <v>1279087</v>
      </c>
      <c r="D139">
        <v>1800594</v>
      </c>
      <c r="E139">
        <v>1014625</v>
      </c>
      <c r="F139">
        <f t="shared" si="4"/>
        <v>1536132</v>
      </c>
      <c r="G139">
        <f t="shared" si="5"/>
        <v>3439573</v>
      </c>
      <c r="H139">
        <f t="shared" si="6"/>
        <v>0.44660543619803972</v>
      </c>
      <c r="J139" t="s">
        <v>222</v>
      </c>
      <c r="K139" t="str">
        <f t="shared" si="7"/>
        <v>1979:Q4</v>
      </c>
    </row>
    <row r="140" spans="1:11" x14ac:dyDescent="0.25">
      <c r="A140" t="s">
        <v>374</v>
      </c>
      <c r="B140">
        <v>4869956</v>
      </c>
      <c r="C140">
        <v>1303818</v>
      </c>
      <c r="D140">
        <v>1873059</v>
      </c>
      <c r="E140">
        <v>956763</v>
      </c>
      <c r="F140">
        <f t="shared" si="4"/>
        <v>1526004</v>
      </c>
      <c r="G140">
        <f t="shared" si="5"/>
        <v>3566138</v>
      </c>
      <c r="H140">
        <f t="shared" si="6"/>
        <v>0.42791501618838079</v>
      </c>
      <c r="J140" t="s">
        <v>374</v>
      </c>
      <c r="K140" t="str">
        <f t="shared" si="7"/>
        <v>1980:Q1</v>
      </c>
    </row>
    <row r="141" spans="1:11" x14ac:dyDescent="0.25">
      <c r="A141" t="s">
        <v>373</v>
      </c>
      <c r="B141">
        <v>5001196</v>
      </c>
      <c r="C141">
        <v>1318589</v>
      </c>
      <c r="D141">
        <v>1898628</v>
      </c>
      <c r="E141">
        <v>1076420</v>
      </c>
      <c r="F141">
        <f t="shared" si="4"/>
        <v>1656459</v>
      </c>
      <c r="G141">
        <f t="shared" si="5"/>
        <v>3682607</v>
      </c>
      <c r="H141">
        <f t="shared" si="6"/>
        <v>0.44980607488119151</v>
      </c>
      <c r="J141" t="s">
        <v>373</v>
      </c>
      <c r="K141" t="str">
        <f t="shared" si="7"/>
        <v>1980:Q2</v>
      </c>
    </row>
    <row r="142" spans="1:11" x14ac:dyDescent="0.25">
      <c r="A142" t="s">
        <v>372</v>
      </c>
      <c r="B142">
        <v>5200925</v>
      </c>
      <c r="C142">
        <v>1401333</v>
      </c>
      <c r="D142">
        <v>1971605</v>
      </c>
      <c r="E142">
        <v>1213806</v>
      </c>
      <c r="F142">
        <f t="shared" si="4"/>
        <v>1784078</v>
      </c>
      <c r="G142">
        <f t="shared" si="5"/>
        <v>3799592</v>
      </c>
      <c r="H142">
        <f t="shared" si="6"/>
        <v>0.46954462479129339</v>
      </c>
      <c r="J142" t="s">
        <v>372</v>
      </c>
      <c r="K142" t="str">
        <f t="shared" si="7"/>
        <v>1980:Q3</v>
      </c>
    </row>
    <row r="143" spans="1:11" x14ac:dyDescent="0.25">
      <c r="A143" t="s">
        <v>221</v>
      </c>
      <c r="B143">
        <v>5371491</v>
      </c>
      <c r="C143">
        <v>1446284</v>
      </c>
      <c r="D143">
        <v>2023892</v>
      </c>
      <c r="E143">
        <v>1346332</v>
      </c>
      <c r="F143">
        <f t="shared" si="4"/>
        <v>1923940</v>
      </c>
      <c r="G143">
        <f t="shared" si="5"/>
        <v>3925207</v>
      </c>
      <c r="H143">
        <f t="shared" si="6"/>
        <v>0.49014994623213504</v>
      </c>
      <c r="J143" t="s">
        <v>221</v>
      </c>
      <c r="K143" t="str">
        <f t="shared" si="7"/>
        <v>1980:Q4</v>
      </c>
    </row>
    <row r="144" spans="1:11" x14ac:dyDescent="0.25">
      <c r="A144" t="s">
        <v>371</v>
      </c>
      <c r="B144">
        <v>5625618</v>
      </c>
      <c r="C144">
        <v>1567303</v>
      </c>
      <c r="D144">
        <v>2168443</v>
      </c>
      <c r="E144">
        <v>1350793</v>
      </c>
      <c r="F144">
        <f t="shared" si="4"/>
        <v>1951933</v>
      </c>
      <c r="G144">
        <f t="shared" si="5"/>
        <v>4058315</v>
      </c>
      <c r="H144">
        <f t="shared" si="6"/>
        <v>0.48097128980870141</v>
      </c>
      <c r="J144" t="s">
        <v>371</v>
      </c>
      <c r="K144" t="str">
        <f t="shared" si="7"/>
        <v>1981:Q1</v>
      </c>
    </row>
    <row r="145" spans="1:11" x14ac:dyDescent="0.25">
      <c r="A145" t="s">
        <v>370</v>
      </c>
      <c r="B145">
        <v>5770281</v>
      </c>
      <c r="C145">
        <v>1593375</v>
      </c>
      <c r="D145">
        <v>2208210</v>
      </c>
      <c r="E145">
        <v>1315628</v>
      </c>
      <c r="F145">
        <f t="shared" si="4"/>
        <v>1930463</v>
      </c>
      <c r="G145">
        <f t="shared" si="5"/>
        <v>4176906</v>
      </c>
      <c r="H145">
        <f t="shared" si="6"/>
        <v>0.46217535180346409</v>
      </c>
      <c r="J145" t="s">
        <v>370</v>
      </c>
      <c r="K145" t="str">
        <f t="shared" si="7"/>
        <v>1981:Q2</v>
      </c>
    </row>
    <row r="146" spans="1:11" x14ac:dyDescent="0.25">
      <c r="A146" t="s">
        <v>369</v>
      </c>
      <c r="B146">
        <v>5898804</v>
      </c>
      <c r="C146">
        <v>1615243</v>
      </c>
      <c r="D146">
        <v>2277118</v>
      </c>
      <c r="E146">
        <v>1135956</v>
      </c>
      <c r="F146">
        <f t="shared" si="4"/>
        <v>1797831</v>
      </c>
      <c r="G146">
        <f t="shared" si="5"/>
        <v>4283561</v>
      </c>
      <c r="H146">
        <f t="shared" si="6"/>
        <v>0.41970477366845016</v>
      </c>
      <c r="J146" t="s">
        <v>369</v>
      </c>
      <c r="K146" t="str">
        <f t="shared" si="7"/>
        <v>1981:Q3</v>
      </c>
    </row>
    <row r="147" spans="1:11" x14ac:dyDescent="0.25">
      <c r="A147" t="s">
        <v>220</v>
      </c>
      <c r="B147">
        <v>6043687</v>
      </c>
      <c r="C147">
        <v>1640039</v>
      </c>
      <c r="D147">
        <v>2307763</v>
      </c>
      <c r="E147">
        <v>1225445</v>
      </c>
      <c r="F147">
        <f t="shared" si="4"/>
        <v>1893169</v>
      </c>
      <c r="G147">
        <f t="shared" si="5"/>
        <v>4403648</v>
      </c>
      <c r="H147">
        <f t="shared" si="6"/>
        <v>0.42990924796895663</v>
      </c>
      <c r="J147" t="s">
        <v>220</v>
      </c>
      <c r="K147" t="str">
        <f t="shared" si="7"/>
        <v>1981:Q4</v>
      </c>
    </row>
    <row r="148" spans="1:11" x14ac:dyDescent="0.25">
      <c r="A148" t="s">
        <v>368</v>
      </c>
      <c r="B148">
        <v>6175641</v>
      </c>
      <c r="C148">
        <v>1657740</v>
      </c>
      <c r="D148">
        <v>2372079</v>
      </c>
      <c r="E148">
        <v>1090243</v>
      </c>
      <c r="F148">
        <f t="shared" si="4"/>
        <v>1804582</v>
      </c>
      <c r="G148">
        <f t="shared" si="5"/>
        <v>4517901</v>
      </c>
      <c r="H148">
        <f t="shared" si="6"/>
        <v>0.39942929249667047</v>
      </c>
      <c r="J148" t="s">
        <v>368</v>
      </c>
      <c r="K148" t="str">
        <f t="shared" si="7"/>
        <v>1982:Q1</v>
      </c>
    </row>
    <row r="149" spans="1:11" x14ac:dyDescent="0.25">
      <c r="A149" t="s">
        <v>367</v>
      </c>
      <c r="B149">
        <v>6238632</v>
      </c>
      <c r="C149">
        <v>1663744</v>
      </c>
      <c r="D149">
        <v>2399288</v>
      </c>
      <c r="E149">
        <v>1073469</v>
      </c>
      <c r="F149">
        <f t="shared" si="4"/>
        <v>1809013</v>
      </c>
      <c r="G149">
        <f t="shared" si="5"/>
        <v>4574888</v>
      </c>
      <c r="H149">
        <f t="shared" si="6"/>
        <v>0.39542235788067381</v>
      </c>
      <c r="J149" t="s">
        <v>367</v>
      </c>
      <c r="K149" t="str">
        <f t="shared" si="7"/>
        <v>1982:Q2</v>
      </c>
    </row>
    <row r="150" spans="1:11" x14ac:dyDescent="0.25">
      <c r="A150" t="s">
        <v>366</v>
      </c>
      <c r="B150">
        <v>6336835</v>
      </c>
      <c r="C150">
        <v>1716452</v>
      </c>
      <c r="D150">
        <v>2453820</v>
      </c>
      <c r="E150">
        <v>1172612</v>
      </c>
      <c r="F150">
        <f t="shared" si="4"/>
        <v>1909980</v>
      </c>
      <c r="G150">
        <f t="shared" si="5"/>
        <v>4620383</v>
      </c>
      <c r="H150">
        <f t="shared" si="6"/>
        <v>0.41338131492562413</v>
      </c>
      <c r="J150" t="s">
        <v>366</v>
      </c>
      <c r="K150" t="str">
        <f t="shared" si="7"/>
        <v>1982:Q3</v>
      </c>
    </row>
    <row r="151" spans="1:11" x14ac:dyDescent="0.25">
      <c r="A151" t="s">
        <v>219</v>
      </c>
      <c r="B151">
        <v>6389338</v>
      </c>
      <c r="C151">
        <v>1750812</v>
      </c>
      <c r="D151">
        <v>2468685</v>
      </c>
      <c r="E151">
        <v>1386269</v>
      </c>
      <c r="F151">
        <f t="shared" si="4"/>
        <v>2104142</v>
      </c>
      <c r="G151">
        <f t="shared" si="5"/>
        <v>4638526</v>
      </c>
      <c r="H151">
        <f t="shared" si="6"/>
        <v>0.45362298281824875</v>
      </c>
      <c r="J151" t="s">
        <v>219</v>
      </c>
      <c r="K151" t="str">
        <f t="shared" si="7"/>
        <v>1982:Q4</v>
      </c>
    </row>
    <row r="152" spans="1:11" x14ac:dyDescent="0.25">
      <c r="A152" t="s">
        <v>365</v>
      </c>
      <c r="B152">
        <v>6480815</v>
      </c>
      <c r="C152">
        <v>1795619</v>
      </c>
      <c r="D152">
        <v>2500626</v>
      </c>
      <c r="E152">
        <v>1533575</v>
      </c>
      <c r="F152">
        <f t="shared" si="4"/>
        <v>2238582</v>
      </c>
      <c r="G152">
        <f t="shared" si="5"/>
        <v>4685196</v>
      </c>
      <c r="H152">
        <f t="shared" si="6"/>
        <v>0.47779900776829826</v>
      </c>
      <c r="J152" t="s">
        <v>365</v>
      </c>
      <c r="K152" t="str">
        <f t="shared" si="7"/>
        <v>1983:Q1</v>
      </c>
    </row>
    <row r="153" spans="1:11" x14ac:dyDescent="0.25">
      <c r="A153" t="s">
        <v>364</v>
      </c>
      <c r="B153">
        <v>6557357</v>
      </c>
      <c r="C153">
        <v>1860883</v>
      </c>
      <c r="D153">
        <v>2538268</v>
      </c>
      <c r="E153">
        <v>1736437</v>
      </c>
      <c r="F153">
        <f t="shared" si="4"/>
        <v>2413822</v>
      </c>
      <c r="G153">
        <f t="shared" si="5"/>
        <v>4696474</v>
      </c>
      <c r="H153">
        <f t="shared" si="6"/>
        <v>0.51396473183924796</v>
      </c>
      <c r="J153" t="s">
        <v>364</v>
      </c>
      <c r="K153" t="str">
        <f t="shared" si="7"/>
        <v>1983:Q2</v>
      </c>
    </row>
    <row r="154" spans="1:11" x14ac:dyDescent="0.25">
      <c r="A154" t="s">
        <v>363</v>
      </c>
      <c r="B154">
        <v>6625832</v>
      </c>
      <c r="C154">
        <v>1893532</v>
      </c>
      <c r="D154">
        <v>2582610</v>
      </c>
      <c r="E154">
        <v>1709243</v>
      </c>
      <c r="F154">
        <f t="shared" si="4"/>
        <v>2398321</v>
      </c>
      <c r="G154">
        <f t="shared" si="5"/>
        <v>4732300</v>
      </c>
      <c r="H154">
        <f t="shared" si="6"/>
        <v>0.50679817424930795</v>
      </c>
      <c r="J154" t="s">
        <v>363</v>
      </c>
      <c r="K154" t="str">
        <f t="shared" si="7"/>
        <v>1983:Q3</v>
      </c>
    </row>
    <row r="155" spans="1:11" x14ac:dyDescent="0.25">
      <c r="A155" t="s">
        <v>218</v>
      </c>
      <c r="B155">
        <v>6721378</v>
      </c>
      <c r="C155">
        <v>1928536</v>
      </c>
      <c r="D155">
        <v>2624853</v>
      </c>
      <c r="E155">
        <v>1630197</v>
      </c>
      <c r="F155">
        <f t="shared" ref="F155:F218" si="8">E155+D155-C155</f>
        <v>2326514</v>
      </c>
      <c r="G155">
        <f t="shared" ref="G155:G218" si="9">B155-C155</f>
        <v>4792842</v>
      </c>
      <c r="H155">
        <f t="shared" ref="H155:H218" si="10">F155/G155</f>
        <v>0.48541429072771436</v>
      </c>
      <c r="J155" t="s">
        <v>218</v>
      </c>
      <c r="K155" t="str">
        <f t="shared" si="7"/>
        <v>1983:Q4</v>
      </c>
    </row>
    <row r="156" spans="1:11" x14ac:dyDescent="0.25">
      <c r="A156" t="s">
        <v>362</v>
      </c>
      <c r="B156">
        <v>6858688</v>
      </c>
      <c r="C156">
        <v>2004822</v>
      </c>
      <c r="D156">
        <v>2734410</v>
      </c>
      <c r="E156">
        <v>1527519</v>
      </c>
      <c r="F156">
        <f t="shared" si="8"/>
        <v>2257107</v>
      </c>
      <c r="G156">
        <f t="shared" si="9"/>
        <v>4853866</v>
      </c>
      <c r="H156">
        <f t="shared" si="10"/>
        <v>0.46501221912595031</v>
      </c>
      <c r="J156" t="s">
        <v>362</v>
      </c>
      <c r="K156" t="str">
        <f t="shared" si="7"/>
        <v>1984:Q1</v>
      </c>
    </row>
    <row r="157" spans="1:11" x14ac:dyDescent="0.25">
      <c r="A157" t="s">
        <v>361</v>
      </c>
      <c r="B157">
        <v>7021307</v>
      </c>
      <c r="C157">
        <v>2086399</v>
      </c>
      <c r="D157">
        <v>2835387</v>
      </c>
      <c r="E157">
        <v>1455724</v>
      </c>
      <c r="F157">
        <f t="shared" si="8"/>
        <v>2204712</v>
      </c>
      <c r="G157">
        <f t="shared" si="9"/>
        <v>4934908</v>
      </c>
      <c r="H157">
        <f t="shared" si="10"/>
        <v>0.44675848060389373</v>
      </c>
      <c r="J157" t="s">
        <v>361</v>
      </c>
      <c r="K157" t="str">
        <f t="shared" ref="K157:K220" si="11">TEXT(J157,"0")</f>
        <v>1984:Q2</v>
      </c>
    </row>
    <row r="158" spans="1:11" x14ac:dyDescent="0.25">
      <c r="A158" t="s">
        <v>360</v>
      </c>
      <c r="B158">
        <v>7195633</v>
      </c>
      <c r="C158">
        <v>2177018</v>
      </c>
      <c r="D158">
        <v>2922018</v>
      </c>
      <c r="E158">
        <v>1542913</v>
      </c>
      <c r="F158">
        <f t="shared" si="8"/>
        <v>2287913</v>
      </c>
      <c r="G158">
        <f t="shared" si="9"/>
        <v>5018615</v>
      </c>
      <c r="H158">
        <f t="shared" si="10"/>
        <v>0.45588533888333732</v>
      </c>
      <c r="J158" t="s">
        <v>360</v>
      </c>
      <c r="K158" t="str">
        <f t="shared" si="11"/>
        <v>1984:Q3</v>
      </c>
    </row>
    <row r="159" spans="1:11" x14ac:dyDescent="0.25">
      <c r="A159" t="s">
        <v>217</v>
      </c>
      <c r="B159">
        <v>7298303</v>
      </c>
      <c r="C159">
        <v>2202785</v>
      </c>
      <c r="D159">
        <v>2943602</v>
      </c>
      <c r="E159">
        <v>1553280</v>
      </c>
      <c r="F159">
        <f t="shared" si="8"/>
        <v>2294097</v>
      </c>
      <c r="G159">
        <f t="shared" si="9"/>
        <v>5095518</v>
      </c>
      <c r="H159">
        <f t="shared" si="10"/>
        <v>0.45021860387893831</v>
      </c>
      <c r="J159" t="s">
        <v>217</v>
      </c>
      <c r="K159" t="str">
        <f t="shared" si="11"/>
        <v>1984:Q4</v>
      </c>
    </row>
    <row r="160" spans="1:11" x14ac:dyDescent="0.25">
      <c r="A160" t="s">
        <v>359</v>
      </c>
      <c r="B160">
        <v>7404326</v>
      </c>
      <c r="C160">
        <v>2266932</v>
      </c>
      <c r="D160">
        <v>3048738</v>
      </c>
      <c r="E160">
        <v>1671084</v>
      </c>
      <c r="F160">
        <f t="shared" si="8"/>
        <v>2452890</v>
      </c>
      <c r="G160">
        <f t="shared" si="9"/>
        <v>5137394</v>
      </c>
      <c r="H160">
        <f t="shared" si="10"/>
        <v>0.47745802638458329</v>
      </c>
      <c r="J160" t="s">
        <v>359</v>
      </c>
      <c r="K160" t="str">
        <f t="shared" si="11"/>
        <v>1985:Q1</v>
      </c>
    </row>
    <row r="161" spans="1:11" x14ac:dyDescent="0.25">
      <c r="A161" t="s">
        <v>358</v>
      </c>
      <c r="B161">
        <v>7502155</v>
      </c>
      <c r="C161">
        <v>2313713</v>
      </c>
      <c r="D161">
        <v>3121004</v>
      </c>
      <c r="E161">
        <v>1743624</v>
      </c>
      <c r="F161">
        <f t="shared" si="8"/>
        <v>2550915</v>
      </c>
      <c r="G161">
        <f t="shared" si="9"/>
        <v>5188442</v>
      </c>
      <c r="H161">
        <f t="shared" si="10"/>
        <v>0.49165337108904755</v>
      </c>
      <c r="J161" t="s">
        <v>358</v>
      </c>
      <c r="K161" t="str">
        <f t="shared" si="11"/>
        <v>1985:Q2</v>
      </c>
    </row>
    <row r="162" spans="1:11" x14ac:dyDescent="0.25">
      <c r="A162" t="s">
        <v>357</v>
      </c>
      <c r="B162">
        <v>7607688</v>
      </c>
      <c r="C162">
        <v>2361262</v>
      </c>
      <c r="D162">
        <v>3199899</v>
      </c>
      <c r="E162">
        <v>1641750</v>
      </c>
      <c r="F162">
        <f t="shared" si="8"/>
        <v>2480387</v>
      </c>
      <c r="G162">
        <f t="shared" si="9"/>
        <v>5246426</v>
      </c>
      <c r="H162">
        <f t="shared" si="10"/>
        <v>0.47277651490748179</v>
      </c>
      <c r="J162" t="s">
        <v>357</v>
      </c>
      <c r="K162" t="str">
        <f t="shared" si="11"/>
        <v>1985:Q3</v>
      </c>
    </row>
    <row r="163" spans="1:11" x14ac:dyDescent="0.25">
      <c r="A163" t="s">
        <v>216</v>
      </c>
      <c r="B163">
        <v>7802957</v>
      </c>
      <c r="C163">
        <v>2473318</v>
      </c>
      <c r="D163">
        <v>3320976</v>
      </c>
      <c r="E163">
        <v>1916908</v>
      </c>
      <c r="F163">
        <f t="shared" si="8"/>
        <v>2764566</v>
      </c>
      <c r="G163">
        <f t="shared" si="9"/>
        <v>5329639</v>
      </c>
      <c r="H163">
        <f t="shared" si="10"/>
        <v>0.51871543269628584</v>
      </c>
      <c r="J163" t="s">
        <v>216</v>
      </c>
      <c r="K163" t="str">
        <f t="shared" si="11"/>
        <v>1985:Q4</v>
      </c>
    </row>
    <row r="164" spans="1:11" x14ac:dyDescent="0.25">
      <c r="A164" t="s">
        <v>356</v>
      </c>
      <c r="B164">
        <v>7841709</v>
      </c>
      <c r="C164">
        <v>2476996</v>
      </c>
      <c r="D164">
        <v>3321052</v>
      </c>
      <c r="E164">
        <v>2136797</v>
      </c>
      <c r="F164">
        <f t="shared" si="8"/>
        <v>2980853</v>
      </c>
      <c r="G164">
        <f t="shared" si="9"/>
        <v>5364713</v>
      </c>
      <c r="H164">
        <f t="shared" si="10"/>
        <v>0.55564072113456953</v>
      </c>
      <c r="J164" t="s">
        <v>356</v>
      </c>
      <c r="K164" t="str">
        <f t="shared" si="11"/>
        <v>1986:Q1</v>
      </c>
    </row>
    <row r="165" spans="1:11" x14ac:dyDescent="0.25">
      <c r="A165" t="s">
        <v>355</v>
      </c>
      <c r="B165">
        <v>7929728</v>
      </c>
      <c r="C165">
        <v>2515720</v>
      </c>
      <c r="D165">
        <v>3356187</v>
      </c>
      <c r="E165">
        <v>2244577</v>
      </c>
      <c r="F165">
        <f t="shared" si="8"/>
        <v>3085044</v>
      </c>
      <c r="G165">
        <f t="shared" si="9"/>
        <v>5414008</v>
      </c>
      <c r="H165">
        <f t="shared" si="10"/>
        <v>0.56982627288323184</v>
      </c>
      <c r="J165" t="s">
        <v>355</v>
      </c>
      <c r="K165" t="str">
        <f t="shared" si="11"/>
        <v>1986:Q2</v>
      </c>
    </row>
    <row r="166" spans="1:11" x14ac:dyDescent="0.25">
      <c r="A166" t="s">
        <v>354</v>
      </c>
      <c r="B166">
        <v>8054977</v>
      </c>
      <c r="C166">
        <v>2588502</v>
      </c>
      <c r="D166">
        <v>3452803</v>
      </c>
      <c r="E166">
        <v>2031804</v>
      </c>
      <c r="F166">
        <f t="shared" si="8"/>
        <v>2896105</v>
      </c>
      <c r="G166">
        <f t="shared" si="9"/>
        <v>5466475</v>
      </c>
      <c r="H166">
        <f t="shared" si="10"/>
        <v>0.52979387996835259</v>
      </c>
      <c r="J166" t="s">
        <v>354</v>
      </c>
      <c r="K166" t="str">
        <f t="shared" si="11"/>
        <v>1986:Q3</v>
      </c>
    </row>
    <row r="167" spans="1:11" x14ac:dyDescent="0.25">
      <c r="A167" t="s">
        <v>215</v>
      </c>
      <c r="B167">
        <v>8153537</v>
      </c>
      <c r="C167">
        <v>2642328</v>
      </c>
      <c r="D167">
        <v>3509553</v>
      </c>
      <c r="E167">
        <v>2240835</v>
      </c>
      <c r="F167">
        <f t="shared" si="8"/>
        <v>3108060</v>
      </c>
      <c r="G167">
        <f t="shared" si="9"/>
        <v>5511209</v>
      </c>
      <c r="H167">
        <f t="shared" si="10"/>
        <v>0.56395248302142054</v>
      </c>
      <c r="J167" t="s">
        <v>215</v>
      </c>
      <c r="K167" t="str">
        <f t="shared" si="11"/>
        <v>1986:Q4</v>
      </c>
    </row>
    <row r="168" spans="1:11" x14ac:dyDescent="0.25">
      <c r="A168" t="s">
        <v>353</v>
      </c>
      <c r="B168">
        <v>8305482</v>
      </c>
      <c r="C168">
        <v>2741360</v>
      </c>
      <c r="D168">
        <v>3584219</v>
      </c>
      <c r="E168">
        <v>2708148</v>
      </c>
      <c r="F168">
        <f t="shared" si="8"/>
        <v>3551007</v>
      </c>
      <c r="G168">
        <f t="shared" si="9"/>
        <v>5564122</v>
      </c>
      <c r="H168">
        <f t="shared" si="10"/>
        <v>0.63819718546789594</v>
      </c>
      <c r="J168" t="s">
        <v>353</v>
      </c>
      <c r="K168" t="str">
        <f t="shared" si="11"/>
        <v>1987:Q1</v>
      </c>
    </row>
    <row r="169" spans="1:11" x14ac:dyDescent="0.25">
      <c r="A169" t="s">
        <v>352</v>
      </c>
      <c r="B169">
        <v>8413079</v>
      </c>
      <c r="C169">
        <v>2790769</v>
      </c>
      <c r="D169">
        <v>3635245</v>
      </c>
      <c r="E169">
        <v>2783592</v>
      </c>
      <c r="F169">
        <f t="shared" si="8"/>
        <v>3628068</v>
      </c>
      <c r="G169">
        <f t="shared" si="9"/>
        <v>5622310</v>
      </c>
      <c r="H169">
        <f t="shared" si="10"/>
        <v>0.6452984627315107</v>
      </c>
      <c r="J169" t="s">
        <v>352</v>
      </c>
      <c r="K169" t="str">
        <f t="shared" si="11"/>
        <v>1987:Q2</v>
      </c>
    </row>
    <row r="170" spans="1:11" x14ac:dyDescent="0.25">
      <c r="A170" t="s">
        <v>351</v>
      </c>
      <c r="B170">
        <v>8532835</v>
      </c>
      <c r="C170">
        <v>2855966</v>
      </c>
      <c r="D170">
        <v>3684341</v>
      </c>
      <c r="E170">
        <v>2944431</v>
      </c>
      <c r="F170">
        <f t="shared" si="8"/>
        <v>3772806</v>
      </c>
      <c r="G170">
        <f t="shared" si="9"/>
        <v>5676869</v>
      </c>
      <c r="H170">
        <f t="shared" si="10"/>
        <v>0.66459275350549751</v>
      </c>
      <c r="J170" t="s">
        <v>351</v>
      </c>
      <c r="K170" t="str">
        <f t="shared" si="11"/>
        <v>1987:Q3</v>
      </c>
    </row>
    <row r="171" spans="1:11" x14ac:dyDescent="0.25">
      <c r="A171" t="s">
        <v>214</v>
      </c>
      <c r="B171">
        <v>8675752</v>
      </c>
      <c r="C171">
        <v>2873195</v>
      </c>
      <c r="D171">
        <v>3784511</v>
      </c>
      <c r="E171">
        <v>2286653</v>
      </c>
      <c r="F171">
        <f t="shared" si="8"/>
        <v>3197969</v>
      </c>
      <c r="G171">
        <f t="shared" si="9"/>
        <v>5802557</v>
      </c>
      <c r="H171">
        <f t="shared" si="10"/>
        <v>0.55113099276749888</v>
      </c>
      <c r="J171" t="s">
        <v>214</v>
      </c>
      <c r="K171" t="str">
        <f t="shared" si="11"/>
        <v>1987:Q4</v>
      </c>
    </row>
    <row r="172" spans="1:11" x14ac:dyDescent="0.25">
      <c r="A172" t="s">
        <v>350</v>
      </c>
      <c r="B172">
        <v>8844357</v>
      </c>
      <c r="C172">
        <v>2942410</v>
      </c>
      <c r="D172">
        <v>3873942</v>
      </c>
      <c r="E172">
        <v>2419233</v>
      </c>
      <c r="F172">
        <f t="shared" si="8"/>
        <v>3350765</v>
      </c>
      <c r="G172">
        <f t="shared" si="9"/>
        <v>5901947</v>
      </c>
      <c r="H172">
        <f t="shared" si="10"/>
        <v>0.56773891734371729</v>
      </c>
      <c r="J172" t="s">
        <v>350</v>
      </c>
      <c r="K172" t="str">
        <f t="shared" si="11"/>
        <v>1988:Q1</v>
      </c>
    </row>
    <row r="173" spans="1:11" x14ac:dyDescent="0.25">
      <c r="A173" t="s">
        <v>349</v>
      </c>
      <c r="B173">
        <v>8994475</v>
      </c>
      <c r="C173">
        <v>3004565</v>
      </c>
      <c r="D173">
        <v>3941778</v>
      </c>
      <c r="E173">
        <v>2514872</v>
      </c>
      <c r="F173">
        <f t="shared" si="8"/>
        <v>3452085</v>
      </c>
      <c r="G173">
        <f t="shared" si="9"/>
        <v>5989910</v>
      </c>
      <c r="H173">
        <f t="shared" si="10"/>
        <v>0.57631667253765084</v>
      </c>
      <c r="J173" t="s">
        <v>349</v>
      </c>
      <c r="K173" t="str">
        <f t="shared" si="11"/>
        <v>1988:Q2</v>
      </c>
    </row>
    <row r="174" spans="1:11" x14ac:dyDescent="0.25">
      <c r="A174" t="s">
        <v>348</v>
      </c>
      <c r="B174">
        <v>9117953</v>
      </c>
      <c r="C174">
        <v>3048573</v>
      </c>
      <c r="D174">
        <v>3991908</v>
      </c>
      <c r="E174">
        <v>2459275</v>
      </c>
      <c r="F174">
        <f t="shared" si="8"/>
        <v>3402610</v>
      </c>
      <c r="G174">
        <f t="shared" si="9"/>
        <v>6069380</v>
      </c>
      <c r="H174">
        <f t="shared" si="10"/>
        <v>0.56061904181316713</v>
      </c>
      <c r="J174" t="s">
        <v>348</v>
      </c>
      <c r="K174" t="str">
        <f t="shared" si="11"/>
        <v>1988:Q3</v>
      </c>
    </row>
    <row r="175" spans="1:11" x14ac:dyDescent="0.25">
      <c r="A175" t="s">
        <v>213</v>
      </c>
      <c r="B175">
        <v>9432664</v>
      </c>
      <c r="C175">
        <v>3252473</v>
      </c>
      <c r="D175">
        <v>4201830</v>
      </c>
      <c r="E175">
        <v>2558076</v>
      </c>
      <c r="F175">
        <f t="shared" si="8"/>
        <v>3507433</v>
      </c>
      <c r="G175">
        <f t="shared" si="9"/>
        <v>6180191</v>
      </c>
      <c r="H175">
        <f t="shared" si="10"/>
        <v>0.56752825276759244</v>
      </c>
      <c r="J175" t="s">
        <v>213</v>
      </c>
      <c r="K175" t="str">
        <f t="shared" si="11"/>
        <v>1988:Q4</v>
      </c>
    </row>
    <row r="176" spans="1:11" x14ac:dyDescent="0.25">
      <c r="A176" t="s">
        <v>347</v>
      </c>
      <c r="B176">
        <v>9838865</v>
      </c>
      <c r="C176">
        <v>3393294</v>
      </c>
      <c r="D176">
        <v>4383976</v>
      </c>
      <c r="E176">
        <v>2669423</v>
      </c>
      <c r="F176">
        <f t="shared" si="8"/>
        <v>3660105</v>
      </c>
      <c r="G176">
        <f t="shared" si="9"/>
        <v>6445571</v>
      </c>
      <c r="H176">
        <f t="shared" si="10"/>
        <v>0.56784806187070158</v>
      </c>
      <c r="J176" t="s">
        <v>347</v>
      </c>
      <c r="K176" t="str">
        <f t="shared" si="11"/>
        <v>1989:Q1</v>
      </c>
    </row>
    <row r="177" spans="1:11" x14ac:dyDescent="0.25">
      <c r="A177" t="s">
        <v>346</v>
      </c>
      <c r="B177">
        <v>9902857</v>
      </c>
      <c r="C177">
        <v>3434638</v>
      </c>
      <c r="D177">
        <v>4438529</v>
      </c>
      <c r="E177">
        <v>2835812</v>
      </c>
      <c r="F177">
        <f t="shared" si="8"/>
        <v>3839703</v>
      </c>
      <c r="G177">
        <f t="shared" si="9"/>
        <v>6468219</v>
      </c>
      <c r="H177">
        <f t="shared" si="10"/>
        <v>0.59362600431432522</v>
      </c>
      <c r="J177" t="s">
        <v>346</v>
      </c>
      <c r="K177" t="str">
        <f t="shared" si="11"/>
        <v>1989:Q2</v>
      </c>
    </row>
    <row r="178" spans="1:11" x14ac:dyDescent="0.25">
      <c r="A178" t="s">
        <v>345</v>
      </c>
      <c r="B178">
        <v>9949309</v>
      </c>
      <c r="C178">
        <v>3464104</v>
      </c>
      <c r="D178">
        <v>4492263</v>
      </c>
      <c r="E178">
        <v>3056089</v>
      </c>
      <c r="F178">
        <f t="shared" si="8"/>
        <v>4084248</v>
      </c>
      <c r="G178">
        <f t="shared" si="9"/>
        <v>6485205</v>
      </c>
      <c r="H178">
        <f t="shared" si="10"/>
        <v>0.629779320777061</v>
      </c>
      <c r="J178" t="s">
        <v>345</v>
      </c>
      <c r="K178" t="str">
        <f t="shared" si="11"/>
        <v>1989:Q3</v>
      </c>
    </row>
    <row r="179" spans="1:11" x14ac:dyDescent="0.25">
      <c r="A179" t="s">
        <v>212</v>
      </c>
      <c r="B179">
        <v>9975893</v>
      </c>
      <c r="C179">
        <v>3480886</v>
      </c>
      <c r="D179">
        <v>4542844</v>
      </c>
      <c r="E179">
        <v>3138600</v>
      </c>
      <c r="F179">
        <f t="shared" si="8"/>
        <v>4200558</v>
      </c>
      <c r="G179">
        <f t="shared" si="9"/>
        <v>6495007</v>
      </c>
      <c r="H179">
        <f t="shared" si="10"/>
        <v>0.64673648542642059</v>
      </c>
      <c r="J179" t="s">
        <v>212</v>
      </c>
      <c r="K179" t="str">
        <f t="shared" si="11"/>
        <v>1989:Q4</v>
      </c>
    </row>
    <row r="180" spans="1:11" x14ac:dyDescent="0.25">
      <c r="A180" t="s">
        <v>344</v>
      </c>
      <c r="B180">
        <v>10004603</v>
      </c>
      <c r="C180">
        <v>3486121</v>
      </c>
      <c r="D180">
        <v>4592645</v>
      </c>
      <c r="E180">
        <v>3005478</v>
      </c>
      <c r="F180">
        <f t="shared" si="8"/>
        <v>4112002</v>
      </c>
      <c r="G180">
        <f t="shared" si="9"/>
        <v>6518482</v>
      </c>
      <c r="H180">
        <f t="shared" si="10"/>
        <v>0.63082202267337706</v>
      </c>
      <c r="J180" t="s">
        <v>344</v>
      </c>
      <c r="K180" t="str">
        <f t="shared" si="11"/>
        <v>1990:Q1</v>
      </c>
    </row>
    <row r="181" spans="1:11" x14ac:dyDescent="0.25">
      <c r="A181" t="s">
        <v>343</v>
      </c>
      <c r="B181">
        <v>10037602</v>
      </c>
      <c r="C181">
        <v>3497863</v>
      </c>
      <c r="D181">
        <v>4607457</v>
      </c>
      <c r="E181">
        <v>3134877</v>
      </c>
      <c r="F181">
        <f t="shared" si="8"/>
        <v>4244471</v>
      </c>
      <c r="G181">
        <f t="shared" si="9"/>
        <v>6539739</v>
      </c>
      <c r="H181">
        <f t="shared" si="10"/>
        <v>0.64902758351671219</v>
      </c>
      <c r="J181" t="s">
        <v>343</v>
      </c>
      <c r="K181" t="str">
        <f t="shared" si="11"/>
        <v>1990:Q2</v>
      </c>
    </row>
    <row r="182" spans="1:11" x14ac:dyDescent="0.25">
      <c r="A182" t="s">
        <v>342</v>
      </c>
      <c r="B182">
        <v>10150457</v>
      </c>
      <c r="C182">
        <v>3538764</v>
      </c>
      <c r="D182">
        <v>4699646</v>
      </c>
      <c r="E182">
        <v>2653601</v>
      </c>
      <c r="F182">
        <f t="shared" si="8"/>
        <v>3814483</v>
      </c>
      <c r="G182">
        <f t="shared" si="9"/>
        <v>6611693</v>
      </c>
      <c r="H182">
        <f t="shared" si="10"/>
        <v>0.57692984232631495</v>
      </c>
      <c r="J182" t="s">
        <v>342</v>
      </c>
      <c r="K182" t="str">
        <f t="shared" si="11"/>
        <v>1990:Q3</v>
      </c>
    </row>
    <row r="183" spans="1:11" x14ac:dyDescent="0.25">
      <c r="A183" t="s">
        <v>211</v>
      </c>
      <c r="B183">
        <v>10238063</v>
      </c>
      <c r="C183">
        <v>3588924</v>
      </c>
      <c r="D183">
        <v>4739789</v>
      </c>
      <c r="E183">
        <v>2955814</v>
      </c>
      <c r="F183">
        <f t="shared" si="8"/>
        <v>4106679</v>
      </c>
      <c r="G183">
        <f t="shared" si="9"/>
        <v>6649139</v>
      </c>
      <c r="H183">
        <f t="shared" si="10"/>
        <v>0.61762568055803913</v>
      </c>
      <c r="J183" t="s">
        <v>211</v>
      </c>
      <c r="K183" t="str">
        <f t="shared" si="11"/>
        <v>1990:Q4</v>
      </c>
    </row>
    <row r="184" spans="1:11" x14ac:dyDescent="0.25">
      <c r="A184" t="s">
        <v>341</v>
      </c>
      <c r="B184">
        <v>10285092</v>
      </c>
      <c r="C184">
        <v>3621090</v>
      </c>
      <c r="D184">
        <v>4763029</v>
      </c>
      <c r="E184">
        <v>3396441</v>
      </c>
      <c r="F184">
        <f t="shared" si="8"/>
        <v>4538380</v>
      </c>
      <c r="G184">
        <f t="shared" si="9"/>
        <v>6664002</v>
      </c>
      <c r="H184">
        <f t="shared" si="10"/>
        <v>0.68102920737418748</v>
      </c>
      <c r="J184" t="s">
        <v>341</v>
      </c>
      <c r="K184" t="str">
        <f t="shared" si="11"/>
        <v>1991:Q1</v>
      </c>
    </row>
    <row r="185" spans="1:11" x14ac:dyDescent="0.25">
      <c r="A185" t="s">
        <v>340</v>
      </c>
      <c r="B185">
        <v>10302676</v>
      </c>
      <c r="C185">
        <v>3651047</v>
      </c>
      <c r="D185">
        <v>4780564</v>
      </c>
      <c r="E185">
        <v>3354319</v>
      </c>
      <c r="F185">
        <f t="shared" si="8"/>
        <v>4483836</v>
      </c>
      <c r="G185">
        <f t="shared" si="9"/>
        <v>6651629</v>
      </c>
      <c r="H185">
        <f t="shared" si="10"/>
        <v>0.67409592447203537</v>
      </c>
      <c r="J185" t="s">
        <v>340</v>
      </c>
      <c r="K185" t="str">
        <f t="shared" si="11"/>
        <v>1991:Q2</v>
      </c>
    </row>
    <row r="186" spans="1:11" x14ac:dyDescent="0.25">
      <c r="A186" t="s">
        <v>339</v>
      </c>
      <c r="B186">
        <v>10277288</v>
      </c>
      <c r="C186">
        <v>3709462</v>
      </c>
      <c r="D186">
        <v>4841670</v>
      </c>
      <c r="E186">
        <v>3536308</v>
      </c>
      <c r="F186">
        <f t="shared" si="8"/>
        <v>4668516</v>
      </c>
      <c r="G186">
        <f t="shared" si="9"/>
        <v>6567826</v>
      </c>
      <c r="H186">
        <f t="shared" si="10"/>
        <v>0.71081602953549627</v>
      </c>
      <c r="J186" t="s">
        <v>339</v>
      </c>
      <c r="K186" t="str">
        <f t="shared" si="11"/>
        <v>1991:Q3</v>
      </c>
    </row>
    <row r="187" spans="1:11" x14ac:dyDescent="0.25">
      <c r="A187" t="s">
        <v>210</v>
      </c>
      <c r="B187">
        <v>10208890</v>
      </c>
      <c r="C187">
        <v>3714582</v>
      </c>
      <c r="D187">
        <v>4840448</v>
      </c>
      <c r="E187">
        <v>3998481</v>
      </c>
      <c r="F187">
        <f t="shared" si="8"/>
        <v>5124347</v>
      </c>
      <c r="G187">
        <f t="shared" si="9"/>
        <v>6494308</v>
      </c>
      <c r="H187">
        <f t="shared" si="10"/>
        <v>0.78905204372813853</v>
      </c>
      <c r="J187" t="s">
        <v>210</v>
      </c>
      <c r="K187" t="str">
        <f t="shared" si="11"/>
        <v>1991:Q4</v>
      </c>
    </row>
    <row r="188" spans="1:11" x14ac:dyDescent="0.25">
      <c r="A188" t="s">
        <v>338</v>
      </c>
      <c r="B188">
        <v>10285826</v>
      </c>
      <c r="C188">
        <v>3831009</v>
      </c>
      <c r="D188">
        <v>5068854</v>
      </c>
      <c r="E188">
        <v>3908353</v>
      </c>
      <c r="F188">
        <f t="shared" si="8"/>
        <v>5146198</v>
      </c>
      <c r="G188">
        <f t="shared" si="9"/>
        <v>6454817</v>
      </c>
      <c r="H188">
        <f t="shared" si="10"/>
        <v>0.79726474042563866</v>
      </c>
      <c r="J188" t="s">
        <v>338</v>
      </c>
      <c r="K188" t="str">
        <f t="shared" si="11"/>
        <v>1992:Q1</v>
      </c>
    </row>
    <row r="189" spans="1:11" x14ac:dyDescent="0.25">
      <c r="A189" t="s">
        <v>337</v>
      </c>
      <c r="B189">
        <v>10263884</v>
      </c>
      <c r="C189">
        <v>3836891</v>
      </c>
      <c r="D189">
        <v>5076544</v>
      </c>
      <c r="E189">
        <v>3870341</v>
      </c>
      <c r="F189">
        <f t="shared" si="8"/>
        <v>5109994</v>
      </c>
      <c r="G189">
        <f t="shared" si="9"/>
        <v>6426993</v>
      </c>
      <c r="H189">
        <f t="shared" si="10"/>
        <v>0.79508317497778513</v>
      </c>
      <c r="J189" t="s">
        <v>337</v>
      </c>
      <c r="K189" t="str">
        <f t="shared" si="11"/>
        <v>1992:Q2</v>
      </c>
    </row>
    <row r="190" spans="1:11" x14ac:dyDescent="0.25">
      <c r="A190" t="s">
        <v>336</v>
      </c>
      <c r="B190">
        <v>10233402</v>
      </c>
      <c r="C190">
        <v>3847046</v>
      </c>
      <c r="D190">
        <v>5093742</v>
      </c>
      <c r="E190">
        <v>3966349</v>
      </c>
      <c r="F190">
        <f t="shared" si="8"/>
        <v>5213045</v>
      </c>
      <c r="G190">
        <f t="shared" si="9"/>
        <v>6386356</v>
      </c>
      <c r="H190">
        <f t="shared" si="10"/>
        <v>0.81627848494509236</v>
      </c>
      <c r="J190" t="s">
        <v>336</v>
      </c>
      <c r="K190" t="str">
        <f t="shared" si="11"/>
        <v>1992:Q3</v>
      </c>
    </row>
    <row r="191" spans="1:11" x14ac:dyDescent="0.25">
      <c r="A191" t="s">
        <v>209</v>
      </c>
      <c r="B191">
        <v>10219927</v>
      </c>
      <c r="C191">
        <v>3877506</v>
      </c>
      <c r="D191">
        <v>5120527</v>
      </c>
      <c r="E191">
        <v>4361179</v>
      </c>
      <c r="F191">
        <f t="shared" si="8"/>
        <v>5604200</v>
      </c>
      <c r="G191">
        <f t="shared" si="9"/>
        <v>6342421</v>
      </c>
      <c r="H191">
        <f t="shared" si="10"/>
        <v>0.88360580289450985</v>
      </c>
      <c r="J191" t="s">
        <v>209</v>
      </c>
      <c r="K191" t="str">
        <f t="shared" si="11"/>
        <v>1992:Q4</v>
      </c>
    </row>
    <row r="192" spans="1:11" x14ac:dyDescent="0.25">
      <c r="A192" t="s">
        <v>335</v>
      </c>
      <c r="B192">
        <v>10325027</v>
      </c>
      <c r="C192">
        <v>3966375</v>
      </c>
      <c r="D192">
        <v>5221168</v>
      </c>
      <c r="E192">
        <v>4481787</v>
      </c>
      <c r="F192">
        <f t="shared" si="8"/>
        <v>5736580</v>
      </c>
      <c r="G192">
        <f t="shared" si="9"/>
        <v>6358652</v>
      </c>
      <c r="H192">
        <f t="shared" si="10"/>
        <v>0.90216920190002536</v>
      </c>
      <c r="J192" t="s">
        <v>335</v>
      </c>
      <c r="K192" t="str">
        <f t="shared" si="11"/>
        <v>1993:Q1</v>
      </c>
    </row>
    <row r="193" spans="1:11" x14ac:dyDescent="0.25">
      <c r="A193" t="s">
        <v>334</v>
      </c>
      <c r="B193">
        <v>10432628</v>
      </c>
      <c r="C193">
        <v>4045691</v>
      </c>
      <c r="D193">
        <v>5277124</v>
      </c>
      <c r="E193">
        <v>4502439</v>
      </c>
      <c r="F193">
        <f t="shared" si="8"/>
        <v>5733872</v>
      </c>
      <c r="G193">
        <f t="shared" si="9"/>
        <v>6386937</v>
      </c>
      <c r="H193">
        <f t="shared" si="10"/>
        <v>0.89774989169299779</v>
      </c>
      <c r="J193" t="s">
        <v>334</v>
      </c>
      <c r="K193" t="str">
        <f t="shared" si="11"/>
        <v>1993:Q2</v>
      </c>
    </row>
    <row r="194" spans="1:11" x14ac:dyDescent="0.25">
      <c r="A194" t="s">
        <v>333</v>
      </c>
      <c r="B194">
        <v>10539181</v>
      </c>
      <c r="C194">
        <v>4120153</v>
      </c>
      <c r="D194">
        <v>5325594</v>
      </c>
      <c r="E194">
        <v>4628385</v>
      </c>
      <c r="F194">
        <f t="shared" si="8"/>
        <v>5833826</v>
      </c>
      <c r="G194">
        <f t="shared" si="9"/>
        <v>6419028</v>
      </c>
      <c r="H194">
        <f t="shared" si="10"/>
        <v>0.90883323768022195</v>
      </c>
      <c r="J194" t="s">
        <v>333</v>
      </c>
      <c r="K194" t="str">
        <f t="shared" si="11"/>
        <v>1993:Q3</v>
      </c>
    </row>
    <row r="195" spans="1:11" x14ac:dyDescent="0.25">
      <c r="A195" t="s">
        <v>208</v>
      </c>
      <c r="B195">
        <v>10700192</v>
      </c>
      <c r="C195">
        <v>4225850</v>
      </c>
      <c r="D195">
        <v>5399989</v>
      </c>
      <c r="E195">
        <v>4842338</v>
      </c>
      <c r="F195">
        <f t="shared" si="8"/>
        <v>6016477</v>
      </c>
      <c r="G195">
        <f t="shared" si="9"/>
        <v>6474342</v>
      </c>
      <c r="H195">
        <f t="shared" si="10"/>
        <v>0.92928007201349572</v>
      </c>
      <c r="J195" t="s">
        <v>208</v>
      </c>
      <c r="K195" t="str">
        <f t="shared" si="11"/>
        <v>1993:Q4</v>
      </c>
    </row>
    <row r="196" spans="1:11" x14ac:dyDescent="0.25">
      <c r="A196" t="s">
        <v>332</v>
      </c>
      <c r="B196">
        <v>10817898</v>
      </c>
      <c r="C196">
        <v>4253032</v>
      </c>
      <c r="D196">
        <v>5437994</v>
      </c>
      <c r="E196">
        <v>4630536</v>
      </c>
      <c r="F196">
        <f t="shared" si="8"/>
        <v>5815498</v>
      </c>
      <c r="G196">
        <f t="shared" si="9"/>
        <v>6564866</v>
      </c>
      <c r="H196">
        <f t="shared" si="10"/>
        <v>0.88585174472715822</v>
      </c>
      <c r="J196" t="s">
        <v>332</v>
      </c>
      <c r="K196" t="str">
        <f t="shared" si="11"/>
        <v>1994:Q1</v>
      </c>
    </row>
    <row r="197" spans="1:11" x14ac:dyDescent="0.25">
      <c r="A197" t="s">
        <v>331</v>
      </c>
      <c r="B197">
        <v>10985106</v>
      </c>
      <c r="C197">
        <v>4313551</v>
      </c>
      <c r="D197">
        <v>5495471</v>
      </c>
      <c r="E197">
        <v>4541826</v>
      </c>
      <c r="F197">
        <f t="shared" si="8"/>
        <v>5723746</v>
      </c>
      <c r="G197">
        <f t="shared" si="9"/>
        <v>6671555</v>
      </c>
      <c r="H197">
        <f t="shared" si="10"/>
        <v>0.85793282075917832</v>
      </c>
      <c r="J197" t="s">
        <v>331</v>
      </c>
      <c r="K197" t="str">
        <f t="shared" si="11"/>
        <v>1994:Q2</v>
      </c>
    </row>
    <row r="198" spans="1:11" x14ac:dyDescent="0.25">
      <c r="A198" t="s">
        <v>330</v>
      </c>
      <c r="B198">
        <v>11136327</v>
      </c>
      <c r="C198">
        <v>4370300</v>
      </c>
      <c r="D198">
        <v>5534432</v>
      </c>
      <c r="E198">
        <v>4800739</v>
      </c>
      <c r="F198">
        <f t="shared" si="8"/>
        <v>5964871</v>
      </c>
      <c r="G198">
        <f t="shared" si="9"/>
        <v>6766027</v>
      </c>
      <c r="H198">
        <f t="shared" si="10"/>
        <v>0.88159136816923733</v>
      </c>
      <c r="J198" t="s">
        <v>330</v>
      </c>
      <c r="K198" t="str">
        <f t="shared" si="11"/>
        <v>1994:Q3</v>
      </c>
    </row>
    <row r="199" spans="1:11" x14ac:dyDescent="0.25">
      <c r="A199" t="s">
        <v>207</v>
      </c>
      <c r="B199">
        <v>11371597</v>
      </c>
      <c r="C199">
        <v>4495797</v>
      </c>
      <c r="D199">
        <v>5639760</v>
      </c>
      <c r="E199">
        <v>4796829</v>
      </c>
      <c r="F199">
        <f t="shared" si="8"/>
        <v>5940792</v>
      </c>
      <c r="G199">
        <f t="shared" si="9"/>
        <v>6875800</v>
      </c>
      <c r="H199">
        <f t="shared" si="10"/>
        <v>0.8640146601122779</v>
      </c>
      <c r="J199" t="s">
        <v>207</v>
      </c>
      <c r="K199" t="str">
        <f t="shared" si="11"/>
        <v>1994:Q4</v>
      </c>
    </row>
    <row r="200" spans="1:11" x14ac:dyDescent="0.25">
      <c r="A200" t="s">
        <v>329</v>
      </c>
      <c r="B200">
        <v>11532341</v>
      </c>
      <c r="C200">
        <v>4551385</v>
      </c>
      <c r="D200">
        <v>5707304</v>
      </c>
      <c r="E200">
        <v>5167983</v>
      </c>
      <c r="F200">
        <f t="shared" si="8"/>
        <v>6323902</v>
      </c>
      <c r="G200">
        <f t="shared" si="9"/>
        <v>6980956</v>
      </c>
      <c r="H200">
        <f t="shared" si="10"/>
        <v>0.9058790801718275</v>
      </c>
      <c r="J200" t="s">
        <v>329</v>
      </c>
      <c r="K200" t="str">
        <f t="shared" si="11"/>
        <v>1995:Q1</v>
      </c>
    </row>
    <row r="201" spans="1:11" x14ac:dyDescent="0.25">
      <c r="A201" t="s">
        <v>328</v>
      </c>
      <c r="B201">
        <v>11742362</v>
      </c>
      <c r="C201">
        <v>4671141</v>
      </c>
      <c r="D201">
        <v>5790191</v>
      </c>
      <c r="E201">
        <v>5594356</v>
      </c>
      <c r="F201">
        <f t="shared" si="8"/>
        <v>6713406</v>
      </c>
      <c r="G201">
        <f t="shared" si="9"/>
        <v>7071221</v>
      </c>
      <c r="H201">
        <f t="shared" si="10"/>
        <v>0.94939841365444522</v>
      </c>
      <c r="J201" t="s">
        <v>328</v>
      </c>
      <c r="K201" t="str">
        <f t="shared" si="11"/>
        <v>1995:Q2</v>
      </c>
    </row>
    <row r="202" spans="1:11" x14ac:dyDescent="0.25">
      <c r="A202" t="s">
        <v>327</v>
      </c>
      <c r="B202">
        <v>11967620</v>
      </c>
      <c r="C202">
        <v>4798961</v>
      </c>
      <c r="D202">
        <v>5890323</v>
      </c>
      <c r="E202">
        <v>6024123</v>
      </c>
      <c r="F202">
        <f t="shared" si="8"/>
        <v>7115485</v>
      </c>
      <c r="G202">
        <f t="shared" si="9"/>
        <v>7168659</v>
      </c>
      <c r="H202">
        <f t="shared" si="10"/>
        <v>0.99258243417632219</v>
      </c>
      <c r="J202" t="s">
        <v>327</v>
      </c>
      <c r="K202" t="str">
        <f t="shared" si="11"/>
        <v>1995:Q3</v>
      </c>
    </row>
    <row r="203" spans="1:11" x14ac:dyDescent="0.25">
      <c r="A203" t="s">
        <v>206</v>
      </c>
      <c r="B203">
        <v>12226530</v>
      </c>
      <c r="C203">
        <v>4975380</v>
      </c>
      <c r="D203">
        <v>6023138</v>
      </c>
      <c r="E203">
        <v>6406754</v>
      </c>
      <c r="F203">
        <f t="shared" si="8"/>
        <v>7454512</v>
      </c>
      <c r="G203">
        <f t="shared" si="9"/>
        <v>7251150</v>
      </c>
      <c r="H203">
        <f t="shared" si="10"/>
        <v>1.0280454824407164</v>
      </c>
      <c r="J203" t="s">
        <v>206</v>
      </c>
      <c r="K203" t="str">
        <f t="shared" si="11"/>
        <v>1995:Q4</v>
      </c>
    </row>
    <row r="204" spans="1:11" x14ac:dyDescent="0.25">
      <c r="A204" t="s">
        <v>326</v>
      </c>
      <c r="B204">
        <v>12435459</v>
      </c>
      <c r="C204">
        <v>5108790</v>
      </c>
      <c r="D204">
        <v>6133964</v>
      </c>
      <c r="E204">
        <v>6683652</v>
      </c>
      <c r="F204">
        <f t="shared" si="8"/>
        <v>7708826</v>
      </c>
      <c r="G204">
        <f t="shared" si="9"/>
        <v>7326669</v>
      </c>
      <c r="H204">
        <f t="shared" si="10"/>
        <v>1.0521597195123733</v>
      </c>
      <c r="J204" t="s">
        <v>326</v>
      </c>
      <c r="K204" t="str">
        <f t="shared" si="11"/>
        <v>1996:Q1</v>
      </c>
    </row>
    <row r="205" spans="1:11" x14ac:dyDescent="0.25">
      <c r="A205" t="s">
        <v>325</v>
      </c>
      <c r="B205">
        <v>12596011</v>
      </c>
      <c r="C205">
        <v>5228547</v>
      </c>
      <c r="D205">
        <v>6217304</v>
      </c>
      <c r="E205">
        <v>6988156</v>
      </c>
      <c r="F205">
        <f t="shared" si="8"/>
        <v>7976913</v>
      </c>
      <c r="G205">
        <f t="shared" si="9"/>
        <v>7367464</v>
      </c>
      <c r="H205">
        <f t="shared" si="10"/>
        <v>1.0827216800787898</v>
      </c>
      <c r="J205" t="s">
        <v>325</v>
      </c>
      <c r="K205" t="str">
        <f t="shared" si="11"/>
        <v>1996:Q2</v>
      </c>
    </row>
    <row r="206" spans="1:11" x14ac:dyDescent="0.25">
      <c r="A206" t="s">
        <v>324</v>
      </c>
      <c r="B206">
        <v>12730848</v>
      </c>
      <c r="C206">
        <v>5338602</v>
      </c>
      <c r="D206">
        <v>6305330</v>
      </c>
      <c r="E206">
        <v>7047824</v>
      </c>
      <c r="F206">
        <f t="shared" si="8"/>
        <v>8014552</v>
      </c>
      <c r="G206">
        <f t="shared" si="9"/>
        <v>7392246</v>
      </c>
      <c r="H206">
        <f t="shared" si="10"/>
        <v>1.0841836161837688</v>
      </c>
      <c r="J206" t="s">
        <v>324</v>
      </c>
      <c r="K206" t="str">
        <f t="shared" si="11"/>
        <v>1996:Q3</v>
      </c>
    </row>
    <row r="207" spans="1:11" x14ac:dyDescent="0.25">
      <c r="A207" t="s">
        <v>205</v>
      </c>
      <c r="B207">
        <v>12986510</v>
      </c>
      <c r="C207">
        <v>5472481</v>
      </c>
      <c r="D207">
        <v>6393595</v>
      </c>
      <c r="E207">
        <v>6781330</v>
      </c>
      <c r="F207">
        <f t="shared" si="8"/>
        <v>7702444</v>
      </c>
      <c r="G207">
        <f t="shared" si="9"/>
        <v>7514029</v>
      </c>
      <c r="H207">
        <f t="shared" si="10"/>
        <v>1.0250750961967274</v>
      </c>
      <c r="J207" t="s">
        <v>205</v>
      </c>
      <c r="K207" t="str">
        <f t="shared" si="11"/>
        <v>1996:Q4</v>
      </c>
    </row>
    <row r="208" spans="1:11" x14ac:dyDescent="0.25">
      <c r="A208" t="s">
        <v>323</v>
      </c>
      <c r="B208">
        <v>13487631</v>
      </c>
      <c r="C208">
        <v>5534668</v>
      </c>
      <c r="D208">
        <v>6462282</v>
      </c>
      <c r="E208">
        <v>6747002</v>
      </c>
      <c r="F208">
        <f t="shared" si="8"/>
        <v>7674616</v>
      </c>
      <c r="G208">
        <f t="shared" si="9"/>
        <v>7952963</v>
      </c>
      <c r="H208">
        <f t="shared" si="10"/>
        <v>0.96500084308200607</v>
      </c>
      <c r="J208" t="s">
        <v>323</v>
      </c>
      <c r="K208" t="str">
        <f t="shared" si="11"/>
        <v>1997:Q1</v>
      </c>
    </row>
    <row r="209" spans="1:11" x14ac:dyDescent="0.25">
      <c r="A209" t="s">
        <v>322</v>
      </c>
      <c r="B209">
        <v>13588145</v>
      </c>
      <c r="C209">
        <v>5631589</v>
      </c>
      <c r="D209">
        <v>6504393</v>
      </c>
      <c r="E209">
        <v>7895608</v>
      </c>
      <c r="F209">
        <f t="shared" si="8"/>
        <v>8768412</v>
      </c>
      <c r="G209">
        <f t="shared" si="9"/>
        <v>7956556</v>
      </c>
      <c r="H209">
        <f t="shared" si="10"/>
        <v>1.1020361070794953</v>
      </c>
      <c r="J209" t="s">
        <v>322</v>
      </c>
      <c r="K209" t="str">
        <f t="shared" si="11"/>
        <v>1997:Q2</v>
      </c>
    </row>
    <row r="210" spans="1:11" x14ac:dyDescent="0.25">
      <c r="A210" t="s">
        <v>321</v>
      </c>
      <c r="B210">
        <v>13934845</v>
      </c>
      <c r="C210">
        <v>5759904</v>
      </c>
      <c r="D210">
        <v>6591857</v>
      </c>
      <c r="E210">
        <v>8631509</v>
      </c>
      <c r="F210">
        <f t="shared" si="8"/>
        <v>9463462</v>
      </c>
      <c r="G210">
        <f t="shared" si="9"/>
        <v>8174941</v>
      </c>
      <c r="H210">
        <f t="shared" si="10"/>
        <v>1.157618385258071</v>
      </c>
      <c r="J210" t="s">
        <v>321</v>
      </c>
      <c r="K210" t="str">
        <f t="shared" si="11"/>
        <v>1997:Q3</v>
      </c>
    </row>
    <row r="211" spans="1:11" x14ac:dyDescent="0.25">
      <c r="A211" t="s">
        <v>204</v>
      </c>
      <c r="B211">
        <v>14337131</v>
      </c>
      <c r="C211">
        <v>5818447</v>
      </c>
      <c r="D211">
        <v>6645441</v>
      </c>
      <c r="E211">
        <v>8620633</v>
      </c>
      <c r="F211">
        <f t="shared" si="8"/>
        <v>9447627</v>
      </c>
      <c r="G211">
        <f t="shared" si="9"/>
        <v>8518684</v>
      </c>
      <c r="H211">
        <f t="shared" si="10"/>
        <v>1.1090477120644457</v>
      </c>
      <c r="J211" t="s">
        <v>204</v>
      </c>
      <c r="K211" t="str">
        <f t="shared" si="11"/>
        <v>1997:Q4</v>
      </c>
    </row>
    <row r="212" spans="1:11" x14ac:dyDescent="0.25">
      <c r="A212" t="s">
        <v>320</v>
      </c>
      <c r="B212">
        <v>14880184</v>
      </c>
      <c r="C212">
        <v>6009587</v>
      </c>
      <c r="D212">
        <v>6804055</v>
      </c>
      <c r="E212">
        <v>9857673</v>
      </c>
      <c r="F212">
        <f t="shared" si="8"/>
        <v>10652141</v>
      </c>
      <c r="G212">
        <f t="shared" si="9"/>
        <v>8870597</v>
      </c>
      <c r="H212">
        <f t="shared" si="10"/>
        <v>1.2008369898891811</v>
      </c>
      <c r="J212" t="s">
        <v>320</v>
      </c>
      <c r="K212" t="str">
        <f t="shared" si="11"/>
        <v>1998:Q1</v>
      </c>
    </row>
    <row r="213" spans="1:11" x14ac:dyDescent="0.25">
      <c r="A213" t="s">
        <v>319</v>
      </c>
      <c r="B213">
        <v>15046526</v>
      </c>
      <c r="C213">
        <v>6176560</v>
      </c>
      <c r="D213">
        <v>6964912</v>
      </c>
      <c r="E213">
        <v>10080598</v>
      </c>
      <c r="F213">
        <f t="shared" si="8"/>
        <v>10868950</v>
      </c>
      <c r="G213">
        <f t="shared" si="9"/>
        <v>8869966</v>
      </c>
      <c r="H213">
        <f t="shared" si="10"/>
        <v>1.2253654636331188</v>
      </c>
      <c r="J213" t="s">
        <v>319</v>
      </c>
      <c r="K213" t="str">
        <f t="shared" si="11"/>
        <v>1998:Q2</v>
      </c>
    </row>
    <row r="214" spans="1:11" x14ac:dyDescent="0.25">
      <c r="A214" t="s">
        <v>318</v>
      </c>
      <c r="B214">
        <v>15297603</v>
      </c>
      <c r="C214">
        <v>6231292</v>
      </c>
      <c r="D214">
        <v>7079890</v>
      </c>
      <c r="E214">
        <v>8953792</v>
      </c>
      <c r="F214">
        <f t="shared" si="8"/>
        <v>9802390</v>
      </c>
      <c r="G214">
        <f t="shared" si="9"/>
        <v>9066311</v>
      </c>
      <c r="H214">
        <f t="shared" si="10"/>
        <v>1.0811883686760801</v>
      </c>
      <c r="J214" t="s">
        <v>318</v>
      </c>
      <c r="K214" t="str">
        <f t="shared" si="11"/>
        <v>1998:Q3</v>
      </c>
    </row>
    <row r="215" spans="1:11" x14ac:dyDescent="0.25">
      <c r="A215" t="s">
        <v>203</v>
      </c>
      <c r="B215">
        <v>16053110</v>
      </c>
      <c r="C215">
        <v>6824778</v>
      </c>
      <c r="D215">
        <v>7476191</v>
      </c>
      <c r="E215">
        <v>10888226</v>
      </c>
      <c r="F215">
        <f t="shared" si="8"/>
        <v>11539639</v>
      </c>
      <c r="G215">
        <f t="shared" si="9"/>
        <v>9228332</v>
      </c>
      <c r="H215">
        <f t="shared" si="10"/>
        <v>1.2504577208535628</v>
      </c>
      <c r="J215" t="s">
        <v>203</v>
      </c>
      <c r="K215" t="str">
        <f t="shared" si="11"/>
        <v>1998:Q4</v>
      </c>
    </row>
    <row r="216" spans="1:11" x14ac:dyDescent="0.25">
      <c r="A216" t="s">
        <v>317</v>
      </c>
      <c r="B216">
        <v>16459400</v>
      </c>
      <c r="C216">
        <v>7103843</v>
      </c>
      <c r="D216">
        <v>7715630</v>
      </c>
      <c r="E216">
        <v>11139761</v>
      </c>
      <c r="F216">
        <f t="shared" si="8"/>
        <v>11751548</v>
      </c>
      <c r="G216">
        <f t="shared" si="9"/>
        <v>9355557</v>
      </c>
      <c r="H216">
        <f t="shared" si="10"/>
        <v>1.2561035115279615</v>
      </c>
      <c r="J216" t="s">
        <v>317</v>
      </c>
      <c r="K216" t="str">
        <f t="shared" si="11"/>
        <v>1999:Q1</v>
      </c>
    </row>
    <row r="217" spans="1:11" x14ac:dyDescent="0.25">
      <c r="A217" t="s">
        <v>316</v>
      </c>
      <c r="B217">
        <v>16769106</v>
      </c>
      <c r="C217">
        <v>7445179</v>
      </c>
      <c r="D217">
        <v>7934126</v>
      </c>
      <c r="E217">
        <v>12100359</v>
      </c>
      <c r="F217">
        <f t="shared" si="8"/>
        <v>12589306</v>
      </c>
      <c r="G217">
        <f t="shared" si="9"/>
        <v>9323927</v>
      </c>
      <c r="H217">
        <f t="shared" si="10"/>
        <v>1.3502149898856994</v>
      </c>
      <c r="J217" t="s">
        <v>316</v>
      </c>
      <c r="K217" t="str">
        <f t="shared" si="11"/>
        <v>1999:Q2</v>
      </c>
    </row>
    <row r="218" spans="1:11" x14ac:dyDescent="0.25">
      <c r="A218" t="s">
        <v>315</v>
      </c>
      <c r="B218">
        <v>17177080</v>
      </c>
      <c r="C218">
        <v>7650403</v>
      </c>
      <c r="D218">
        <v>8184257</v>
      </c>
      <c r="E218">
        <v>11483484</v>
      </c>
      <c r="F218">
        <f t="shared" si="8"/>
        <v>12017338</v>
      </c>
      <c r="G218">
        <f t="shared" si="9"/>
        <v>9526677</v>
      </c>
      <c r="H218">
        <f t="shared" si="10"/>
        <v>1.2614406891301133</v>
      </c>
      <c r="J218" t="s">
        <v>315</v>
      </c>
      <c r="K218" t="str">
        <f t="shared" si="11"/>
        <v>1999:Q3</v>
      </c>
    </row>
    <row r="219" spans="1:11" x14ac:dyDescent="0.25">
      <c r="A219" t="s">
        <v>202</v>
      </c>
      <c r="B219">
        <v>17861618</v>
      </c>
      <c r="C219">
        <v>8093495</v>
      </c>
      <c r="D219">
        <v>8427298</v>
      </c>
      <c r="E219">
        <v>14225980</v>
      </c>
      <c r="F219">
        <f t="shared" ref="F219:F282" si="12">E219+D219-C219</f>
        <v>14559783</v>
      </c>
      <c r="G219">
        <f t="shared" ref="G219:G282" si="13">B219-C219</f>
        <v>9768123</v>
      </c>
      <c r="H219">
        <f t="shared" ref="H219:H282" si="14">F219/G219</f>
        <v>1.4905405060931358</v>
      </c>
      <c r="J219" t="s">
        <v>202</v>
      </c>
      <c r="K219" t="str">
        <f t="shared" si="11"/>
        <v>1999:Q4</v>
      </c>
    </row>
    <row r="220" spans="1:11" x14ac:dyDescent="0.25">
      <c r="A220" t="s">
        <v>314</v>
      </c>
      <c r="B220">
        <v>18163536</v>
      </c>
      <c r="C220">
        <v>8376208</v>
      </c>
      <c r="D220">
        <v>8702024</v>
      </c>
      <c r="E220">
        <v>15173493</v>
      </c>
      <c r="F220">
        <f t="shared" si="12"/>
        <v>15499309</v>
      </c>
      <c r="G220">
        <f t="shared" si="13"/>
        <v>9787328</v>
      </c>
      <c r="H220">
        <f t="shared" si="14"/>
        <v>1.5836098473454654</v>
      </c>
      <c r="J220" t="s">
        <v>314</v>
      </c>
      <c r="K220" t="str">
        <f t="shared" si="11"/>
        <v>2000:Q1</v>
      </c>
    </row>
    <row r="221" spans="1:11" x14ac:dyDescent="0.25">
      <c r="A221" t="s">
        <v>313</v>
      </c>
      <c r="B221">
        <v>18562765</v>
      </c>
      <c r="C221">
        <v>8697378</v>
      </c>
      <c r="D221">
        <v>9042674</v>
      </c>
      <c r="E221">
        <v>14390161</v>
      </c>
      <c r="F221">
        <f t="shared" si="12"/>
        <v>14735457</v>
      </c>
      <c r="G221">
        <f t="shared" si="13"/>
        <v>9865387</v>
      </c>
      <c r="H221">
        <f t="shared" si="14"/>
        <v>1.4936522003647703</v>
      </c>
      <c r="J221" t="s">
        <v>313</v>
      </c>
      <c r="K221" t="str">
        <f t="shared" ref="K221:K284" si="15">TEXT(J221,"0")</f>
        <v>2000:Q2</v>
      </c>
    </row>
    <row r="222" spans="1:11" x14ac:dyDescent="0.25">
      <c r="A222" t="s">
        <v>312</v>
      </c>
      <c r="B222">
        <v>19503372</v>
      </c>
      <c r="C222">
        <v>9037013</v>
      </c>
      <c r="D222">
        <v>9373823</v>
      </c>
      <c r="E222">
        <v>14137089</v>
      </c>
      <c r="F222">
        <f t="shared" si="12"/>
        <v>14473899</v>
      </c>
      <c r="G222">
        <f t="shared" si="13"/>
        <v>10466359</v>
      </c>
      <c r="H222">
        <f t="shared" si="14"/>
        <v>1.3828972424890069</v>
      </c>
      <c r="J222" t="s">
        <v>312</v>
      </c>
      <c r="K222" t="str">
        <f t="shared" si="15"/>
        <v>2000:Q3</v>
      </c>
    </row>
    <row r="223" spans="1:11" x14ac:dyDescent="0.25">
      <c r="A223" t="s">
        <v>201</v>
      </c>
      <c r="B223">
        <v>20511409</v>
      </c>
      <c r="C223">
        <v>9760806</v>
      </c>
      <c r="D223">
        <v>9632376</v>
      </c>
      <c r="E223">
        <v>12173970</v>
      </c>
      <c r="F223">
        <f t="shared" si="12"/>
        <v>12045540</v>
      </c>
      <c r="G223">
        <f t="shared" si="13"/>
        <v>10750603</v>
      </c>
      <c r="H223">
        <f t="shared" si="14"/>
        <v>1.1204524992691107</v>
      </c>
      <c r="J223" t="s">
        <v>201</v>
      </c>
      <c r="K223" t="str">
        <f t="shared" si="15"/>
        <v>2000:Q4</v>
      </c>
    </row>
    <row r="224" spans="1:11" x14ac:dyDescent="0.25">
      <c r="A224" t="s">
        <v>311</v>
      </c>
      <c r="B224">
        <v>20520995</v>
      </c>
      <c r="C224">
        <v>9740890</v>
      </c>
      <c r="D224">
        <v>9741909</v>
      </c>
      <c r="E224">
        <v>10493159</v>
      </c>
      <c r="F224">
        <f t="shared" si="12"/>
        <v>10494178</v>
      </c>
      <c r="G224">
        <f t="shared" si="13"/>
        <v>10780105</v>
      </c>
      <c r="H224">
        <f t="shared" si="14"/>
        <v>0.9734764179013099</v>
      </c>
      <c r="J224" t="s">
        <v>311</v>
      </c>
      <c r="K224" t="str">
        <f t="shared" si="15"/>
        <v>2001:Q1</v>
      </c>
    </row>
    <row r="225" spans="1:11" x14ac:dyDescent="0.25">
      <c r="A225" t="s">
        <v>310</v>
      </c>
      <c r="B225">
        <v>20644665</v>
      </c>
      <c r="C225">
        <v>9848692</v>
      </c>
      <c r="D225">
        <v>9819757</v>
      </c>
      <c r="E225">
        <v>11397698</v>
      </c>
      <c r="F225">
        <f t="shared" si="12"/>
        <v>11368763</v>
      </c>
      <c r="G225">
        <f t="shared" si="13"/>
        <v>10795973</v>
      </c>
      <c r="H225">
        <f t="shared" si="14"/>
        <v>1.0530558940819879</v>
      </c>
      <c r="J225" t="s">
        <v>310</v>
      </c>
      <c r="K225" t="str">
        <f t="shared" si="15"/>
        <v>2001:Q2</v>
      </c>
    </row>
    <row r="226" spans="1:11" x14ac:dyDescent="0.25">
      <c r="A226" t="s">
        <v>309</v>
      </c>
      <c r="B226">
        <v>20681502</v>
      </c>
      <c r="C226">
        <v>9794915</v>
      </c>
      <c r="D226">
        <v>9834712</v>
      </c>
      <c r="E226">
        <v>9378672</v>
      </c>
      <c r="F226">
        <f t="shared" si="12"/>
        <v>9418469</v>
      </c>
      <c r="G226">
        <f t="shared" si="13"/>
        <v>10886587</v>
      </c>
      <c r="H226">
        <f t="shared" si="14"/>
        <v>0.86514432852095891</v>
      </c>
      <c r="J226" t="s">
        <v>309</v>
      </c>
      <c r="K226" t="str">
        <f t="shared" si="15"/>
        <v>2001:Q3</v>
      </c>
    </row>
    <row r="227" spans="1:11" x14ac:dyDescent="0.25">
      <c r="A227" t="s">
        <v>200</v>
      </c>
      <c r="B227">
        <v>20624273</v>
      </c>
      <c r="C227">
        <v>9886964</v>
      </c>
      <c r="D227">
        <v>9833238</v>
      </c>
      <c r="E227">
        <v>10782049</v>
      </c>
      <c r="F227">
        <f t="shared" si="12"/>
        <v>10728323</v>
      </c>
      <c r="G227">
        <f t="shared" si="13"/>
        <v>10737309</v>
      </c>
      <c r="H227">
        <f t="shared" si="14"/>
        <v>0.99916310502007533</v>
      </c>
      <c r="J227" t="s">
        <v>200</v>
      </c>
      <c r="K227" t="str">
        <f t="shared" si="15"/>
        <v>2001:Q4</v>
      </c>
    </row>
    <row r="228" spans="1:11" x14ac:dyDescent="0.25">
      <c r="A228" t="s">
        <v>308</v>
      </c>
      <c r="B228">
        <v>20727253</v>
      </c>
      <c r="C228">
        <v>9920230</v>
      </c>
      <c r="D228">
        <v>9898948</v>
      </c>
      <c r="E228">
        <v>10829601</v>
      </c>
      <c r="F228">
        <f t="shared" si="12"/>
        <v>10808319</v>
      </c>
      <c r="G228">
        <f t="shared" si="13"/>
        <v>10807023</v>
      </c>
      <c r="H228">
        <f t="shared" si="14"/>
        <v>1.0001199220173771</v>
      </c>
      <c r="J228" t="s">
        <v>308</v>
      </c>
      <c r="K228" t="str">
        <f t="shared" si="15"/>
        <v>2002:Q1</v>
      </c>
    </row>
    <row r="229" spans="1:11" x14ac:dyDescent="0.25">
      <c r="A229" t="s">
        <v>307</v>
      </c>
      <c r="B229">
        <v>20745285</v>
      </c>
      <c r="C229">
        <v>9907665</v>
      </c>
      <c r="D229">
        <v>9916792</v>
      </c>
      <c r="E229">
        <v>9215795</v>
      </c>
      <c r="F229">
        <f t="shared" si="12"/>
        <v>9224922</v>
      </c>
      <c r="G229">
        <f t="shared" si="13"/>
        <v>10837620</v>
      </c>
      <c r="H229">
        <f t="shared" si="14"/>
        <v>0.8511944504420712</v>
      </c>
      <c r="J229" t="s">
        <v>307</v>
      </c>
      <c r="K229" t="str">
        <f t="shared" si="15"/>
        <v>2002:Q2</v>
      </c>
    </row>
    <row r="230" spans="1:11" x14ac:dyDescent="0.25">
      <c r="A230" t="s">
        <v>306</v>
      </c>
      <c r="B230">
        <v>20795221</v>
      </c>
      <c r="C230">
        <v>9833151</v>
      </c>
      <c r="D230">
        <v>9895130</v>
      </c>
      <c r="E230">
        <v>7525376</v>
      </c>
      <c r="F230">
        <f t="shared" si="12"/>
        <v>7587355</v>
      </c>
      <c r="G230">
        <f t="shared" si="13"/>
        <v>10962070</v>
      </c>
      <c r="H230">
        <f t="shared" si="14"/>
        <v>0.69214619136714139</v>
      </c>
      <c r="J230" t="s">
        <v>306</v>
      </c>
      <c r="K230" t="str">
        <f t="shared" si="15"/>
        <v>2002:Q3</v>
      </c>
    </row>
    <row r="231" spans="1:11" x14ac:dyDescent="0.25">
      <c r="A231" t="s">
        <v>199</v>
      </c>
      <c r="B231">
        <v>21036168</v>
      </c>
      <c r="C231">
        <v>9941620</v>
      </c>
      <c r="D231">
        <v>9950017</v>
      </c>
      <c r="E231">
        <v>8158227</v>
      </c>
      <c r="F231">
        <f t="shared" si="12"/>
        <v>8166624</v>
      </c>
      <c r="G231">
        <f t="shared" si="13"/>
        <v>11094548</v>
      </c>
      <c r="H231">
        <f t="shared" si="14"/>
        <v>0.7360934397687946</v>
      </c>
      <c r="J231" t="s">
        <v>199</v>
      </c>
      <c r="K231" t="str">
        <f t="shared" si="15"/>
        <v>2002:Q4</v>
      </c>
    </row>
    <row r="232" spans="1:11" x14ac:dyDescent="0.25">
      <c r="A232" t="s">
        <v>305</v>
      </c>
      <c r="B232">
        <v>21325075</v>
      </c>
      <c r="C232">
        <v>9949773</v>
      </c>
      <c r="D232">
        <v>9961028</v>
      </c>
      <c r="E232">
        <v>7870716</v>
      </c>
      <c r="F232">
        <f t="shared" si="12"/>
        <v>7881971</v>
      </c>
      <c r="G232">
        <f t="shared" si="13"/>
        <v>11375302</v>
      </c>
      <c r="H232">
        <f t="shared" si="14"/>
        <v>0.6929021313016569</v>
      </c>
      <c r="J232" t="s">
        <v>305</v>
      </c>
      <c r="K232" t="str">
        <f t="shared" si="15"/>
        <v>2003:Q1</v>
      </c>
    </row>
    <row r="233" spans="1:11" x14ac:dyDescent="0.25">
      <c r="A233" t="s">
        <v>304</v>
      </c>
      <c r="B233">
        <v>21432618</v>
      </c>
      <c r="C233">
        <v>10004331</v>
      </c>
      <c r="D233">
        <v>9929619</v>
      </c>
      <c r="E233">
        <v>9199250</v>
      </c>
      <c r="F233">
        <f t="shared" si="12"/>
        <v>9124538</v>
      </c>
      <c r="G233">
        <f t="shared" si="13"/>
        <v>11428287</v>
      </c>
      <c r="H233">
        <f t="shared" si="14"/>
        <v>0.79841694560173371</v>
      </c>
      <c r="J233" t="s">
        <v>304</v>
      </c>
      <c r="K233" t="str">
        <f t="shared" si="15"/>
        <v>2003:Q2</v>
      </c>
    </row>
    <row r="234" spans="1:11" x14ac:dyDescent="0.25">
      <c r="A234" t="s">
        <v>303</v>
      </c>
      <c r="B234">
        <v>21445158</v>
      </c>
      <c r="C234">
        <v>10018116</v>
      </c>
      <c r="D234">
        <v>9910910</v>
      </c>
      <c r="E234">
        <v>9578545</v>
      </c>
      <c r="F234">
        <f t="shared" si="12"/>
        <v>9471339</v>
      </c>
      <c r="G234">
        <f t="shared" si="13"/>
        <v>11427042</v>
      </c>
      <c r="H234">
        <f t="shared" si="14"/>
        <v>0.82885308376393474</v>
      </c>
      <c r="J234" t="s">
        <v>303</v>
      </c>
      <c r="K234" t="str">
        <f t="shared" si="15"/>
        <v>2003:Q3</v>
      </c>
    </row>
    <row r="235" spans="1:11" x14ac:dyDescent="0.25">
      <c r="A235" t="s">
        <v>198</v>
      </c>
      <c r="B235">
        <v>21528112</v>
      </c>
      <c r="C235">
        <v>10116713</v>
      </c>
      <c r="D235">
        <v>9894612</v>
      </c>
      <c r="E235">
        <v>10797222</v>
      </c>
      <c r="F235">
        <f t="shared" si="12"/>
        <v>10575121</v>
      </c>
      <c r="G235">
        <f t="shared" si="13"/>
        <v>11411399</v>
      </c>
      <c r="H235">
        <f t="shared" si="14"/>
        <v>0.92671555871458</v>
      </c>
      <c r="J235" t="s">
        <v>198</v>
      </c>
      <c r="K235" t="str">
        <f t="shared" si="15"/>
        <v>2003:Q4</v>
      </c>
    </row>
    <row r="236" spans="1:11" x14ac:dyDescent="0.25">
      <c r="A236" t="s">
        <v>302</v>
      </c>
      <c r="B236">
        <v>22044566</v>
      </c>
      <c r="C236">
        <v>10303354</v>
      </c>
      <c r="D236">
        <v>10030869</v>
      </c>
      <c r="E236">
        <v>10999658</v>
      </c>
      <c r="F236">
        <f t="shared" si="12"/>
        <v>10727173</v>
      </c>
      <c r="G236">
        <f t="shared" si="13"/>
        <v>11741212</v>
      </c>
      <c r="H236">
        <f t="shared" si="14"/>
        <v>0.91363421425317937</v>
      </c>
      <c r="J236" t="s">
        <v>302</v>
      </c>
      <c r="K236" t="str">
        <f t="shared" si="15"/>
        <v>2004:Q1</v>
      </c>
    </row>
    <row r="237" spans="1:11" x14ac:dyDescent="0.25">
      <c r="A237" t="s">
        <v>301</v>
      </c>
      <c r="B237">
        <v>22747535</v>
      </c>
      <c r="C237">
        <v>10495729</v>
      </c>
      <c r="D237">
        <v>10124705</v>
      </c>
      <c r="E237">
        <v>11205316</v>
      </c>
      <c r="F237">
        <f t="shared" si="12"/>
        <v>10834292</v>
      </c>
      <c r="G237">
        <f t="shared" si="13"/>
        <v>12251806</v>
      </c>
      <c r="H237">
        <f t="shared" si="14"/>
        <v>0.88430162867417261</v>
      </c>
      <c r="J237" t="s">
        <v>301</v>
      </c>
      <c r="K237" t="str">
        <f t="shared" si="15"/>
        <v>2004:Q2</v>
      </c>
    </row>
    <row r="238" spans="1:11" x14ac:dyDescent="0.25">
      <c r="A238" t="s">
        <v>300</v>
      </c>
      <c r="B238">
        <v>23419397</v>
      </c>
      <c r="C238">
        <v>10653361</v>
      </c>
      <c r="D238">
        <v>10223272</v>
      </c>
      <c r="E238">
        <v>10826108</v>
      </c>
      <c r="F238">
        <f t="shared" si="12"/>
        <v>10396019</v>
      </c>
      <c r="G238">
        <f t="shared" si="13"/>
        <v>12766036</v>
      </c>
      <c r="H238">
        <f t="shared" si="14"/>
        <v>0.81434981070083146</v>
      </c>
      <c r="J238" t="s">
        <v>300</v>
      </c>
      <c r="K238" t="str">
        <f t="shared" si="15"/>
        <v>2004:Q3</v>
      </c>
    </row>
    <row r="239" spans="1:11" x14ac:dyDescent="0.25">
      <c r="A239" t="s">
        <v>197</v>
      </c>
      <c r="B239">
        <v>23943028</v>
      </c>
      <c r="C239">
        <v>10937264</v>
      </c>
      <c r="D239">
        <v>10381604</v>
      </c>
      <c r="E239">
        <v>12034577</v>
      </c>
      <c r="F239">
        <f t="shared" si="12"/>
        <v>11478917</v>
      </c>
      <c r="G239">
        <f t="shared" si="13"/>
        <v>13005764</v>
      </c>
      <c r="H239">
        <f t="shared" si="14"/>
        <v>0.88260228311078071</v>
      </c>
      <c r="J239" t="s">
        <v>197</v>
      </c>
      <c r="K239" t="str">
        <f t="shared" si="15"/>
        <v>2004:Q4</v>
      </c>
    </row>
    <row r="240" spans="1:11" x14ac:dyDescent="0.25">
      <c r="A240" t="s">
        <v>299</v>
      </c>
      <c r="B240">
        <v>24308233</v>
      </c>
      <c r="C240">
        <v>11115903</v>
      </c>
      <c r="D240">
        <v>10601853</v>
      </c>
      <c r="E240">
        <v>11981169</v>
      </c>
      <c r="F240">
        <f t="shared" si="12"/>
        <v>11467119</v>
      </c>
      <c r="G240">
        <f t="shared" si="13"/>
        <v>13192330</v>
      </c>
      <c r="H240">
        <f t="shared" si="14"/>
        <v>0.8692262094717158</v>
      </c>
      <c r="J240" t="s">
        <v>299</v>
      </c>
      <c r="K240" t="str">
        <f t="shared" si="15"/>
        <v>2005:Q1</v>
      </c>
    </row>
    <row r="241" spans="1:11" x14ac:dyDescent="0.25">
      <c r="A241" t="s">
        <v>298</v>
      </c>
      <c r="B241">
        <v>24902612</v>
      </c>
      <c r="C241">
        <v>11373809</v>
      </c>
      <c r="D241">
        <v>10818920</v>
      </c>
      <c r="E241">
        <v>12160828</v>
      </c>
      <c r="F241">
        <f t="shared" si="12"/>
        <v>11605939</v>
      </c>
      <c r="G241">
        <f t="shared" si="13"/>
        <v>13528803</v>
      </c>
      <c r="H241">
        <f t="shared" si="14"/>
        <v>0.85786887428252157</v>
      </c>
      <c r="J241" t="s">
        <v>298</v>
      </c>
      <c r="K241" t="str">
        <f t="shared" si="15"/>
        <v>2005:Q2</v>
      </c>
    </row>
    <row r="242" spans="1:11" x14ac:dyDescent="0.25">
      <c r="A242" t="s">
        <v>297</v>
      </c>
      <c r="B242">
        <v>25455127</v>
      </c>
      <c r="C242">
        <v>11640876</v>
      </c>
      <c r="D242">
        <v>10997028</v>
      </c>
      <c r="E242">
        <v>12665532</v>
      </c>
      <c r="F242">
        <f t="shared" si="12"/>
        <v>12021684</v>
      </c>
      <c r="G242">
        <f t="shared" si="13"/>
        <v>13814251</v>
      </c>
      <c r="H242">
        <f t="shared" si="14"/>
        <v>0.87023784351391908</v>
      </c>
      <c r="J242" t="s">
        <v>297</v>
      </c>
      <c r="K242" t="str">
        <f t="shared" si="15"/>
        <v>2005:Q3</v>
      </c>
    </row>
    <row r="243" spans="1:11" x14ac:dyDescent="0.25">
      <c r="A243" t="s">
        <v>196</v>
      </c>
      <c r="B243">
        <v>26165940</v>
      </c>
      <c r="C243">
        <v>11900645</v>
      </c>
      <c r="D243">
        <v>11181788</v>
      </c>
      <c r="E243">
        <v>12654430</v>
      </c>
      <c r="F243">
        <f t="shared" si="12"/>
        <v>11935573</v>
      </c>
      <c r="G243">
        <f t="shared" si="13"/>
        <v>14265295</v>
      </c>
      <c r="H243">
        <f t="shared" si="14"/>
        <v>0.83668602717293961</v>
      </c>
      <c r="J243" t="s">
        <v>196</v>
      </c>
      <c r="K243" t="str">
        <f t="shared" si="15"/>
        <v>2005:Q4</v>
      </c>
    </row>
    <row r="244" spans="1:11" x14ac:dyDescent="0.25">
      <c r="A244" t="s">
        <v>296</v>
      </c>
      <c r="B244">
        <v>26662928</v>
      </c>
      <c r="C244">
        <v>12064032</v>
      </c>
      <c r="D244">
        <v>11313816</v>
      </c>
      <c r="E244">
        <v>13688274</v>
      </c>
      <c r="F244">
        <f t="shared" si="12"/>
        <v>12938058</v>
      </c>
      <c r="G244">
        <f t="shared" si="13"/>
        <v>14598896</v>
      </c>
      <c r="H244">
        <f t="shared" si="14"/>
        <v>0.88623537012661779</v>
      </c>
      <c r="J244" t="s">
        <v>296</v>
      </c>
      <c r="K244" t="str">
        <f t="shared" si="15"/>
        <v>2006:Q1</v>
      </c>
    </row>
    <row r="245" spans="1:11" x14ac:dyDescent="0.25">
      <c r="A245" t="s">
        <v>295</v>
      </c>
      <c r="B245">
        <v>27344210</v>
      </c>
      <c r="C245">
        <v>12280249</v>
      </c>
      <c r="D245">
        <v>11523425</v>
      </c>
      <c r="E245">
        <v>13114605</v>
      </c>
      <c r="F245">
        <f t="shared" si="12"/>
        <v>12357781</v>
      </c>
      <c r="G245">
        <f t="shared" si="13"/>
        <v>15063961</v>
      </c>
      <c r="H245">
        <f t="shared" si="14"/>
        <v>0.82035402242477928</v>
      </c>
      <c r="J245" t="s">
        <v>295</v>
      </c>
      <c r="K245" t="str">
        <f t="shared" si="15"/>
        <v>2006:Q2</v>
      </c>
    </row>
    <row r="246" spans="1:11" x14ac:dyDescent="0.25">
      <c r="A246" t="s">
        <v>294</v>
      </c>
      <c r="B246">
        <v>27944410</v>
      </c>
      <c r="C246">
        <v>12452756</v>
      </c>
      <c r="D246">
        <v>11654250</v>
      </c>
      <c r="E246">
        <v>13465151</v>
      </c>
      <c r="F246">
        <f t="shared" si="12"/>
        <v>12666645</v>
      </c>
      <c r="G246">
        <f t="shared" si="13"/>
        <v>15491654</v>
      </c>
      <c r="H246">
        <f t="shared" si="14"/>
        <v>0.81764316450651431</v>
      </c>
      <c r="J246" t="s">
        <v>294</v>
      </c>
      <c r="K246" t="str">
        <f t="shared" si="15"/>
        <v>2006:Q3</v>
      </c>
    </row>
    <row r="247" spans="1:11" x14ac:dyDescent="0.25">
      <c r="A247" t="s">
        <v>195</v>
      </c>
      <c r="B247">
        <v>28369533</v>
      </c>
      <c r="C247">
        <v>12659452</v>
      </c>
      <c r="D247">
        <v>11821030</v>
      </c>
      <c r="E247">
        <v>14359419</v>
      </c>
      <c r="F247">
        <f t="shared" si="12"/>
        <v>13520997</v>
      </c>
      <c r="G247">
        <f t="shared" si="13"/>
        <v>15710081</v>
      </c>
      <c r="H247">
        <f t="shared" si="14"/>
        <v>0.86065737025798916</v>
      </c>
      <c r="J247" t="s">
        <v>195</v>
      </c>
      <c r="K247" t="str">
        <f t="shared" si="15"/>
        <v>2006:Q4</v>
      </c>
    </row>
    <row r="248" spans="1:11" x14ac:dyDescent="0.25">
      <c r="A248" t="s">
        <v>293</v>
      </c>
      <c r="B248">
        <v>29034904</v>
      </c>
      <c r="C248">
        <v>12890047</v>
      </c>
      <c r="D248">
        <v>12087115</v>
      </c>
      <c r="E248">
        <v>14871007</v>
      </c>
      <c r="F248">
        <f t="shared" si="12"/>
        <v>14068075</v>
      </c>
      <c r="G248">
        <f t="shared" si="13"/>
        <v>16144857</v>
      </c>
      <c r="H248">
        <f t="shared" si="14"/>
        <v>0.87136572346227659</v>
      </c>
      <c r="J248" t="s">
        <v>293</v>
      </c>
      <c r="K248" t="str">
        <f t="shared" si="15"/>
        <v>2007:Q1</v>
      </c>
    </row>
    <row r="249" spans="1:11" x14ac:dyDescent="0.25">
      <c r="A249" t="s">
        <v>292</v>
      </c>
      <c r="B249">
        <v>29892303</v>
      </c>
      <c r="C249">
        <v>13222708</v>
      </c>
      <c r="D249">
        <v>12396700</v>
      </c>
      <c r="E249">
        <v>15868734</v>
      </c>
      <c r="F249">
        <f t="shared" si="12"/>
        <v>15042726</v>
      </c>
      <c r="G249">
        <f t="shared" si="13"/>
        <v>16669595</v>
      </c>
      <c r="H249">
        <f t="shared" si="14"/>
        <v>0.90240500744019281</v>
      </c>
      <c r="J249" t="s">
        <v>292</v>
      </c>
      <c r="K249" t="str">
        <f t="shared" si="15"/>
        <v>2007:Q2</v>
      </c>
    </row>
    <row r="250" spans="1:11" x14ac:dyDescent="0.25">
      <c r="A250" t="s">
        <v>291</v>
      </c>
      <c r="B250">
        <v>30562169</v>
      </c>
      <c r="C250">
        <v>13483474</v>
      </c>
      <c r="D250">
        <v>12678935</v>
      </c>
      <c r="E250">
        <v>16114360</v>
      </c>
      <c r="F250">
        <f t="shared" si="12"/>
        <v>15309821</v>
      </c>
      <c r="G250">
        <f t="shared" si="13"/>
        <v>17078695</v>
      </c>
      <c r="H250">
        <f t="shared" si="14"/>
        <v>0.89642803504600321</v>
      </c>
      <c r="J250" t="s">
        <v>291</v>
      </c>
      <c r="K250" t="str">
        <f t="shared" si="15"/>
        <v>2007:Q3</v>
      </c>
    </row>
    <row r="251" spans="1:11" x14ac:dyDescent="0.25">
      <c r="A251" t="s">
        <v>194</v>
      </c>
      <c r="B251">
        <v>31052970</v>
      </c>
      <c r="C251">
        <v>13752763</v>
      </c>
      <c r="D251">
        <v>12915428</v>
      </c>
      <c r="E251">
        <v>15477421</v>
      </c>
      <c r="F251">
        <f t="shared" si="12"/>
        <v>14640086</v>
      </c>
      <c r="G251">
        <f t="shared" si="13"/>
        <v>17300207</v>
      </c>
      <c r="H251">
        <f t="shared" si="14"/>
        <v>0.84623762016257953</v>
      </c>
      <c r="J251" t="s">
        <v>194</v>
      </c>
      <c r="K251" t="str">
        <f t="shared" si="15"/>
        <v>2007:Q4</v>
      </c>
    </row>
    <row r="252" spans="1:11" x14ac:dyDescent="0.25">
      <c r="A252" t="s">
        <v>290</v>
      </c>
      <c r="B252">
        <v>30484410</v>
      </c>
      <c r="C252">
        <v>13547506</v>
      </c>
      <c r="D252">
        <v>13005762</v>
      </c>
      <c r="E252">
        <v>14064012</v>
      </c>
      <c r="F252">
        <f t="shared" si="12"/>
        <v>13522268</v>
      </c>
      <c r="G252">
        <f t="shared" si="13"/>
        <v>16936904</v>
      </c>
      <c r="H252">
        <f t="shared" si="14"/>
        <v>0.79839078027483656</v>
      </c>
      <c r="J252" t="s">
        <v>290</v>
      </c>
      <c r="K252" t="str">
        <f t="shared" si="15"/>
        <v>2008:Q1</v>
      </c>
    </row>
    <row r="253" spans="1:11" x14ac:dyDescent="0.25">
      <c r="A253" t="s">
        <v>289</v>
      </c>
      <c r="B253">
        <v>30083622</v>
      </c>
      <c r="C253">
        <v>13442875</v>
      </c>
      <c r="D253">
        <v>13119836</v>
      </c>
      <c r="E253">
        <v>13963287</v>
      </c>
      <c r="F253">
        <f t="shared" si="12"/>
        <v>13640248</v>
      </c>
      <c r="G253">
        <f t="shared" si="13"/>
        <v>16640747</v>
      </c>
      <c r="H253">
        <f t="shared" si="14"/>
        <v>0.8196896449420209</v>
      </c>
      <c r="J253" t="s">
        <v>289</v>
      </c>
      <c r="K253" t="str">
        <f t="shared" si="15"/>
        <v>2008:Q2</v>
      </c>
    </row>
    <row r="254" spans="1:11" x14ac:dyDescent="0.25">
      <c r="A254" t="s">
        <v>288</v>
      </c>
      <c r="B254">
        <v>30228325</v>
      </c>
      <c r="C254">
        <v>13226589</v>
      </c>
      <c r="D254">
        <v>13118636</v>
      </c>
      <c r="E254">
        <v>12332019</v>
      </c>
      <c r="F254">
        <f t="shared" si="12"/>
        <v>12224066</v>
      </c>
      <c r="G254">
        <f t="shared" si="13"/>
        <v>17001736</v>
      </c>
      <c r="H254">
        <f t="shared" si="14"/>
        <v>0.71898928438837073</v>
      </c>
      <c r="J254" t="s">
        <v>288</v>
      </c>
      <c r="K254" t="str">
        <f t="shared" si="15"/>
        <v>2008:Q3</v>
      </c>
    </row>
    <row r="255" spans="1:11" x14ac:dyDescent="0.25">
      <c r="A255" t="s">
        <v>193</v>
      </c>
      <c r="B255">
        <v>29349774</v>
      </c>
      <c r="C255">
        <v>12923223</v>
      </c>
      <c r="D255">
        <v>13224309</v>
      </c>
      <c r="E255">
        <v>9612186</v>
      </c>
      <c r="F255">
        <f t="shared" si="12"/>
        <v>9913272</v>
      </c>
      <c r="G255">
        <f t="shared" si="13"/>
        <v>16426551</v>
      </c>
      <c r="H255">
        <f t="shared" si="14"/>
        <v>0.60349077539162055</v>
      </c>
      <c r="J255" t="s">
        <v>193</v>
      </c>
      <c r="K255" t="str">
        <f t="shared" si="15"/>
        <v>2008:Q4</v>
      </c>
    </row>
    <row r="256" spans="1:11" x14ac:dyDescent="0.25">
      <c r="A256" t="s">
        <v>287</v>
      </c>
      <c r="B256">
        <v>28766764</v>
      </c>
      <c r="C256">
        <v>12821405</v>
      </c>
      <c r="D256">
        <v>13029394</v>
      </c>
      <c r="E256">
        <v>8563497</v>
      </c>
      <c r="F256">
        <f t="shared" si="12"/>
        <v>8771486</v>
      </c>
      <c r="G256">
        <f t="shared" si="13"/>
        <v>15945359</v>
      </c>
      <c r="H256">
        <f t="shared" si="14"/>
        <v>0.55009648889059193</v>
      </c>
      <c r="J256" t="s">
        <v>287</v>
      </c>
      <c r="K256" t="str">
        <f t="shared" si="15"/>
        <v>2009:Q1</v>
      </c>
    </row>
    <row r="257" spans="1:11" x14ac:dyDescent="0.25">
      <c r="A257" t="s">
        <v>286</v>
      </c>
      <c r="B257">
        <v>27742943</v>
      </c>
      <c r="C257">
        <v>12932134</v>
      </c>
      <c r="D257">
        <v>12972241</v>
      </c>
      <c r="E257">
        <v>9957977</v>
      </c>
      <c r="F257">
        <f t="shared" si="12"/>
        <v>9998084</v>
      </c>
      <c r="G257">
        <f t="shared" si="13"/>
        <v>14810809</v>
      </c>
      <c r="H257">
        <f t="shared" si="14"/>
        <v>0.67505319932219776</v>
      </c>
      <c r="J257" t="s">
        <v>286</v>
      </c>
      <c r="K257" t="str">
        <f t="shared" si="15"/>
        <v>2009:Q2</v>
      </c>
    </row>
    <row r="258" spans="1:11" x14ac:dyDescent="0.25">
      <c r="A258" t="s">
        <v>285</v>
      </c>
      <c r="B258">
        <v>27101599</v>
      </c>
      <c r="C258">
        <v>13099192</v>
      </c>
      <c r="D258">
        <v>12926181</v>
      </c>
      <c r="E258">
        <v>11527175</v>
      </c>
      <c r="F258">
        <f t="shared" si="12"/>
        <v>11354164</v>
      </c>
      <c r="G258">
        <f t="shared" si="13"/>
        <v>14002407</v>
      </c>
      <c r="H258">
        <f t="shared" si="14"/>
        <v>0.81087230216919137</v>
      </c>
      <c r="J258" t="s">
        <v>285</v>
      </c>
      <c r="K258" t="str">
        <f t="shared" si="15"/>
        <v>2009:Q3</v>
      </c>
    </row>
    <row r="259" spans="1:11" x14ac:dyDescent="0.25">
      <c r="A259" t="s">
        <v>192</v>
      </c>
      <c r="B259">
        <v>27334640</v>
      </c>
      <c r="C259">
        <v>13317474</v>
      </c>
      <c r="D259">
        <v>12903595</v>
      </c>
      <c r="E259">
        <v>12218365</v>
      </c>
      <c r="F259">
        <f t="shared" si="12"/>
        <v>11804486</v>
      </c>
      <c r="G259">
        <f t="shared" si="13"/>
        <v>14017166</v>
      </c>
      <c r="H259">
        <f t="shared" si="14"/>
        <v>0.84214498137497984</v>
      </c>
      <c r="J259" t="s">
        <v>192</v>
      </c>
      <c r="K259" t="str">
        <f t="shared" si="15"/>
        <v>2009:Q4</v>
      </c>
    </row>
    <row r="260" spans="1:11" x14ac:dyDescent="0.25">
      <c r="A260" t="s">
        <v>284</v>
      </c>
      <c r="B260">
        <v>27232127</v>
      </c>
      <c r="C260">
        <v>13479098</v>
      </c>
      <c r="D260">
        <v>12968261</v>
      </c>
      <c r="E260">
        <v>12603094</v>
      </c>
      <c r="F260">
        <f t="shared" si="12"/>
        <v>12092257</v>
      </c>
      <c r="G260">
        <f t="shared" si="13"/>
        <v>13753029</v>
      </c>
      <c r="H260">
        <f t="shared" si="14"/>
        <v>0.87924318344707919</v>
      </c>
      <c r="J260" t="s">
        <v>284</v>
      </c>
      <c r="K260" t="str">
        <f t="shared" si="15"/>
        <v>2010:Q1</v>
      </c>
    </row>
    <row r="261" spans="1:11" x14ac:dyDescent="0.25">
      <c r="A261" t="s">
        <v>283</v>
      </c>
      <c r="B261">
        <v>27980658</v>
      </c>
      <c r="C261">
        <v>13564985</v>
      </c>
      <c r="D261">
        <v>13044377</v>
      </c>
      <c r="E261">
        <v>11112300</v>
      </c>
      <c r="F261">
        <f t="shared" si="12"/>
        <v>10591692</v>
      </c>
      <c r="G261">
        <f t="shared" si="13"/>
        <v>14415673</v>
      </c>
      <c r="H261">
        <f t="shared" si="14"/>
        <v>0.73473447961812122</v>
      </c>
      <c r="J261" t="s">
        <v>283</v>
      </c>
      <c r="K261" t="str">
        <f t="shared" si="15"/>
        <v>2010:Q2</v>
      </c>
    </row>
    <row r="262" spans="1:11" x14ac:dyDescent="0.25">
      <c r="A262" t="s">
        <v>282</v>
      </c>
      <c r="B262">
        <v>28275848</v>
      </c>
      <c r="C262">
        <v>13794847</v>
      </c>
      <c r="D262">
        <v>13192881</v>
      </c>
      <c r="E262">
        <v>12456278</v>
      </c>
      <c r="F262">
        <f t="shared" si="12"/>
        <v>11854312</v>
      </c>
      <c r="G262">
        <f t="shared" si="13"/>
        <v>14481001</v>
      </c>
      <c r="H262">
        <f t="shared" si="14"/>
        <v>0.81861136533310097</v>
      </c>
      <c r="J262" t="s">
        <v>282</v>
      </c>
      <c r="K262" t="str">
        <f t="shared" si="15"/>
        <v>2010:Q3</v>
      </c>
    </row>
    <row r="263" spans="1:11" x14ac:dyDescent="0.25">
      <c r="A263" t="s">
        <v>191</v>
      </c>
      <c r="B263">
        <v>28727679</v>
      </c>
      <c r="C263">
        <v>14016756</v>
      </c>
      <c r="D263">
        <v>13226698</v>
      </c>
      <c r="E263">
        <v>13904346</v>
      </c>
      <c r="F263">
        <f t="shared" si="12"/>
        <v>13114288</v>
      </c>
      <c r="G263">
        <f t="shared" si="13"/>
        <v>14710923</v>
      </c>
      <c r="H263">
        <f t="shared" si="14"/>
        <v>0.89146602154059262</v>
      </c>
      <c r="J263" t="s">
        <v>191</v>
      </c>
      <c r="K263" t="str">
        <f t="shared" si="15"/>
        <v>2010:Q4</v>
      </c>
    </row>
    <row r="264" spans="1:11" x14ac:dyDescent="0.25">
      <c r="A264" t="s">
        <v>281</v>
      </c>
      <c r="B264">
        <v>29142002</v>
      </c>
      <c r="C264">
        <v>14096097</v>
      </c>
      <c r="D264">
        <v>13358316</v>
      </c>
      <c r="E264">
        <v>14812788</v>
      </c>
      <c r="F264">
        <f t="shared" si="12"/>
        <v>14075007</v>
      </c>
      <c r="G264">
        <f t="shared" si="13"/>
        <v>15045905</v>
      </c>
      <c r="H264">
        <f t="shared" si="14"/>
        <v>0.93547094707829137</v>
      </c>
      <c r="J264" t="s">
        <v>281</v>
      </c>
      <c r="K264" t="str">
        <f t="shared" si="15"/>
        <v>2011:Q1</v>
      </c>
    </row>
    <row r="265" spans="1:11" x14ac:dyDescent="0.25">
      <c r="A265" t="s">
        <v>280</v>
      </c>
      <c r="B265">
        <v>29427739</v>
      </c>
      <c r="C265">
        <v>14212067</v>
      </c>
      <c r="D265">
        <v>13496713</v>
      </c>
      <c r="E265">
        <v>14704806</v>
      </c>
      <c r="F265">
        <f t="shared" si="12"/>
        <v>13989452</v>
      </c>
      <c r="G265">
        <f t="shared" si="13"/>
        <v>15215672</v>
      </c>
      <c r="H265">
        <f t="shared" si="14"/>
        <v>0.9194107233646992</v>
      </c>
      <c r="J265" t="s">
        <v>280</v>
      </c>
      <c r="K265" t="str">
        <f t="shared" si="15"/>
        <v>2011:Q2</v>
      </c>
    </row>
    <row r="266" spans="1:11" x14ac:dyDescent="0.25">
      <c r="A266" t="s">
        <v>279</v>
      </c>
      <c r="B266">
        <v>29498061</v>
      </c>
      <c r="C266">
        <v>14273670</v>
      </c>
      <c r="D266">
        <v>13664507</v>
      </c>
      <c r="E266">
        <v>12368457</v>
      </c>
      <c r="F266">
        <f t="shared" si="12"/>
        <v>11759294</v>
      </c>
      <c r="G266">
        <f t="shared" si="13"/>
        <v>15224391</v>
      </c>
      <c r="H266">
        <f t="shared" si="14"/>
        <v>0.77239831793600155</v>
      </c>
      <c r="J266" t="s">
        <v>279</v>
      </c>
      <c r="K266" t="str">
        <f t="shared" si="15"/>
        <v>2011:Q3</v>
      </c>
    </row>
    <row r="267" spans="1:11" x14ac:dyDescent="0.25">
      <c r="A267" t="s">
        <v>190</v>
      </c>
      <c r="B267">
        <v>30061146</v>
      </c>
      <c r="C267">
        <v>14508905</v>
      </c>
      <c r="D267">
        <v>13878394</v>
      </c>
      <c r="E267">
        <v>13758167</v>
      </c>
      <c r="F267">
        <f t="shared" si="12"/>
        <v>13127656</v>
      </c>
      <c r="G267">
        <f t="shared" si="13"/>
        <v>15552241</v>
      </c>
      <c r="H267">
        <f t="shared" si="14"/>
        <v>0.84410060260768849</v>
      </c>
      <c r="J267" t="s">
        <v>190</v>
      </c>
      <c r="K267" t="str">
        <f t="shared" si="15"/>
        <v>2011:Q4</v>
      </c>
    </row>
    <row r="268" spans="1:11" x14ac:dyDescent="0.25">
      <c r="A268" t="s">
        <v>278</v>
      </c>
      <c r="B268">
        <v>30384941</v>
      </c>
      <c r="C268">
        <v>14640346</v>
      </c>
      <c r="D268">
        <v>14039464</v>
      </c>
      <c r="E268">
        <v>15449042</v>
      </c>
      <c r="F268">
        <f t="shared" si="12"/>
        <v>14848160</v>
      </c>
      <c r="G268">
        <f t="shared" si="13"/>
        <v>15744595</v>
      </c>
      <c r="H268">
        <f t="shared" si="14"/>
        <v>0.94306395305817647</v>
      </c>
      <c r="J268" t="s">
        <v>278</v>
      </c>
      <c r="K268" t="str">
        <f t="shared" si="15"/>
        <v>2012:Q1</v>
      </c>
    </row>
    <row r="269" spans="1:11" x14ac:dyDescent="0.25">
      <c r="A269" t="s">
        <v>277</v>
      </c>
      <c r="B269">
        <v>30677315</v>
      </c>
      <c r="C269">
        <v>14804039</v>
      </c>
      <c r="D269">
        <v>14228144</v>
      </c>
      <c r="E269">
        <v>14877168</v>
      </c>
      <c r="F269">
        <f t="shared" si="12"/>
        <v>14301273</v>
      </c>
      <c r="G269">
        <f t="shared" si="13"/>
        <v>15873276</v>
      </c>
      <c r="H269">
        <f t="shared" si="14"/>
        <v>0.90096543397846796</v>
      </c>
      <c r="J269" t="s">
        <v>277</v>
      </c>
      <c r="K269" t="str">
        <f t="shared" si="15"/>
        <v>2012:Q2</v>
      </c>
    </row>
    <row r="270" spans="1:11" x14ac:dyDescent="0.25">
      <c r="A270" t="s">
        <v>276</v>
      </c>
      <c r="B270">
        <v>31237345</v>
      </c>
      <c r="C270">
        <v>14961183</v>
      </c>
      <c r="D270">
        <v>14464362</v>
      </c>
      <c r="E270">
        <v>15672969</v>
      </c>
      <c r="F270">
        <f t="shared" si="12"/>
        <v>15176148</v>
      </c>
      <c r="G270">
        <f t="shared" si="13"/>
        <v>16276162</v>
      </c>
      <c r="H270">
        <f t="shared" si="14"/>
        <v>0.93241563951010076</v>
      </c>
      <c r="J270" t="s">
        <v>276</v>
      </c>
      <c r="K270" t="str">
        <f t="shared" si="15"/>
        <v>2012:Q3</v>
      </c>
    </row>
    <row r="271" spans="1:11" x14ac:dyDescent="0.25">
      <c r="A271" t="s">
        <v>189</v>
      </c>
      <c r="B271">
        <v>31447265</v>
      </c>
      <c r="C271">
        <v>15088392</v>
      </c>
      <c r="D271">
        <v>14695694</v>
      </c>
      <c r="E271">
        <v>15434130</v>
      </c>
      <c r="F271">
        <f t="shared" si="12"/>
        <v>15041432</v>
      </c>
      <c r="G271">
        <f t="shared" si="13"/>
        <v>16358873</v>
      </c>
      <c r="H271">
        <f t="shared" si="14"/>
        <v>0.9194662737463638</v>
      </c>
      <c r="J271" t="s">
        <v>189</v>
      </c>
      <c r="K271" t="str">
        <f t="shared" si="15"/>
        <v>2012:Q4</v>
      </c>
    </row>
    <row r="272" spans="1:11" x14ac:dyDescent="0.25">
      <c r="A272" t="s">
        <v>275</v>
      </c>
      <c r="B272">
        <v>31964127</v>
      </c>
      <c r="C272">
        <v>15398153</v>
      </c>
      <c r="D272">
        <v>14867264</v>
      </c>
      <c r="E272">
        <v>17381623</v>
      </c>
      <c r="F272">
        <f t="shared" si="12"/>
        <v>16850734</v>
      </c>
      <c r="G272">
        <f t="shared" si="13"/>
        <v>16565974</v>
      </c>
      <c r="H272">
        <f t="shared" si="14"/>
        <v>1.0171894511001889</v>
      </c>
      <c r="J272" t="s">
        <v>275</v>
      </c>
      <c r="K272" t="str">
        <f t="shared" si="15"/>
        <v>2013:Q1</v>
      </c>
    </row>
    <row r="273" spans="1:11" x14ac:dyDescent="0.25">
      <c r="A273" t="s">
        <v>274</v>
      </c>
      <c r="B273">
        <v>32706072</v>
      </c>
      <c r="C273">
        <v>15663106</v>
      </c>
      <c r="D273">
        <v>15004170</v>
      </c>
      <c r="E273">
        <v>17608406</v>
      </c>
      <c r="F273">
        <f t="shared" si="12"/>
        <v>16949470</v>
      </c>
      <c r="G273">
        <f t="shared" si="13"/>
        <v>17042966</v>
      </c>
      <c r="H273">
        <f t="shared" si="14"/>
        <v>0.99451410042125299</v>
      </c>
      <c r="J273" t="s">
        <v>274</v>
      </c>
      <c r="K273" t="str">
        <f t="shared" si="15"/>
        <v>2013:Q2</v>
      </c>
    </row>
    <row r="274" spans="1:11" x14ac:dyDescent="0.25">
      <c r="A274" t="s">
        <v>273</v>
      </c>
      <c r="B274">
        <v>33487407</v>
      </c>
      <c r="C274">
        <v>15902591</v>
      </c>
      <c r="D274">
        <v>15182665</v>
      </c>
      <c r="E274">
        <v>18738554</v>
      </c>
      <c r="F274">
        <f t="shared" si="12"/>
        <v>18018628</v>
      </c>
      <c r="G274">
        <f t="shared" si="13"/>
        <v>17584816</v>
      </c>
      <c r="H274">
        <f t="shared" si="14"/>
        <v>1.0246696923072725</v>
      </c>
      <c r="J274" t="s">
        <v>273</v>
      </c>
      <c r="K274" t="str">
        <f t="shared" si="15"/>
        <v>2013:Q3</v>
      </c>
    </row>
    <row r="275" spans="1:11" x14ac:dyDescent="0.25">
      <c r="A275" t="s">
        <v>188</v>
      </c>
      <c r="B275">
        <v>34117797</v>
      </c>
      <c r="C275">
        <v>16260706</v>
      </c>
      <c r="D275">
        <v>15396959</v>
      </c>
      <c r="E275">
        <v>20447813</v>
      </c>
      <c r="F275">
        <f t="shared" si="12"/>
        <v>19584066</v>
      </c>
      <c r="G275">
        <f t="shared" si="13"/>
        <v>17857091</v>
      </c>
      <c r="H275">
        <f t="shared" si="14"/>
        <v>1.0967108808483981</v>
      </c>
      <c r="J275" t="s">
        <v>188</v>
      </c>
      <c r="K275" t="str">
        <f t="shared" si="15"/>
        <v>2013:Q4</v>
      </c>
    </row>
    <row r="276" spans="1:11" x14ac:dyDescent="0.25">
      <c r="A276" t="s">
        <v>272</v>
      </c>
      <c r="B276" s="33">
        <v>34391799</v>
      </c>
      <c r="C276" s="33">
        <v>16441527</v>
      </c>
      <c r="D276">
        <v>15674221</v>
      </c>
      <c r="E276">
        <v>20928555</v>
      </c>
      <c r="F276">
        <f t="shared" si="12"/>
        <v>20161249</v>
      </c>
      <c r="G276">
        <f t="shared" si="13"/>
        <v>17950272</v>
      </c>
      <c r="H276">
        <f t="shared" si="14"/>
        <v>1.1231723396726245</v>
      </c>
      <c r="J276" t="s">
        <v>272</v>
      </c>
      <c r="K276" t="str">
        <f t="shared" si="15"/>
        <v>2014:Q1</v>
      </c>
    </row>
    <row r="277" spans="1:11" x14ac:dyDescent="0.25">
      <c r="A277" t="s">
        <v>271</v>
      </c>
      <c r="B277" s="33">
        <v>35109248</v>
      </c>
      <c r="C277" s="33">
        <v>16728064</v>
      </c>
      <c r="D277">
        <v>15945305</v>
      </c>
      <c r="E277">
        <v>21971096</v>
      </c>
      <c r="F277">
        <f t="shared" si="12"/>
        <v>21188337</v>
      </c>
      <c r="G277">
        <f t="shared" si="13"/>
        <v>18381184</v>
      </c>
      <c r="H277">
        <f t="shared" si="14"/>
        <v>1.1527188346517829</v>
      </c>
      <c r="J277" t="s">
        <v>271</v>
      </c>
      <c r="K277" t="str">
        <f t="shared" si="15"/>
        <v>2014:Q2</v>
      </c>
    </row>
    <row r="278" spans="1:11" x14ac:dyDescent="0.25">
      <c r="A278" t="s">
        <v>270</v>
      </c>
      <c r="B278" s="33">
        <v>35624133</v>
      </c>
      <c r="C278" s="33">
        <v>16974501</v>
      </c>
      <c r="D278">
        <v>16231040</v>
      </c>
      <c r="E278">
        <v>21764370</v>
      </c>
      <c r="F278">
        <f t="shared" si="12"/>
        <v>21020909</v>
      </c>
      <c r="G278">
        <f t="shared" si="13"/>
        <v>18649632</v>
      </c>
      <c r="H278">
        <f t="shared" si="14"/>
        <v>1.1271487287255855</v>
      </c>
      <c r="J278" t="s">
        <v>270</v>
      </c>
      <c r="K278" t="str">
        <f t="shared" si="15"/>
        <v>2014:Q3</v>
      </c>
    </row>
    <row r="279" spans="1:11" x14ac:dyDescent="0.25">
      <c r="A279" t="s">
        <v>187</v>
      </c>
      <c r="B279" s="33">
        <v>36441234</v>
      </c>
      <c r="C279" s="33">
        <v>17269912</v>
      </c>
      <c r="D279">
        <v>16572098</v>
      </c>
      <c r="E279">
        <v>22629255</v>
      </c>
      <c r="F279">
        <f t="shared" si="12"/>
        <v>21931441</v>
      </c>
      <c r="G279">
        <f t="shared" si="13"/>
        <v>19171322</v>
      </c>
      <c r="H279">
        <f t="shared" si="14"/>
        <v>1.1439712399593518</v>
      </c>
      <c r="J279" t="s">
        <v>187</v>
      </c>
      <c r="K279" t="str">
        <f t="shared" si="15"/>
        <v>2014:Q4</v>
      </c>
    </row>
    <row r="280" spans="1:11" x14ac:dyDescent="0.25">
      <c r="A280" t="s">
        <v>269</v>
      </c>
      <c r="B280" s="33">
        <v>37512106</v>
      </c>
      <c r="C280" s="33">
        <v>17623941</v>
      </c>
      <c r="D280">
        <v>16955034</v>
      </c>
      <c r="E280">
        <v>22869335</v>
      </c>
      <c r="F280">
        <f t="shared" si="12"/>
        <v>22200428</v>
      </c>
      <c r="G280">
        <f t="shared" si="13"/>
        <v>19888165</v>
      </c>
      <c r="H280">
        <f t="shared" si="14"/>
        <v>1.1162632651126938</v>
      </c>
      <c r="J280" t="s">
        <v>269</v>
      </c>
      <c r="K280" t="str">
        <f t="shared" si="15"/>
        <v>2015:Q1</v>
      </c>
    </row>
    <row r="281" spans="1:11" x14ac:dyDescent="0.25">
      <c r="A281" t="s">
        <v>268</v>
      </c>
      <c r="B281" s="33">
        <v>38096453</v>
      </c>
      <c r="C281" s="33">
        <v>18055287</v>
      </c>
      <c r="D281">
        <v>17314903</v>
      </c>
      <c r="E281">
        <v>22519584</v>
      </c>
      <c r="F281">
        <f t="shared" si="12"/>
        <v>21779200</v>
      </c>
      <c r="G281">
        <f t="shared" si="13"/>
        <v>20041166</v>
      </c>
      <c r="H281">
        <f t="shared" si="14"/>
        <v>1.0867231976422929</v>
      </c>
      <c r="J281" t="s">
        <v>268</v>
      </c>
      <c r="K281" t="str">
        <f t="shared" si="15"/>
        <v>2015:Q2</v>
      </c>
    </row>
    <row r="282" spans="1:11" x14ac:dyDescent="0.25">
      <c r="A282" t="s">
        <v>267</v>
      </c>
      <c r="B282" s="33">
        <v>38724235</v>
      </c>
      <c r="C282" s="33">
        <v>18349451</v>
      </c>
      <c r="D282">
        <v>17565748</v>
      </c>
      <c r="E282">
        <v>20530305</v>
      </c>
      <c r="F282">
        <f t="shared" si="12"/>
        <v>19746602</v>
      </c>
      <c r="G282">
        <f t="shared" si="13"/>
        <v>20374784</v>
      </c>
      <c r="H282">
        <f t="shared" si="14"/>
        <v>0.96916865474500247</v>
      </c>
      <c r="J282" t="s">
        <v>267</v>
      </c>
      <c r="K282" t="str">
        <f t="shared" si="15"/>
        <v>2015:Q3</v>
      </c>
    </row>
    <row r="283" spans="1:11" x14ac:dyDescent="0.25">
      <c r="A283" t="s">
        <v>186</v>
      </c>
      <c r="B283" s="33">
        <v>39099482</v>
      </c>
      <c r="C283" s="33">
        <v>18748262</v>
      </c>
      <c r="D283">
        <v>17889536</v>
      </c>
      <c r="E283">
        <v>21520616</v>
      </c>
      <c r="F283">
        <f t="shared" ref="F283:F291" si="16">E283+D283-C283</f>
        <v>20661890</v>
      </c>
      <c r="G283">
        <f t="shared" ref="G283:G291" si="17">B283-C283</f>
        <v>20351220</v>
      </c>
      <c r="H283">
        <f t="shared" ref="H283:H291" si="18">F283/G283</f>
        <v>1.0152654238910492</v>
      </c>
      <c r="J283" t="s">
        <v>186</v>
      </c>
      <c r="K283" t="str">
        <f t="shared" si="15"/>
        <v>2015:Q4</v>
      </c>
    </row>
    <row r="284" spans="1:11" x14ac:dyDescent="0.25">
      <c r="A284" t="s">
        <v>266</v>
      </c>
      <c r="B284" s="33">
        <v>39036296</v>
      </c>
      <c r="C284" s="33">
        <v>19009780</v>
      </c>
      <c r="D284">
        <v>18107974</v>
      </c>
      <c r="E284">
        <v>21634882</v>
      </c>
      <c r="F284">
        <f t="shared" si="16"/>
        <v>20733076</v>
      </c>
      <c r="G284">
        <f t="shared" si="17"/>
        <v>20026516</v>
      </c>
      <c r="H284">
        <f t="shared" si="18"/>
        <v>1.0352812241530178</v>
      </c>
      <c r="J284" t="s">
        <v>266</v>
      </c>
      <c r="K284" t="str">
        <f t="shared" si="15"/>
        <v>2016:Q1</v>
      </c>
    </row>
    <row r="285" spans="1:11" x14ac:dyDescent="0.25">
      <c r="A285" t="s">
        <v>265</v>
      </c>
      <c r="B285" s="33">
        <v>39684863</v>
      </c>
      <c r="C285" s="33">
        <v>19414880</v>
      </c>
      <c r="D285">
        <v>18423208</v>
      </c>
      <c r="E285">
        <v>21987902</v>
      </c>
      <c r="F285">
        <f t="shared" si="16"/>
        <v>20996230</v>
      </c>
      <c r="G285">
        <f t="shared" si="17"/>
        <v>20269983</v>
      </c>
      <c r="H285">
        <f t="shared" si="18"/>
        <v>1.035828693097572</v>
      </c>
      <c r="J285" t="s">
        <v>265</v>
      </c>
      <c r="K285" t="str">
        <f t="shared" ref="K285:K291" si="19">TEXT(J285,"0")</f>
        <v>2016:Q2</v>
      </c>
    </row>
    <row r="286" spans="1:11" x14ac:dyDescent="0.25">
      <c r="A286" t="s">
        <v>264</v>
      </c>
      <c r="B286" s="33">
        <v>40869720</v>
      </c>
      <c r="C286" s="33">
        <v>19780359</v>
      </c>
      <c r="D286">
        <v>18688414</v>
      </c>
      <c r="E286">
        <v>22758144</v>
      </c>
      <c r="F286">
        <f t="shared" si="16"/>
        <v>21666199</v>
      </c>
      <c r="G286">
        <f t="shared" si="17"/>
        <v>21089361</v>
      </c>
      <c r="H286">
        <f t="shared" si="18"/>
        <v>1.0273520852528439</v>
      </c>
      <c r="J286" t="s">
        <v>264</v>
      </c>
      <c r="K286" t="str">
        <f t="shared" si="19"/>
        <v>2016:Q3</v>
      </c>
    </row>
    <row r="287" spans="1:11" x14ac:dyDescent="0.25">
      <c r="A287" t="s">
        <v>185</v>
      </c>
      <c r="B287" s="33">
        <v>41423221</v>
      </c>
      <c r="C287" s="33">
        <v>20105248</v>
      </c>
      <c r="D287">
        <v>18858640</v>
      </c>
      <c r="E287">
        <v>23070984</v>
      </c>
      <c r="F287">
        <f t="shared" si="16"/>
        <v>21824376</v>
      </c>
      <c r="G287">
        <f t="shared" si="17"/>
        <v>21317973</v>
      </c>
      <c r="H287">
        <f t="shared" si="18"/>
        <v>1.0237547444121446</v>
      </c>
      <c r="J287" t="s">
        <v>185</v>
      </c>
      <c r="K287" t="str">
        <f t="shared" si="19"/>
        <v>2016:Q4</v>
      </c>
    </row>
    <row r="288" spans="1:11" x14ac:dyDescent="0.25">
      <c r="A288" t="s">
        <v>263</v>
      </c>
      <c r="B288" s="33">
        <v>41592983</v>
      </c>
      <c r="C288" s="33">
        <v>20379678</v>
      </c>
      <c r="D288">
        <v>19042953</v>
      </c>
      <c r="E288">
        <v>24275382</v>
      </c>
      <c r="F288">
        <f t="shared" si="16"/>
        <v>22938657</v>
      </c>
      <c r="G288">
        <f t="shared" si="17"/>
        <v>21213305</v>
      </c>
      <c r="H288">
        <f t="shared" si="18"/>
        <v>1.0813334838677895</v>
      </c>
      <c r="J288" t="s">
        <v>263</v>
      </c>
      <c r="K288" t="str">
        <f t="shared" si="19"/>
        <v>2017:Q1</v>
      </c>
    </row>
    <row r="289" spans="1:11" x14ac:dyDescent="0.25">
      <c r="A289" t="s">
        <v>262</v>
      </c>
      <c r="B289" s="33">
        <v>42458860</v>
      </c>
      <c r="C289" s="33">
        <v>20728973</v>
      </c>
      <c r="D289">
        <v>19265936</v>
      </c>
      <c r="E289">
        <v>24695233</v>
      </c>
      <c r="F289">
        <f t="shared" si="16"/>
        <v>23232196</v>
      </c>
      <c r="G289">
        <f t="shared" si="17"/>
        <v>21729887</v>
      </c>
      <c r="H289">
        <f t="shared" si="18"/>
        <v>1.0691356103232381</v>
      </c>
      <c r="J289" t="s">
        <v>262</v>
      </c>
      <c r="K289" t="str">
        <f t="shared" si="19"/>
        <v>2017:Q2</v>
      </c>
    </row>
    <row r="290" spans="1:11" x14ac:dyDescent="0.25">
      <c r="A290" t="s">
        <v>261</v>
      </c>
      <c r="B290" s="33">
        <v>43054105</v>
      </c>
      <c r="C290" s="33">
        <v>21080532</v>
      </c>
      <c r="D290">
        <v>19452755</v>
      </c>
      <c r="E290">
        <v>25628443</v>
      </c>
      <c r="F290">
        <f t="shared" si="16"/>
        <v>24000666</v>
      </c>
      <c r="G290">
        <f t="shared" si="17"/>
        <v>21973573</v>
      </c>
      <c r="H290">
        <f t="shared" si="18"/>
        <v>1.0922514058137018</v>
      </c>
      <c r="J290" t="s">
        <v>261</v>
      </c>
      <c r="K290" t="str">
        <f t="shared" si="19"/>
        <v>2017:Q3</v>
      </c>
    </row>
    <row r="291" spans="1:11" x14ac:dyDescent="0.25">
      <c r="A291" t="s">
        <v>184</v>
      </c>
      <c r="B291" s="33">
        <v>43786467</v>
      </c>
      <c r="C291" s="33">
        <v>21423222</v>
      </c>
      <c r="D291">
        <v>19580624</v>
      </c>
      <c r="E291">
        <v>26952913</v>
      </c>
      <c r="F291">
        <f t="shared" si="16"/>
        <v>25110315</v>
      </c>
      <c r="G291">
        <f t="shared" si="17"/>
        <v>22363245</v>
      </c>
      <c r="H291">
        <f t="shared" si="18"/>
        <v>1.1228386130903631</v>
      </c>
      <c r="J291" t="s">
        <v>184</v>
      </c>
      <c r="K291" t="str">
        <f t="shared" si="19"/>
        <v>2017:Q4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65CA-C853-41D6-9A28-9BA5B50AB5FE}">
  <sheetPr>
    <tabColor theme="7"/>
  </sheetPr>
  <dimension ref="A1:I75"/>
  <sheetViews>
    <sheetView zoomScale="70" zoomScaleNormal="70" workbookViewId="0">
      <selection activeCell="D3" sqref="D3"/>
    </sheetView>
  </sheetViews>
  <sheetFormatPr defaultRowHeight="15" x14ac:dyDescent="0.25"/>
  <cols>
    <col min="2" max="3" width="11.28515625" bestFit="1" customWidth="1"/>
    <col min="4" max="4" width="12" bestFit="1" customWidth="1"/>
    <col min="5" max="5" width="20.28515625" customWidth="1"/>
    <col min="6" max="6" width="20.5703125" customWidth="1"/>
    <col min="7" max="7" width="13.85546875" bestFit="1" customWidth="1"/>
  </cols>
  <sheetData>
    <row r="1" spans="1:9" ht="45" x14ac:dyDescent="0.25">
      <c r="A1" t="s">
        <v>5</v>
      </c>
      <c r="B1" t="s">
        <v>260</v>
      </c>
      <c r="C1" t="s">
        <v>491</v>
      </c>
      <c r="D1" t="s">
        <v>259</v>
      </c>
      <c r="E1" s="4" t="s">
        <v>492</v>
      </c>
      <c r="F1" s="4" t="s">
        <v>11</v>
      </c>
      <c r="G1" t="s">
        <v>502</v>
      </c>
      <c r="H1" t="s">
        <v>503</v>
      </c>
      <c r="I1" t="s">
        <v>504</v>
      </c>
    </row>
    <row r="2" spans="1:9" x14ac:dyDescent="0.25">
      <c r="B2" t="s">
        <v>258</v>
      </c>
      <c r="C2" t="s">
        <v>258</v>
      </c>
      <c r="D2" t="s">
        <v>258</v>
      </c>
      <c r="E2" t="s">
        <v>257</v>
      </c>
      <c r="F2" t="s">
        <v>257</v>
      </c>
    </row>
    <row r="3" spans="1:9" x14ac:dyDescent="0.25">
      <c r="A3" t="s">
        <v>256</v>
      </c>
      <c r="B3">
        <v>105.10299999999999</v>
      </c>
      <c r="C3">
        <v>217.38600000000002</v>
      </c>
      <c r="D3">
        <v>48.348559704856797</v>
      </c>
      <c r="E3">
        <v>133.6</v>
      </c>
      <c r="F3">
        <v>20.100000000000001</v>
      </c>
      <c r="G3">
        <f>F3/B3*100</f>
        <v>19.124097314063349</v>
      </c>
      <c r="H3">
        <f xml:space="preserve"> F3/E3*100</f>
        <v>15.04491017964072</v>
      </c>
      <c r="I3">
        <f>F3/C3*100</f>
        <v>9.2462256079048331</v>
      </c>
    </row>
    <row r="4" spans="1:9" x14ac:dyDescent="0.25">
      <c r="A4" t="s">
        <v>255</v>
      </c>
      <c r="B4">
        <v>110.28900000000002</v>
      </c>
      <c r="C4">
        <v>245.00700000000001</v>
      </c>
      <c r="D4">
        <v>45.014632234997364</v>
      </c>
      <c r="E4">
        <v>161.30000000000001</v>
      </c>
      <c r="F4">
        <v>16.600000000000001</v>
      </c>
      <c r="G4">
        <f t="shared" ref="G4:G67" si="0">F4/B4*100</f>
        <v>15.051365050004986</v>
      </c>
      <c r="H4">
        <f t="shared" ref="H4:H67" si="1" xml:space="preserve"> F4/E4*100</f>
        <v>10.291382517048978</v>
      </c>
      <c r="I4">
        <f t="shared" ref="I4:I67" si="2">F4/C4*100</f>
        <v>6.7753166236066722</v>
      </c>
    </row>
    <row r="5" spans="1:9" x14ac:dyDescent="0.25">
      <c r="A5" t="s">
        <v>254</v>
      </c>
      <c r="B5">
        <v>112.23099999999999</v>
      </c>
      <c r="C5">
        <v>286.83499999999998</v>
      </c>
      <c r="D5">
        <v>39.127372879878678</v>
      </c>
      <c r="E5">
        <v>192.2</v>
      </c>
      <c r="F5">
        <v>22.8</v>
      </c>
      <c r="G5">
        <f t="shared" si="0"/>
        <v>20.315242669137763</v>
      </c>
      <c r="H5">
        <f t="shared" si="1"/>
        <v>11.862643080124871</v>
      </c>
      <c r="I5">
        <f t="shared" si="2"/>
        <v>7.9488207506057496</v>
      </c>
    </row>
    <row r="6" spans="1:9" x14ac:dyDescent="0.25">
      <c r="A6" t="s">
        <v>253</v>
      </c>
      <c r="B6">
        <v>114.64700000000001</v>
      </c>
      <c r="C6">
        <v>314.61799999999999</v>
      </c>
      <c r="D6">
        <v>36.440063823430322</v>
      </c>
      <c r="E6">
        <v>210.5</v>
      </c>
      <c r="F6">
        <v>29.1</v>
      </c>
      <c r="G6">
        <f t="shared" si="0"/>
        <v>25.382260329533263</v>
      </c>
      <c r="H6">
        <f t="shared" si="1"/>
        <v>13.824228028503564</v>
      </c>
      <c r="I6">
        <f t="shared" si="2"/>
        <v>9.2493118639111565</v>
      </c>
    </row>
    <row r="7" spans="1:9" x14ac:dyDescent="0.25">
      <c r="A7" t="s">
        <v>252</v>
      </c>
      <c r="B7">
        <v>119.69500000000001</v>
      </c>
      <c r="C7">
        <v>320.17399999999998</v>
      </c>
      <c r="D7">
        <v>37.384359754383553</v>
      </c>
      <c r="E7">
        <v>215.2</v>
      </c>
      <c r="F7">
        <v>26.4</v>
      </c>
      <c r="G7">
        <f t="shared" si="0"/>
        <v>22.056059150340445</v>
      </c>
      <c r="H7">
        <f t="shared" si="1"/>
        <v>12.267657992565056</v>
      </c>
      <c r="I7">
        <f t="shared" si="2"/>
        <v>8.245516500402907</v>
      </c>
    </row>
    <row r="8" spans="1:9" x14ac:dyDescent="0.25">
      <c r="A8" t="s">
        <v>251</v>
      </c>
      <c r="B8">
        <v>148.35599999999999</v>
      </c>
      <c r="C8">
        <v>350.13499999999999</v>
      </c>
      <c r="D8">
        <v>42.371085438473735</v>
      </c>
      <c r="E8">
        <v>241.4</v>
      </c>
      <c r="F8">
        <v>33.299999999999997</v>
      </c>
      <c r="G8">
        <f t="shared" si="0"/>
        <v>22.446008250424654</v>
      </c>
      <c r="H8">
        <f t="shared" si="1"/>
        <v>13.794531897265946</v>
      </c>
      <c r="I8">
        <f t="shared" si="2"/>
        <v>9.5106173333142916</v>
      </c>
    </row>
    <row r="9" spans="1:9" x14ac:dyDescent="0.25">
      <c r="A9" t="s">
        <v>250</v>
      </c>
      <c r="B9">
        <v>174.10399999999998</v>
      </c>
      <c r="C9">
        <v>390.56900000000002</v>
      </c>
      <c r="D9">
        <v>44.577014560807434</v>
      </c>
      <c r="E9">
        <v>261.5</v>
      </c>
      <c r="F9">
        <v>37.799999999999997</v>
      </c>
      <c r="G9">
        <f t="shared" si="0"/>
        <v>21.711161145062722</v>
      </c>
      <c r="H9">
        <f t="shared" si="1"/>
        <v>14.455066921606116</v>
      </c>
      <c r="I9">
        <f t="shared" si="2"/>
        <v>9.6781874649549753</v>
      </c>
    </row>
    <row r="10" spans="1:9" x14ac:dyDescent="0.25">
      <c r="A10" t="s">
        <v>249</v>
      </c>
      <c r="B10">
        <v>172.49799999999999</v>
      </c>
      <c r="C10">
        <v>408.76900000000001</v>
      </c>
      <c r="D10">
        <v>42.199384004168614</v>
      </c>
      <c r="E10">
        <v>277.2</v>
      </c>
      <c r="F10">
        <v>35.700000000000003</v>
      </c>
      <c r="G10">
        <f t="shared" si="0"/>
        <v>20.695892126285525</v>
      </c>
      <c r="H10">
        <f t="shared" si="1"/>
        <v>12.878787878787881</v>
      </c>
      <c r="I10">
        <f t="shared" si="2"/>
        <v>8.7335389914597243</v>
      </c>
    </row>
    <row r="11" spans="1:9" x14ac:dyDescent="0.25">
      <c r="A11" t="s">
        <v>248</v>
      </c>
      <c r="B11">
        <v>171.77799999999999</v>
      </c>
      <c r="C11">
        <v>426.94399999999996</v>
      </c>
      <c r="D11">
        <v>40.234316444311197</v>
      </c>
      <c r="E11">
        <v>291.89999999999998</v>
      </c>
      <c r="F11">
        <v>36.200000000000003</v>
      </c>
      <c r="G11">
        <f t="shared" si="0"/>
        <v>21.073711418225852</v>
      </c>
      <c r="H11">
        <f t="shared" si="1"/>
        <v>12.401507365536144</v>
      </c>
      <c r="I11">
        <f t="shared" si="2"/>
        <v>8.478863738569931</v>
      </c>
    </row>
    <row r="12" spans="1:9" x14ac:dyDescent="0.25">
      <c r="A12" t="s">
        <v>247</v>
      </c>
      <c r="B12">
        <v>220.244</v>
      </c>
      <c r="C12">
        <v>435.95799999999997</v>
      </c>
      <c r="D12">
        <v>50.519545460801275</v>
      </c>
      <c r="E12">
        <v>301.39999999999998</v>
      </c>
      <c r="F12">
        <v>35.200000000000003</v>
      </c>
      <c r="G12">
        <f t="shared" si="0"/>
        <v>15.982274204972668</v>
      </c>
      <c r="H12">
        <f t="shared" si="1"/>
        <v>11.678832116788323</v>
      </c>
      <c r="I12">
        <f t="shared" si="2"/>
        <v>8.074172282651082</v>
      </c>
    </row>
    <row r="13" spans="1:9" x14ac:dyDescent="0.25">
      <c r="A13" t="s">
        <v>246</v>
      </c>
      <c r="B13">
        <v>274.29399999999998</v>
      </c>
      <c r="C13">
        <v>473.99899999999997</v>
      </c>
      <c r="D13">
        <v>57.868054573954794</v>
      </c>
      <c r="E13">
        <v>331.7</v>
      </c>
      <c r="F13">
        <v>45.4</v>
      </c>
      <c r="G13">
        <f t="shared" si="0"/>
        <v>16.551583337586678</v>
      </c>
      <c r="H13">
        <f t="shared" si="1"/>
        <v>13.687066626469701</v>
      </c>
      <c r="I13">
        <f t="shared" si="2"/>
        <v>9.5780792786482678</v>
      </c>
    </row>
    <row r="14" spans="1:9" x14ac:dyDescent="0.25">
      <c r="A14" t="s">
        <v>245</v>
      </c>
      <c r="B14">
        <v>305.67899999999997</v>
      </c>
      <c r="C14">
        <v>525.91300000000001</v>
      </c>
      <c r="D14">
        <v>58.123491908357458</v>
      </c>
      <c r="E14">
        <v>368.1</v>
      </c>
      <c r="F14">
        <v>44.3</v>
      </c>
      <c r="G14">
        <f t="shared" si="0"/>
        <v>14.492326918106905</v>
      </c>
      <c r="H14">
        <f t="shared" si="1"/>
        <v>12.034773159467536</v>
      </c>
      <c r="I14">
        <f t="shared" si="2"/>
        <v>8.4234464635785766</v>
      </c>
    </row>
    <row r="15" spans="1:9" x14ac:dyDescent="0.25">
      <c r="A15" t="s">
        <v>244</v>
      </c>
      <c r="B15">
        <v>287.91199999999998</v>
      </c>
      <c r="C15">
        <v>557.99</v>
      </c>
      <c r="D15">
        <v>51.598057312855076</v>
      </c>
      <c r="E15">
        <v>395.7</v>
      </c>
      <c r="F15">
        <v>43.7</v>
      </c>
      <c r="G15">
        <f t="shared" si="0"/>
        <v>15.178248909388984</v>
      </c>
      <c r="H15">
        <f t="shared" si="1"/>
        <v>11.043719989891333</v>
      </c>
      <c r="I15">
        <f t="shared" si="2"/>
        <v>7.8316815713543262</v>
      </c>
    </row>
    <row r="16" spans="1:9" x14ac:dyDescent="0.25">
      <c r="A16" t="s">
        <v>243</v>
      </c>
      <c r="B16">
        <v>364.90100000000001</v>
      </c>
      <c r="C16">
        <v>570.29300000000001</v>
      </c>
      <c r="D16">
        <v>63.984828851134409</v>
      </c>
      <c r="E16">
        <v>404.2</v>
      </c>
      <c r="F16">
        <v>39.200000000000003</v>
      </c>
      <c r="G16">
        <f t="shared" si="0"/>
        <v>10.742639784489493</v>
      </c>
      <c r="H16">
        <f t="shared" si="1"/>
        <v>9.698169223156853</v>
      </c>
      <c r="I16">
        <f t="shared" si="2"/>
        <v>6.8736596801994772</v>
      </c>
    </row>
    <row r="17" spans="1:9" x14ac:dyDescent="0.25">
      <c r="A17" t="s">
        <v>242</v>
      </c>
      <c r="B17">
        <v>404.16999999999996</v>
      </c>
      <c r="C17">
        <v>595.06899999999996</v>
      </c>
      <c r="D17">
        <v>67.91985467231531</v>
      </c>
      <c r="E17">
        <v>421.3</v>
      </c>
      <c r="F17">
        <v>49.8</v>
      </c>
      <c r="G17">
        <f t="shared" si="0"/>
        <v>12.321547863522776</v>
      </c>
      <c r="H17">
        <f t="shared" si="1"/>
        <v>11.820555423688582</v>
      </c>
      <c r="I17">
        <f t="shared" si="2"/>
        <v>8.3687774022844419</v>
      </c>
    </row>
    <row r="18" spans="1:9" x14ac:dyDescent="0.25">
      <c r="A18" t="s">
        <v>241</v>
      </c>
      <c r="B18">
        <v>414.84</v>
      </c>
      <c r="C18">
        <v>609.66599999999994</v>
      </c>
      <c r="D18">
        <v>68.043814153979383</v>
      </c>
      <c r="E18">
        <v>430.9</v>
      </c>
      <c r="F18">
        <v>47.9</v>
      </c>
      <c r="G18">
        <f t="shared" si="0"/>
        <v>11.546620383762415</v>
      </c>
      <c r="H18">
        <f t="shared" si="1"/>
        <v>11.116268275702019</v>
      </c>
      <c r="I18">
        <f t="shared" si="2"/>
        <v>7.8567609149927993</v>
      </c>
    </row>
    <row r="19" spans="1:9" x14ac:dyDescent="0.25">
      <c r="A19" t="s">
        <v>240</v>
      </c>
      <c r="B19">
        <v>487.32799999999997</v>
      </c>
      <c r="C19">
        <v>626.53800000000001</v>
      </c>
      <c r="D19">
        <v>77.781076327373597</v>
      </c>
      <c r="E19">
        <v>442.4</v>
      </c>
      <c r="F19">
        <v>49.7</v>
      </c>
      <c r="G19">
        <f t="shared" si="0"/>
        <v>10.198470024295753</v>
      </c>
      <c r="H19">
        <f t="shared" si="1"/>
        <v>11.234177215189876</v>
      </c>
      <c r="I19">
        <f t="shared" si="2"/>
        <v>7.9324797538217959</v>
      </c>
    </row>
    <row r="20" spans="1:9" x14ac:dyDescent="0.25">
      <c r="A20" t="s">
        <v>239</v>
      </c>
      <c r="B20">
        <v>477.40699999999998</v>
      </c>
      <c r="C20">
        <v>649.37700000000007</v>
      </c>
      <c r="D20">
        <v>73.517694651951032</v>
      </c>
      <c r="E20">
        <v>457</v>
      </c>
      <c r="F20">
        <v>57.8</v>
      </c>
      <c r="G20">
        <f t="shared" si="0"/>
        <v>12.107070068097032</v>
      </c>
      <c r="H20">
        <f t="shared" si="1"/>
        <v>12.647702407002187</v>
      </c>
      <c r="I20">
        <f t="shared" si="2"/>
        <v>8.9008388039613333</v>
      </c>
    </row>
    <row r="21" spans="1:9" x14ac:dyDescent="0.25">
      <c r="A21" t="s">
        <v>238</v>
      </c>
      <c r="B21">
        <v>524.16399999999999</v>
      </c>
      <c r="C21">
        <v>672.86400000000003</v>
      </c>
      <c r="D21">
        <v>77.90043753269606</v>
      </c>
      <c r="E21">
        <v>472.5</v>
      </c>
      <c r="F21">
        <v>64.7</v>
      </c>
      <c r="G21">
        <f t="shared" si="0"/>
        <v>12.34346502239757</v>
      </c>
      <c r="H21">
        <f t="shared" si="1"/>
        <v>13.693121693121693</v>
      </c>
      <c r="I21">
        <f t="shared" si="2"/>
        <v>9.6156132591430055</v>
      </c>
    </row>
    <row r="22" spans="1:9" x14ac:dyDescent="0.25">
      <c r="A22" t="s">
        <v>237</v>
      </c>
      <c r="B22">
        <v>612.12900000000002</v>
      </c>
      <c r="C22">
        <v>709.81499999999994</v>
      </c>
      <c r="D22">
        <v>86.237822531222932</v>
      </c>
      <c r="E22">
        <v>498.6</v>
      </c>
      <c r="F22">
        <v>71.7</v>
      </c>
      <c r="G22">
        <f t="shared" si="0"/>
        <v>11.71321731203717</v>
      </c>
      <c r="H22">
        <f t="shared" si="1"/>
        <v>14.380264741275573</v>
      </c>
      <c r="I22">
        <f t="shared" si="2"/>
        <v>10.101223558251094</v>
      </c>
    </row>
    <row r="23" spans="1:9" x14ac:dyDescent="0.25">
      <c r="A23" t="s">
        <v>236</v>
      </c>
      <c r="B23">
        <v>697.97399999999993</v>
      </c>
      <c r="C23">
        <v>761.29099999999994</v>
      </c>
      <c r="D23">
        <v>91.682943841448278</v>
      </c>
      <c r="E23">
        <v>533.5</v>
      </c>
      <c r="F23">
        <v>83.5</v>
      </c>
      <c r="G23">
        <f t="shared" si="0"/>
        <v>11.963196336826302</v>
      </c>
      <c r="H23">
        <f t="shared" si="1"/>
        <v>15.651358950328023</v>
      </c>
      <c r="I23">
        <f t="shared" si="2"/>
        <v>10.968210579134654</v>
      </c>
    </row>
    <row r="24" spans="1:9" x14ac:dyDescent="0.25">
      <c r="A24" t="s">
        <v>235</v>
      </c>
      <c r="B24">
        <v>641.85599999999999</v>
      </c>
      <c r="C24">
        <v>832.79</v>
      </c>
      <c r="D24">
        <v>77.072971577468508</v>
      </c>
      <c r="E24">
        <v>581.20000000000005</v>
      </c>
      <c r="F24">
        <v>90.9</v>
      </c>
      <c r="G24">
        <f t="shared" si="0"/>
        <v>14.16205504038289</v>
      </c>
      <c r="H24">
        <f t="shared" si="1"/>
        <v>15.640055058499655</v>
      </c>
      <c r="I24">
        <f t="shared" si="2"/>
        <v>10.915116656059752</v>
      </c>
    </row>
    <row r="25" spans="1:9" x14ac:dyDescent="0.25">
      <c r="A25" t="s">
        <v>234</v>
      </c>
      <c r="B25">
        <v>816.45299999999997</v>
      </c>
      <c r="C25">
        <v>898.43600000000004</v>
      </c>
      <c r="D25">
        <v>90.874920417258437</v>
      </c>
      <c r="E25">
        <v>631.4</v>
      </c>
      <c r="F25">
        <v>89.3</v>
      </c>
      <c r="G25">
        <f t="shared" si="0"/>
        <v>10.937555499214284</v>
      </c>
      <c r="H25">
        <f t="shared" si="1"/>
        <v>14.14317389927146</v>
      </c>
      <c r="I25">
        <f t="shared" si="2"/>
        <v>9.9394948555044529</v>
      </c>
    </row>
    <row r="26" spans="1:9" x14ac:dyDescent="0.25">
      <c r="A26" t="s">
        <v>233</v>
      </c>
      <c r="B26">
        <v>963.43500000000006</v>
      </c>
      <c r="C26">
        <v>980.2299999999999</v>
      </c>
      <c r="D26">
        <v>98.286626608040976</v>
      </c>
      <c r="E26">
        <v>694.5</v>
      </c>
      <c r="F26">
        <v>96.4</v>
      </c>
      <c r="G26">
        <f t="shared" si="0"/>
        <v>10.005864432992366</v>
      </c>
      <c r="H26">
        <f t="shared" si="1"/>
        <v>13.880489560835136</v>
      </c>
      <c r="I26">
        <f t="shared" si="2"/>
        <v>9.834426614161984</v>
      </c>
    </row>
    <row r="27" spans="1:9" x14ac:dyDescent="0.25">
      <c r="A27" t="s">
        <v>232</v>
      </c>
      <c r="B27">
        <v>845.76700000000005</v>
      </c>
      <c r="C27">
        <v>1083.7809999999999</v>
      </c>
      <c r="D27">
        <v>78.038552069098827</v>
      </c>
      <c r="E27">
        <v>765.4</v>
      </c>
      <c r="F27">
        <v>94.9</v>
      </c>
      <c r="G27">
        <f t="shared" si="0"/>
        <v>11.220584392628229</v>
      </c>
      <c r="H27">
        <f t="shared" si="1"/>
        <v>12.398745753854195</v>
      </c>
      <c r="I27">
        <f t="shared" si="2"/>
        <v>8.7563815936983591</v>
      </c>
    </row>
    <row r="28" spans="1:9" x14ac:dyDescent="0.25">
      <c r="A28" t="s">
        <v>231</v>
      </c>
      <c r="B28">
        <v>860.86399999999992</v>
      </c>
      <c r="C28">
        <v>1182.9069999999999</v>
      </c>
      <c r="D28">
        <v>72.775290027026642</v>
      </c>
      <c r="E28">
        <v>841.5</v>
      </c>
      <c r="F28">
        <v>84.8</v>
      </c>
      <c r="G28">
        <f t="shared" si="0"/>
        <v>9.850568730949373</v>
      </c>
      <c r="H28">
        <f t="shared" si="1"/>
        <v>10.077243018419489</v>
      </c>
      <c r="I28">
        <f t="shared" si="2"/>
        <v>7.1687799632600022</v>
      </c>
    </row>
    <row r="29" spans="1:9" x14ac:dyDescent="0.25">
      <c r="A29" t="s">
        <v>230</v>
      </c>
      <c r="B29">
        <v>986.79500000000007</v>
      </c>
      <c r="C29">
        <v>1288.569</v>
      </c>
      <c r="D29">
        <v>76.580687568923352</v>
      </c>
      <c r="E29">
        <v>919.3</v>
      </c>
      <c r="F29">
        <v>97.6</v>
      </c>
      <c r="G29">
        <f t="shared" si="0"/>
        <v>9.8906054448999026</v>
      </c>
      <c r="H29">
        <f t="shared" si="1"/>
        <v>10.616773632111389</v>
      </c>
      <c r="I29">
        <f t="shared" si="2"/>
        <v>7.5742936544337169</v>
      </c>
    </row>
    <row r="30" spans="1:9" x14ac:dyDescent="0.25">
      <c r="A30" t="s">
        <v>229</v>
      </c>
      <c r="B30">
        <v>1191.8600000000001</v>
      </c>
      <c r="C30">
        <v>1403.405</v>
      </c>
      <c r="D30">
        <v>84.92630423861965</v>
      </c>
      <c r="E30">
        <v>995.8</v>
      </c>
      <c r="F30">
        <v>112.2</v>
      </c>
      <c r="G30">
        <f t="shared" si="0"/>
        <v>9.413857332237006</v>
      </c>
      <c r="H30">
        <f t="shared" si="1"/>
        <v>11.267322755573408</v>
      </c>
      <c r="I30">
        <f t="shared" si="2"/>
        <v>7.9948411185652049</v>
      </c>
    </row>
    <row r="31" spans="1:9" x14ac:dyDescent="0.25">
      <c r="A31" t="s">
        <v>228</v>
      </c>
      <c r="B31">
        <v>1002.32</v>
      </c>
      <c r="C31">
        <v>1596.509</v>
      </c>
      <c r="D31">
        <v>62.781982437931759</v>
      </c>
      <c r="E31">
        <v>1121.9000000000001</v>
      </c>
      <c r="F31">
        <v>125.5</v>
      </c>
      <c r="G31">
        <f t="shared" si="0"/>
        <v>12.520951392768776</v>
      </c>
      <c r="H31">
        <f t="shared" si="1"/>
        <v>11.18638024779392</v>
      </c>
      <c r="I31">
        <f t="shared" si="2"/>
        <v>7.860901504470065</v>
      </c>
    </row>
    <row r="32" spans="1:9" x14ac:dyDescent="0.25">
      <c r="A32" t="s">
        <v>227</v>
      </c>
      <c r="B32">
        <v>710.68500000000006</v>
      </c>
      <c r="C32">
        <v>1943.1389999999999</v>
      </c>
      <c r="D32">
        <v>36.574069070714962</v>
      </c>
      <c r="E32">
        <v>1368.6</v>
      </c>
      <c r="F32">
        <v>121.3</v>
      </c>
      <c r="G32">
        <f t="shared" si="0"/>
        <v>17.068039989587508</v>
      </c>
      <c r="H32">
        <f t="shared" si="1"/>
        <v>8.8630717521554878</v>
      </c>
      <c r="I32">
        <f t="shared" si="2"/>
        <v>6.2424767348089869</v>
      </c>
    </row>
    <row r="33" spans="1:9" x14ac:dyDescent="0.25">
      <c r="A33" t="s">
        <v>226</v>
      </c>
      <c r="B33">
        <v>1072.992</v>
      </c>
      <c r="C33">
        <v>2131.837</v>
      </c>
      <c r="D33">
        <v>50.331803041226884</v>
      </c>
      <c r="E33">
        <v>1515.2</v>
      </c>
      <c r="F33">
        <v>141.4</v>
      </c>
      <c r="G33">
        <f t="shared" si="0"/>
        <v>13.178103844203873</v>
      </c>
      <c r="H33">
        <f t="shared" si="1"/>
        <v>9.3321013727560711</v>
      </c>
      <c r="I33">
        <f t="shared" si="2"/>
        <v>6.6327772714330404</v>
      </c>
    </row>
    <row r="34" spans="1:9" x14ac:dyDescent="0.25">
      <c r="A34" t="s">
        <v>225</v>
      </c>
      <c r="B34">
        <v>1258.971</v>
      </c>
      <c r="C34">
        <v>2354.2660000000001</v>
      </c>
      <c r="D34">
        <v>53.476157749379219</v>
      </c>
      <c r="E34">
        <v>1662.7</v>
      </c>
      <c r="F34">
        <v>169.8</v>
      </c>
      <c r="G34">
        <f t="shared" si="0"/>
        <v>13.487205026962496</v>
      </c>
      <c r="H34">
        <f t="shared" si="1"/>
        <v>10.212305286582065</v>
      </c>
      <c r="I34">
        <f t="shared" si="2"/>
        <v>7.2124390362006672</v>
      </c>
    </row>
    <row r="35" spans="1:9" x14ac:dyDescent="0.25">
      <c r="A35" t="s">
        <v>224</v>
      </c>
      <c r="B35">
        <v>1196.7959999999998</v>
      </c>
      <c r="C35">
        <v>2618.1660000000002</v>
      </c>
      <c r="D35">
        <v>45.711234505375138</v>
      </c>
      <c r="E35">
        <v>1847.2</v>
      </c>
      <c r="F35">
        <v>197</v>
      </c>
      <c r="G35">
        <f t="shared" si="0"/>
        <v>16.460616512755728</v>
      </c>
      <c r="H35">
        <f t="shared" si="1"/>
        <v>10.664789952360328</v>
      </c>
      <c r="I35">
        <f t="shared" si="2"/>
        <v>7.5243510151762711</v>
      </c>
    </row>
    <row r="36" spans="1:9" x14ac:dyDescent="0.25">
      <c r="A36" t="s">
        <v>223</v>
      </c>
      <c r="B36">
        <v>1297.4760000000001</v>
      </c>
      <c r="C36">
        <v>2978.6419999999998</v>
      </c>
      <c r="D36">
        <v>43.559313270946966</v>
      </c>
      <c r="E36">
        <v>2093.6</v>
      </c>
      <c r="F36">
        <v>221.7</v>
      </c>
      <c r="G36">
        <f t="shared" si="0"/>
        <v>17.087021262821047</v>
      </c>
      <c r="H36">
        <f t="shared" si="1"/>
        <v>10.589415361100498</v>
      </c>
      <c r="I36">
        <f t="shared" si="2"/>
        <v>7.442989120545537</v>
      </c>
    </row>
    <row r="37" spans="1:9" x14ac:dyDescent="0.25">
      <c r="A37" t="s">
        <v>222</v>
      </c>
      <c r="B37">
        <v>1536.1320000000001</v>
      </c>
      <c r="C37">
        <v>3439.5730000000003</v>
      </c>
      <c r="D37">
        <v>44.660543619803974</v>
      </c>
      <c r="E37">
        <v>2409.3000000000002</v>
      </c>
      <c r="F37">
        <v>226.8</v>
      </c>
      <c r="G37">
        <f t="shared" si="0"/>
        <v>14.764356188140082</v>
      </c>
      <c r="H37">
        <f t="shared" si="1"/>
        <v>9.4135225999252885</v>
      </c>
      <c r="I37">
        <f t="shared" si="2"/>
        <v>6.5938417355875272</v>
      </c>
    </row>
    <row r="38" spans="1:9" x14ac:dyDescent="0.25">
      <c r="A38" t="s">
        <v>221</v>
      </c>
      <c r="B38">
        <v>1923.94</v>
      </c>
      <c r="C38">
        <v>3925.2069999999999</v>
      </c>
      <c r="D38">
        <v>49.014994623213504</v>
      </c>
      <c r="E38">
        <v>2761</v>
      </c>
      <c r="F38">
        <v>223.1</v>
      </c>
      <c r="G38">
        <f t="shared" si="0"/>
        <v>11.595995717122156</v>
      </c>
      <c r="H38">
        <f t="shared" si="1"/>
        <v>8.0804056501267656</v>
      </c>
      <c r="I38">
        <f t="shared" si="2"/>
        <v>5.6837766772554925</v>
      </c>
    </row>
    <row r="39" spans="1:9" x14ac:dyDescent="0.25">
      <c r="A39" t="s">
        <v>220</v>
      </c>
      <c r="B39">
        <v>1893.1689999999999</v>
      </c>
      <c r="C39">
        <v>4403.6480000000001</v>
      </c>
      <c r="D39">
        <v>42.990924796895662</v>
      </c>
      <c r="E39">
        <v>3119.8</v>
      </c>
      <c r="F39">
        <v>272.8</v>
      </c>
      <c r="G39">
        <f t="shared" si="0"/>
        <v>14.409701405421282</v>
      </c>
      <c r="H39">
        <f t="shared" si="1"/>
        <v>8.7441502660426949</v>
      </c>
      <c r="I39">
        <f t="shared" si="2"/>
        <v>6.1948638946618804</v>
      </c>
    </row>
    <row r="40" spans="1:9" x14ac:dyDescent="0.25">
      <c r="A40" t="s">
        <v>219</v>
      </c>
      <c r="B40">
        <v>2104.1419999999998</v>
      </c>
      <c r="C40">
        <v>4638.5259999999998</v>
      </c>
      <c r="D40">
        <v>45.362298281824877</v>
      </c>
      <c r="E40">
        <v>3314.6</v>
      </c>
      <c r="F40">
        <v>264.2</v>
      </c>
      <c r="G40">
        <f t="shared" si="0"/>
        <v>12.556186797278892</v>
      </c>
      <c r="H40">
        <f t="shared" si="1"/>
        <v>7.970795872805164</v>
      </c>
      <c r="I40">
        <f t="shared" si="2"/>
        <v>5.6957749078047639</v>
      </c>
    </row>
    <row r="41" spans="1:9" x14ac:dyDescent="0.25">
      <c r="A41" t="s">
        <v>218</v>
      </c>
      <c r="B41">
        <v>2326.5140000000001</v>
      </c>
      <c r="C41">
        <v>4792.8419999999996</v>
      </c>
      <c r="D41">
        <v>48.541429072771436</v>
      </c>
      <c r="E41">
        <v>3409.2</v>
      </c>
      <c r="F41">
        <v>302.8</v>
      </c>
      <c r="G41">
        <f t="shared" si="0"/>
        <v>13.015180652254832</v>
      </c>
      <c r="H41">
        <f t="shared" si="1"/>
        <v>8.8818491141616818</v>
      </c>
      <c r="I41">
        <f t="shared" si="2"/>
        <v>6.3177546850073512</v>
      </c>
    </row>
    <row r="42" spans="1:9" x14ac:dyDescent="0.25">
      <c r="A42" t="s">
        <v>217</v>
      </c>
      <c r="B42">
        <v>2294.0970000000002</v>
      </c>
      <c r="C42">
        <v>5095.518</v>
      </c>
      <c r="D42">
        <v>45.021860387893831</v>
      </c>
      <c r="E42">
        <v>3606.4</v>
      </c>
      <c r="F42">
        <v>373.4</v>
      </c>
      <c r="G42">
        <f t="shared" si="0"/>
        <v>16.276556745420962</v>
      </c>
      <c r="H42">
        <f t="shared" si="1"/>
        <v>10.353815439219165</v>
      </c>
      <c r="I42">
        <f t="shared" si="2"/>
        <v>7.328008653879742</v>
      </c>
    </row>
    <row r="43" spans="1:9" x14ac:dyDescent="0.25">
      <c r="A43" t="s">
        <v>216</v>
      </c>
      <c r="B43">
        <v>2764.5659999999998</v>
      </c>
      <c r="C43">
        <v>5329.6390000000001</v>
      </c>
      <c r="D43">
        <v>51.871543269628582</v>
      </c>
      <c r="E43">
        <v>3794.2</v>
      </c>
      <c r="F43">
        <v>383.9</v>
      </c>
      <c r="G43">
        <f t="shared" si="0"/>
        <v>13.886447275991964</v>
      </c>
      <c r="H43">
        <f t="shared" si="1"/>
        <v>10.11807495651257</v>
      </c>
      <c r="I43">
        <f t="shared" si="2"/>
        <v>7.20311450738033</v>
      </c>
    </row>
    <row r="44" spans="1:9" x14ac:dyDescent="0.25">
      <c r="A44" t="s">
        <v>215</v>
      </c>
      <c r="B44">
        <v>3108.06</v>
      </c>
      <c r="C44">
        <v>5511.2089999999998</v>
      </c>
      <c r="D44">
        <v>56.395248302142051</v>
      </c>
      <c r="E44">
        <v>3951.4</v>
      </c>
      <c r="F44">
        <v>364.7</v>
      </c>
      <c r="G44">
        <f t="shared" si="0"/>
        <v>11.734007708988885</v>
      </c>
      <c r="H44">
        <f t="shared" si="1"/>
        <v>9.2296401275497288</v>
      </c>
      <c r="I44">
        <f t="shared" si="2"/>
        <v>6.6174227832767736</v>
      </c>
    </row>
    <row r="45" spans="1:9" x14ac:dyDescent="0.25">
      <c r="A45" t="s">
        <v>214</v>
      </c>
      <c r="B45">
        <v>3197.9690000000001</v>
      </c>
      <c r="C45">
        <v>5802.5569999999998</v>
      </c>
      <c r="D45">
        <v>55.113099276749885</v>
      </c>
      <c r="E45">
        <v>4145.8</v>
      </c>
      <c r="F45">
        <v>405.5</v>
      </c>
      <c r="G45">
        <f t="shared" si="0"/>
        <v>12.679922788494821</v>
      </c>
      <c r="H45">
        <f t="shared" si="1"/>
        <v>9.780983163683727</v>
      </c>
      <c r="I45">
        <f t="shared" si="2"/>
        <v>6.9882984346383843</v>
      </c>
    </row>
    <row r="46" spans="1:9" x14ac:dyDescent="0.25">
      <c r="A46" t="s">
        <v>213</v>
      </c>
      <c r="B46">
        <v>3507.433</v>
      </c>
      <c r="C46">
        <v>6180.1910000000007</v>
      </c>
      <c r="D46">
        <v>56.752825276759246</v>
      </c>
      <c r="E46">
        <v>4396.8</v>
      </c>
      <c r="F46">
        <v>457.7</v>
      </c>
      <c r="G46">
        <f t="shared" si="0"/>
        <v>13.0494295970871</v>
      </c>
      <c r="H46">
        <f t="shared" si="1"/>
        <v>10.409843522561863</v>
      </c>
      <c r="I46">
        <f t="shared" si="2"/>
        <v>7.4059199788485488</v>
      </c>
    </row>
    <row r="47" spans="1:9" x14ac:dyDescent="0.25">
      <c r="A47" t="s">
        <v>212</v>
      </c>
      <c r="B47">
        <v>4200.558</v>
      </c>
      <c r="C47">
        <v>6495.0069999999996</v>
      </c>
      <c r="D47">
        <v>64.673648542642056</v>
      </c>
      <c r="E47">
        <v>4643.5</v>
      </c>
      <c r="F47">
        <v>457.8</v>
      </c>
      <c r="G47">
        <f t="shared" si="0"/>
        <v>10.898552049513423</v>
      </c>
      <c r="H47">
        <f t="shared" si="1"/>
        <v>9.8589426079465934</v>
      </c>
      <c r="I47">
        <f t="shared" si="2"/>
        <v>7.0484912487392251</v>
      </c>
    </row>
    <row r="48" spans="1:9" x14ac:dyDescent="0.25">
      <c r="A48" t="s">
        <v>211</v>
      </c>
      <c r="B48">
        <v>4106.6790000000001</v>
      </c>
      <c r="C48">
        <v>6649.1390000000001</v>
      </c>
      <c r="D48">
        <v>61.762568055803911</v>
      </c>
      <c r="E48">
        <v>4899.5</v>
      </c>
      <c r="F48">
        <v>457.2</v>
      </c>
      <c r="G48">
        <f t="shared" si="0"/>
        <v>11.133083447720164</v>
      </c>
      <c r="H48">
        <f t="shared" si="1"/>
        <v>9.3315644453515656</v>
      </c>
      <c r="I48">
        <f t="shared" si="2"/>
        <v>6.8760782411076082</v>
      </c>
    </row>
    <row r="49" spans="1:9" x14ac:dyDescent="0.25">
      <c r="A49" t="s">
        <v>210</v>
      </c>
      <c r="B49">
        <v>5124.3469999999998</v>
      </c>
      <c r="C49">
        <v>6494.308</v>
      </c>
      <c r="D49">
        <v>78.905204372813856</v>
      </c>
      <c r="E49">
        <v>5023.1000000000004</v>
      </c>
      <c r="F49">
        <v>450.5</v>
      </c>
      <c r="G49">
        <f t="shared" si="0"/>
        <v>8.7913640508732147</v>
      </c>
      <c r="H49">
        <f t="shared" si="1"/>
        <v>8.9685652286436657</v>
      </c>
      <c r="I49">
        <f t="shared" si="2"/>
        <v>6.9368437714995954</v>
      </c>
    </row>
    <row r="50" spans="1:9" x14ac:dyDescent="0.25">
      <c r="A50" t="s">
        <v>209</v>
      </c>
      <c r="B50">
        <v>5604.2</v>
      </c>
      <c r="C50">
        <v>6342.4210000000003</v>
      </c>
      <c r="D50">
        <v>88.360580289450979</v>
      </c>
      <c r="E50">
        <v>5201.1000000000004</v>
      </c>
      <c r="F50">
        <v>448.2</v>
      </c>
      <c r="G50">
        <f t="shared" si="0"/>
        <v>7.9975732486349527</v>
      </c>
      <c r="H50">
        <f t="shared" si="1"/>
        <v>8.6174078560304537</v>
      </c>
      <c r="I50">
        <f t="shared" si="2"/>
        <v>7.0667021315677401</v>
      </c>
    </row>
    <row r="51" spans="1:9" x14ac:dyDescent="0.25">
      <c r="A51" t="s">
        <v>208</v>
      </c>
      <c r="B51">
        <v>6016.4769999999999</v>
      </c>
      <c r="C51">
        <v>6474.3419999999996</v>
      </c>
      <c r="D51">
        <v>92.928007201349573</v>
      </c>
      <c r="E51">
        <v>5451.2</v>
      </c>
      <c r="F51">
        <v>487</v>
      </c>
      <c r="G51">
        <f t="shared" si="0"/>
        <v>8.0944379908707376</v>
      </c>
      <c r="H51">
        <f t="shared" si="1"/>
        <v>8.9338127384796024</v>
      </c>
      <c r="I51">
        <f t="shared" si="2"/>
        <v>7.5219999190651352</v>
      </c>
    </row>
    <row r="52" spans="1:9" x14ac:dyDescent="0.25">
      <c r="A52" t="s">
        <v>207</v>
      </c>
      <c r="B52">
        <v>5940.7919999999995</v>
      </c>
      <c r="C52">
        <v>6875.8</v>
      </c>
      <c r="D52">
        <v>86.401466011227797</v>
      </c>
      <c r="E52">
        <v>5754.5</v>
      </c>
      <c r="F52">
        <v>582.29999999999995</v>
      </c>
      <c r="G52">
        <f t="shared" si="0"/>
        <v>9.8017234065760928</v>
      </c>
      <c r="H52">
        <f t="shared" si="1"/>
        <v>10.119037275175948</v>
      </c>
      <c r="I52">
        <f t="shared" si="2"/>
        <v>8.4688327176474001</v>
      </c>
    </row>
    <row r="53" spans="1:9" x14ac:dyDescent="0.25">
      <c r="A53" t="s">
        <v>206</v>
      </c>
      <c r="B53">
        <v>7454.5119999999997</v>
      </c>
      <c r="C53">
        <v>7251.15</v>
      </c>
      <c r="D53">
        <v>102.80454824407164</v>
      </c>
      <c r="E53">
        <v>6100.1</v>
      </c>
      <c r="F53">
        <v>634.4</v>
      </c>
      <c r="G53">
        <f t="shared" si="0"/>
        <v>8.5102820949245235</v>
      </c>
      <c r="H53">
        <f t="shared" si="1"/>
        <v>10.399829510991623</v>
      </c>
      <c r="I53">
        <f t="shared" si="2"/>
        <v>8.7489570619832708</v>
      </c>
    </row>
    <row r="54" spans="1:9" x14ac:dyDescent="0.25">
      <c r="A54" t="s">
        <v>205</v>
      </c>
      <c r="B54">
        <v>7702.4440000000004</v>
      </c>
      <c r="C54">
        <v>7514.0289999999995</v>
      </c>
      <c r="D54">
        <v>102.50750961967275</v>
      </c>
      <c r="E54">
        <v>6421.2</v>
      </c>
      <c r="F54">
        <v>699.4</v>
      </c>
      <c r="G54">
        <f t="shared" si="0"/>
        <v>9.0802347930085556</v>
      </c>
      <c r="H54">
        <f t="shared" si="1"/>
        <v>10.892045100604248</v>
      </c>
      <c r="I54">
        <f t="shared" si="2"/>
        <v>9.3079225539321193</v>
      </c>
    </row>
    <row r="55" spans="1:9" x14ac:dyDescent="0.25">
      <c r="A55" t="s">
        <v>204</v>
      </c>
      <c r="B55">
        <v>9447.6270000000004</v>
      </c>
      <c r="C55">
        <v>8518.6839999999993</v>
      </c>
      <c r="D55">
        <v>110.90477120644458</v>
      </c>
      <c r="E55">
        <v>6798</v>
      </c>
      <c r="F55">
        <v>758.6</v>
      </c>
      <c r="G55">
        <f t="shared" si="0"/>
        <v>8.029529531595605</v>
      </c>
      <c r="H55">
        <f t="shared" si="1"/>
        <v>11.159164460135335</v>
      </c>
      <c r="I55">
        <f t="shared" si="2"/>
        <v>8.9051313559700063</v>
      </c>
    </row>
    <row r="56" spans="1:9" x14ac:dyDescent="0.25">
      <c r="A56" t="s">
        <v>203</v>
      </c>
      <c r="B56">
        <v>11539.638999999999</v>
      </c>
      <c r="C56">
        <v>9228.3320000000003</v>
      </c>
      <c r="D56">
        <v>125.04577208535628</v>
      </c>
      <c r="E56">
        <v>7158.9</v>
      </c>
      <c r="F56">
        <v>738.7</v>
      </c>
      <c r="G56">
        <f t="shared" si="0"/>
        <v>6.4014134237648168</v>
      </c>
      <c r="H56">
        <f t="shared" si="1"/>
        <v>10.318624369665732</v>
      </c>
      <c r="I56">
        <f t="shared" si="2"/>
        <v>8.0046968401223531</v>
      </c>
    </row>
    <row r="57" spans="1:9" x14ac:dyDescent="0.25">
      <c r="A57" t="s">
        <v>202</v>
      </c>
      <c r="B57">
        <v>14559.782999999999</v>
      </c>
      <c r="C57">
        <v>9768.1229999999996</v>
      </c>
      <c r="D57">
        <v>149.05405060931358</v>
      </c>
      <c r="E57">
        <v>7569.6</v>
      </c>
      <c r="F57">
        <v>751.9</v>
      </c>
      <c r="G57">
        <f t="shared" si="0"/>
        <v>5.1642253184680023</v>
      </c>
      <c r="H57">
        <f t="shared" si="1"/>
        <v>9.9331536673007808</v>
      </c>
      <c r="I57">
        <f t="shared" si="2"/>
        <v>7.6974870197682819</v>
      </c>
    </row>
    <row r="58" spans="1:9" x14ac:dyDescent="0.25">
      <c r="A58" t="s">
        <v>201</v>
      </c>
      <c r="B58">
        <v>12045.539999999999</v>
      </c>
      <c r="C58">
        <v>10750.602999999999</v>
      </c>
      <c r="D58">
        <v>112.04524992691107</v>
      </c>
      <c r="E58">
        <v>8097.8</v>
      </c>
      <c r="F58">
        <v>723.9</v>
      </c>
      <c r="G58">
        <f t="shared" si="0"/>
        <v>6.0096932142519144</v>
      </c>
      <c r="H58">
        <f t="shared" si="1"/>
        <v>8.9394650398873754</v>
      </c>
      <c r="I58">
        <f t="shared" si="2"/>
        <v>6.7335757817491722</v>
      </c>
    </row>
    <row r="59" spans="1:9" x14ac:dyDescent="0.25">
      <c r="A59" t="s">
        <v>200</v>
      </c>
      <c r="B59">
        <v>10728.323</v>
      </c>
      <c r="C59">
        <v>10737.308999999999</v>
      </c>
      <c r="D59">
        <v>99.916310502007534</v>
      </c>
      <c r="E59">
        <v>8488.1</v>
      </c>
      <c r="F59">
        <v>656.3</v>
      </c>
      <c r="G59">
        <f t="shared" si="0"/>
        <v>6.1174519074416382</v>
      </c>
      <c r="H59">
        <f t="shared" si="1"/>
        <v>7.7320012723695513</v>
      </c>
      <c r="I59">
        <f t="shared" si="2"/>
        <v>6.1123322426503703</v>
      </c>
    </row>
    <row r="60" spans="1:9" x14ac:dyDescent="0.25">
      <c r="A60" t="s">
        <v>199</v>
      </c>
      <c r="B60">
        <v>8166.6240000000007</v>
      </c>
      <c r="C60">
        <v>11094.547999999999</v>
      </c>
      <c r="D60">
        <v>73.609343976879458</v>
      </c>
      <c r="E60">
        <v>8757.4</v>
      </c>
      <c r="F60">
        <v>719.3</v>
      </c>
      <c r="G60">
        <f t="shared" si="0"/>
        <v>8.8078011183078821</v>
      </c>
      <c r="H60">
        <f t="shared" si="1"/>
        <v>8.2136250485303854</v>
      </c>
      <c r="I60">
        <f t="shared" si="2"/>
        <v>6.483364621974685</v>
      </c>
    </row>
    <row r="61" spans="1:9" x14ac:dyDescent="0.25">
      <c r="A61" t="s">
        <v>198</v>
      </c>
      <c r="B61">
        <v>10575.121000000001</v>
      </c>
      <c r="C61">
        <v>11411.399000000001</v>
      </c>
      <c r="D61">
        <v>92.671555871457997</v>
      </c>
      <c r="E61">
        <v>9037.9</v>
      </c>
      <c r="F61">
        <v>815</v>
      </c>
      <c r="G61">
        <f t="shared" si="0"/>
        <v>7.7067676105077183</v>
      </c>
      <c r="H61">
        <f t="shared" si="1"/>
        <v>9.0175815178304699</v>
      </c>
      <c r="I61">
        <f t="shared" si="2"/>
        <v>7.1419814520550888</v>
      </c>
    </row>
    <row r="62" spans="1:9" x14ac:dyDescent="0.25">
      <c r="A62" t="s">
        <v>197</v>
      </c>
      <c r="B62">
        <v>11478.916999999999</v>
      </c>
      <c r="C62">
        <v>13005.763999999999</v>
      </c>
      <c r="D62">
        <v>88.260228311078066</v>
      </c>
      <c r="E62">
        <v>9766.2999999999993</v>
      </c>
      <c r="F62">
        <v>964.1</v>
      </c>
      <c r="G62">
        <f t="shared" si="0"/>
        <v>8.3988759566777951</v>
      </c>
      <c r="H62">
        <f t="shared" si="1"/>
        <v>9.8717016679807106</v>
      </c>
      <c r="I62">
        <f t="shared" si="2"/>
        <v>7.4128670949280648</v>
      </c>
    </row>
    <row r="63" spans="1:9" x14ac:dyDescent="0.25">
      <c r="A63" t="s">
        <v>196</v>
      </c>
      <c r="B63">
        <v>11935.573</v>
      </c>
      <c r="C63">
        <v>14265.295000000002</v>
      </c>
      <c r="D63">
        <v>83.668602717293965</v>
      </c>
      <c r="E63">
        <v>10651.2</v>
      </c>
      <c r="F63">
        <v>1118.7</v>
      </c>
      <c r="G63">
        <f t="shared" si="0"/>
        <v>9.3728218997110577</v>
      </c>
      <c r="H63">
        <f t="shared" si="1"/>
        <v>10.503041910770618</v>
      </c>
      <c r="I63">
        <f t="shared" si="2"/>
        <v>7.8421091186687688</v>
      </c>
    </row>
    <row r="64" spans="1:9" x14ac:dyDescent="0.25">
      <c r="A64" t="s">
        <v>195</v>
      </c>
      <c r="B64">
        <v>13520.996999999999</v>
      </c>
      <c r="C64">
        <v>15710.081</v>
      </c>
      <c r="D64">
        <v>86.06573702579891</v>
      </c>
      <c r="E64">
        <v>11503.6</v>
      </c>
      <c r="F64">
        <v>1269.3</v>
      </c>
      <c r="G64">
        <f t="shared" si="0"/>
        <v>9.3876213418285648</v>
      </c>
      <c r="H64">
        <f t="shared" si="1"/>
        <v>11.033937202267117</v>
      </c>
      <c r="I64">
        <f t="shared" si="2"/>
        <v>8.0795254970359469</v>
      </c>
    </row>
    <row r="65" spans="1:9" x14ac:dyDescent="0.25">
      <c r="A65" t="s">
        <v>194</v>
      </c>
      <c r="B65">
        <v>14640.085999999999</v>
      </c>
      <c r="C65">
        <v>17300.207000000002</v>
      </c>
      <c r="D65">
        <v>84.623762016257956</v>
      </c>
      <c r="E65">
        <v>12127.4</v>
      </c>
      <c r="F65">
        <v>1225.8</v>
      </c>
      <c r="G65">
        <f t="shared" si="0"/>
        <v>8.3729016345942231</v>
      </c>
      <c r="H65">
        <f t="shared" si="1"/>
        <v>10.107690024242624</v>
      </c>
      <c r="I65">
        <f t="shared" si="2"/>
        <v>7.0854643531143857</v>
      </c>
    </row>
    <row r="66" spans="1:9" x14ac:dyDescent="0.25">
      <c r="A66" t="s">
        <v>193</v>
      </c>
      <c r="B66">
        <v>9913.2720000000008</v>
      </c>
      <c r="C66">
        <v>16426.550999999999</v>
      </c>
      <c r="D66">
        <v>60.349077539162053</v>
      </c>
      <c r="E66">
        <v>12874.6</v>
      </c>
      <c r="F66">
        <v>1172.2</v>
      </c>
      <c r="G66">
        <f t="shared" si="0"/>
        <v>11.824551974363256</v>
      </c>
      <c r="H66">
        <f t="shared" si="1"/>
        <v>9.104748885402266</v>
      </c>
      <c r="I66">
        <f t="shared" si="2"/>
        <v>7.1360080396670007</v>
      </c>
    </row>
    <row r="67" spans="1:9" x14ac:dyDescent="0.25">
      <c r="A67" t="s">
        <v>192</v>
      </c>
      <c r="B67">
        <v>11804.486000000001</v>
      </c>
      <c r="C67">
        <v>14017.166000000001</v>
      </c>
      <c r="D67">
        <v>84.214498137497984</v>
      </c>
      <c r="E67">
        <v>12458.8</v>
      </c>
      <c r="F67">
        <v>1073.5</v>
      </c>
      <c r="G67">
        <f t="shared" si="0"/>
        <v>9.0940003656237121</v>
      </c>
      <c r="H67">
        <f t="shared" si="1"/>
        <v>8.616399653257135</v>
      </c>
      <c r="I67">
        <f t="shared" si="2"/>
        <v>7.6584667685322403</v>
      </c>
    </row>
    <row r="68" spans="1:9" x14ac:dyDescent="0.25">
      <c r="A68" t="s">
        <v>191</v>
      </c>
      <c r="B68">
        <v>13114.288</v>
      </c>
      <c r="C68">
        <v>14710.923000000001</v>
      </c>
      <c r="D68">
        <v>89.146602154059266</v>
      </c>
      <c r="E68">
        <v>12812.9</v>
      </c>
      <c r="F68">
        <v>1352.5</v>
      </c>
      <c r="G68">
        <f t="shared" ref="G68:G74" si="3">F68/B68*100</f>
        <v>10.31317903038274</v>
      </c>
      <c r="H68">
        <f t="shared" ref="H68:H74" si="4" xml:space="preserve"> F68/E68*100</f>
        <v>10.555768015047336</v>
      </c>
      <c r="I68">
        <f t="shared" ref="I68:I74" si="5">F68/C68*100</f>
        <v>9.1938486796511683</v>
      </c>
    </row>
    <row r="69" spans="1:9" x14ac:dyDescent="0.25">
      <c r="A69" t="s">
        <v>190</v>
      </c>
      <c r="B69">
        <v>13127.655999999999</v>
      </c>
      <c r="C69">
        <v>15552.241</v>
      </c>
      <c r="D69">
        <v>84.410060260768844</v>
      </c>
      <c r="E69">
        <v>13346</v>
      </c>
      <c r="F69">
        <v>1419.1</v>
      </c>
      <c r="G69">
        <f t="shared" si="3"/>
        <v>10.810002943404367</v>
      </c>
      <c r="H69">
        <f t="shared" si="4"/>
        <v>10.633148508916529</v>
      </c>
      <c r="I69">
        <f t="shared" si="5"/>
        <v>9.1247299987185109</v>
      </c>
    </row>
    <row r="70" spans="1:9" x14ac:dyDescent="0.25">
      <c r="A70" t="s">
        <v>189</v>
      </c>
      <c r="B70">
        <v>15041.432000000001</v>
      </c>
      <c r="C70">
        <v>16358.873000000001</v>
      </c>
      <c r="D70">
        <v>91.946627374636378</v>
      </c>
      <c r="E70">
        <v>13808</v>
      </c>
      <c r="F70">
        <v>1542</v>
      </c>
      <c r="G70">
        <f t="shared" si="3"/>
        <v>10.251683483327916</v>
      </c>
      <c r="H70">
        <f t="shared" si="4"/>
        <v>11.167439165701044</v>
      </c>
      <c r="I70">
        <f t="shared" si="5"/>
        <v>9.4260772120426619</v>
      </c>
    </row>
    <row r="71" spans="1:9" x14ac:dyDescent="0.25">
      <c r="A71" t="s">
        <v>188</v>
      </c>
      <c r="B71">
        <v>19584.065999999999</v>
      </c>
      <c r="C71">
        <v>17857.091</v>
      </c>
      <c r="D71">
        <v>109.67108808483981</v>
      </c>
      <c r="E71">
        <v>14319</v>
      </c>
      <c r="F71">
        <v>1605.8</v>
      </c>
      <c r="G71">
        <f t="shared" si="3"/>
        <v>8.1995230203983187</v>
      </c>
      <c r="H71">
        <f t="shared" si="4"/>
        <v>11.214470284237727</v>
      </c>
      <c r="I71">
        <f t="shared" si="5"/>
        <v>8.9925061142377558</v>
      </c>
    </row>
    <row r="72" spans="1:9" x14ac:dyDescent="0.25">
      <c r="A72" t="s">
        <v>187</v>
      </c>
      <c r="B72">
        <v>21931.440999999999</v>
      </c>
      <c r="C72">
        <v>19171.322</v>
      </c>
      <c r="D72">
        <v>114.39712399593517</v>
      </c>
      <c r="E72">
        <v>14968</v>
      </c>
      <c r="F72">
        <v>1680.4</v>
      </c>
      <c r="G72">
        <f t="shared" si="3"/>
        <v>7.6620592326787831</v>
      </c>
      <c r="H72">
        <f t="shared" si="4"/>
        <v>11.22661678246927</v>
      </c>
      <c r="I72">
        <f t="shared" si="5"/>
        <v>8.7651754010495484</v>
      </c>
    </row>
    <row r="73" spans="1:9" x14ac:dyDescent="0.25">
      <c r="A73" t="s">
        <v>186</v>
      </c>
      <c r="B73">
        <v>20661.89</v>
      </c>
      <c r="C73">
        <v>20351.22</v>
      </c>
      <c r="D73">
        <v>101.52654238910492</v>
      </c>
      <c r="E73">
        <v>15256.2</v>
      </c>
      <c r="F73">
        <v>1689.4</v>
      </c>
      <c r="G73">
        <f t="shared" si="3"/>
        <v>8.1764059338230926</v>
      </c>
      <c r="H73">
        <f t="shared" si="4"/>
        <v>11.073530761264273</v>
      </c>
      <c r="I73">
        <f t="shared" si="5"/>
        <v>8.3012222363081918</v>
      </c>
    </row>
    <row r="74" spans="1:9" x14ac:dyDescent="0.25">
      <c r="A74" t="s">
        <v>185</v>
      </c>
      <c r="B74">
        <v>21824.376</v>
      </c>
      <c r="C74">
        <v>21317.973000000002</v>
      </c>
      <c r="D74">
        <v>102.37547444121446</v>
      </c>
      <c r="E74">
        <v>15592.7</v>
      </c>
      <c r="F74">
        <v>1610.6</v>
      </c>
      <c r="G74">
        <f t="shared" si="3"/>
        <v>7.379821535332785</v>
      </c>
      <c r="H74">
        <f t="shared" si="4"/>
        <v>10.329192506749953</v>
      </c>
      <c r="I74">
        <f t="shared" si="5"/>
        <v>7.555127309711855</v>
      </c>
    </row>
    <row r="75" spans="1:9" x14ac:dyDescent="0.25">
      <c r="A75" t="s">
        <v>184</v>
      </c>
      <c r="B75">
        <v>25110.314999999999</v>
      </c>
      <c r="C75">
        <v>22363.245000000003</v>
      </c>
      <c r="D75">
        <v>112.28386130903631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CDE0-67F0-471B-BCFC-416495CB584F}">
  <sheetPr filterMode="1"/>
  <dimension ref="A1:G291"/>
  <sheetViews>
    <sheetView topLeftCell="A3" workbookViewId="0">
      <selection activeCell="P83" sqref="P83"/>
    </sheetView>
  </sheetViews>
  <sheetFormatPr defaultRowHeight="15" x14ac:dyDescent="0.25"/>
  <sheetData>
    <row r="1" spans="1:7" x14ac:dyDescent="0.25">
      <c r="A1" t="s">
        <v>5</v>
      </c>
      <c r="B1" t="s">
        <v>479</v>
      </c>
      <c r="C1" t="s">
        <v>480</v>
      </c>
      <c r="D1" t="s">
        <v>259</v>
      </c>
      <c r="E1" t="s">
        <v>479</v>
      </c>
      <c r="F1" t="s">
        <v>478</v>
      </c>
      <c r="G1" t="s">
        <v>259</v>
      </c>
    </row>
    <row r="2" spans="1:7" x14ac:dyDescent="0.25">
      <c r="E2" t="s">
        <v>477</v>
      </c>
      <c r="F2" t="s">
        <v>477</v>
      </c>
      <c r="G2" t="s">
        <v>477</v>
      </c>
    </row>
    <row r="3" spans="1:7" x14ac:dyDescent="0.25">
      <c r="A3" t="s">
        <v>256</v>
      </c>
      <c r="B3">
        <v>105103</v>
      </c>
      <c r="C3">
        <v>217386</v>
      </c>
      <c r="D3">
        <v>48.348559704856797</v>
      </c>
      <c r="E3">
        <f t="shared" ref="E3:E66" si="0">IF(RIGHT(A3,2)="Q4",B3,"")</f>
        <v>105103</v>
      </c>
      <c r="F3">
        <f t="shared" ref="F3:F66" si="1">IF(RIGHT(A3,2)="Q4",C3,"")</f>
        <v>217386</v>
      </c>
      <c r="G3">
        <f t="shared" ref="G3:G66" si="2">IF(RIGHT(A3,2)="Q4",D3,"")</f>
        <v>48.348559704856797</v>
      </c>
    </row>
    <row r="4" spans="1:7" hidden="1" x14ac:dyDescent="0.25">
      <c r="A4" t="s">
        <v>476</v>
      </c>
      <c r="E4" t="str">
        <f t="shared" si="0"/>
        <v/>
      </c>
      <c r="F4" t="str">
        <f t="shared" si="1"/>
        <v/>
      </c>
      <c r="G4" t="str">
        <f t="shared" si="2"/>
        <v/>
      </c>
    </row>
    <row r="5" spans="1:7" hidden="1" x14ac:dyDescent="0.25">
      <c r="A5" t="s">
        <v>475</v>
      </c>
      <c r="E5" t="str">
        <f t="shared" si="0"/>
        <v/>
      </c>
      <c r="F5" t="str">
        <f t="shared" si="1"/>
        <v/>
      </c>
      <c r="G5" t="str">
        <f t="shared" si="2"/>
        <v/>
      </c>
    </row>
    <row r="6" spans="1:7" hidden="1" x14ac:dyDescent="0.25">
      <c r="A6" t="s">
        <v>474</v>
      </c>
      <c r="E6" t="str">
        <f t="shared" si="0"/>
        <v/>
      </c>
      <c r="F6" t="str">
        <f t="shared" si="1"/>
        <v/>
      </c>
      <c r="G6" t="str">
        <f t="shared" si="2"/>
        <v/>
      </c>
    </row>
    <row r="7" spans="1:7" x14ac:dyDescent="0.25">
      <c r="A7" t="s">
        <v>255</v>
      </c>
      <c r="B7">
        <v>110289</v>
      </c>
      <c r="C7">
        <v>245007</v>
      </c>
      <c r="D7">
        <v>45.014632234997364</v>
      </c>
      <c r="E7">
        <f t="shared" si="0"/>
        <v>110289</v>
      </c>
      <c r="F7">
        <f t="shared" si="1"/>
        <v>245007</v>
      </c>
      <c r="G7">
        <f t="shared" si="2"/>
        <v>45.014632234997364</v>
      </c>
    </row>
    <row r="8" spans="1:7" hidden="1" x14ac:dyDescent="0.25">
      <c r="A8" t="s">
        <v>473</v>
      </c>
      <c r="E8" t="str">
        <f t="shared" si="0"/>
        <v/>
      </c>
      <c r="F8" t="str">
        <f t="shared" si="1"/>
        <v/>
      </c>
      <c r="G8" t="str">
        <f t="shared" si="2"/>
        <v/>
      </c>
    </row>
    <row r="9" spans="1:7" hidden="1" x14ac:dyDescent="0.25">
      <c r="A9" t="s">
        <v>472</v>
      </c>
      <c r="E9" t="str">
        <f t="shared" si="0"/>
        <v/>
      </c>
      <c r="F9" t="str">
        <f t="shared" si="1"/>
        <v/>
      </c>
      <c r="G9" t="str">
        <f t="shared" si="2"/>
        <v/>
      </c>
    </row>
    <row r="10" spans="1:7" hidden="1" x14ac:dyDescent="0.25">
      <c r="A10" t="s">
        <v>471</v>
      </c>
      <c r="E10" t="str">
        <f t="shared" si="0"/>
        <v/>
      </c>
      <c r="F10" t="str">
        <f t="shared" si="1"/>
        <v/>
      </c>
      <c r="G10" t="str">
        <f t="shared" si="2"/>
        <v/>
      </c>
    </row>
    <row r="11" spans="1:7" x14ac:dyDescent="0.25">
      <c r="A11" t="s">
        <v>254</v>
      </c>
      <c r="B11">
        <v>112231</v>
      </c>
      <c r="C11">
        <v>286835</v>
      </c>
      <c r="D11">
        <v>39.127372879878678</v>
      </c>
      <c r="E11">
        <f t="shared" si="0"/>
        <v>112231</v>
      </c>
      <c r="F11">
        <f t="shared" si="1"/>
        <v>286835</v>
      </c>
      <c r="G11">
        <f t="shared" si="2"/>
        <v>39.127372879878678</v>
      </c>
    </row>
    <row r="12" spans="1:7" hidden="1" x14ac:dyDescent="0.25">
      <c r="A12" t="s">
        <v>470</v>
      </c>
      <c r="E12" t="str">
        <f t="shared" si="0"/>
        <v/>
      </c>
      <c r="F12" t="str">
        <f t="shared" si="1"/>
        <v/>
      </c>
      <c r="G12" t="str">
        <f t="shared" si="2"/>
        <v/>
      </c>
    </row>
    <row r="13" spans="1:7" hidden="1" x14ac:dyDescent="0.25">
      <c r="A13" t="s">
        <v>469</v>
      </c>
      <c r="E13" t="str">
        <f t="shared" si="0"/>
        <v/>
      </c>
      <c r="F13" t="str">
        <f t="shared" si="1"/>
        <v/>
      </c>
      <c r="G13" t="str">
        <f t="shared" si="2"/>
        <v/>
      </c>
    </row>
    <row r="14" spans="1:7" hidden="1" x14ac:dyDescent="0.25">
      <c r="A14" t="s">
        <v>468</v>
      </c>
      <c r="E14" t="str">
        <f t="shared" si="0"/>
        <v/>
      </c>
      <c r="F14" t="str">
        <f t="shared" si="1"/>
        <v/>
      </c>
      <c r="G14" t="str">
        <f t="shared" si="2"/>
        <v/>
      </c>
    </row>
    <row r="15" spans="1:7" x14ac:dyDescent="0.25">
      <c r="A15" t="s">
        <v>253</v>
      </c>
      <c r="B15">
        <v>114647</v>
      </c>
      <c r="C15">
        <v>314618</v>
      </c>
      <c r="D15">
        <v>36.440063823430322</v>
      </c>
      <c r="E15">
        <f t="shared" si="0"/>
        <v>114647</v>
      </c>
      <c r="F15">
        <f t="shared" si="1"/>
        <v>314618</v>
      </c>
      <c r="G15">
        <f t="shared" si="2"/>
        <v>36.440063823430322</v>
      </c>
    </row>
    <row r="16" spans="1:7" hidden="1" x14ac:dyDescent="0.25">
      <c r="A16" t="s">
        <v>467</v>
      </c>
      <c r="E16" t="str">
        <f t="shared" si="0"/>
        <v/>
      </c>
      <c r="F16" t="str">
        <f t="shared" si="1"/>
        <v/>
      </c>
      <c r="G16" t="str">
        <f t="shared" si="2"/>
        <v/>
      </c>
    </row>
    <row r="17" spans="1:7" hidden="1" x14ac:dyDescent="0.25">
      <c r="A17" t="s">
        <v>466</v>
      </c>
      <c r="E17" t="str">
        <f t="shared" si="0"/>
        <v/>
      </c>
      <c r="F17" t="str">
        <f t="shared" si="1"/>
        <v/>
      </c>
      <c r="G17" t="str">
        <f t="shared" si="2"/>
        <v/>
      </c>
    </row>
    <row r="18" spans="1:7" hidden="1" x14ac:dyDescent="0.25">
      <c r="A18" t="s">
        <v>465</v>
      </c>
      <c r="E18" t="str">
        <f t="shared" si="0"/>
        <v/>
      </c>
      <c r="F18" t="str">
        <f t="shared" si="1"/>
        <v/>
      </c>
      <c r="G18" t="str">
        <f t="shared" si="2"/>
        <v/>
      </c>
    </row>
    <row r="19" spans="1:7" x14ac:dyDescent="0.25">
      <c r="A19" t="s">
        <v>252</v>
      </c>
      <c r="B19">
        <v>119695</v>
      </c>
      <c r="C19">
        <v>320174</v>
      </c>
      <c r="D19">
        <v>37.384359754383553</v>
      </c>
      <c r="E19">
        <f t="shared" si="0"/>
        <v>119695</v>
      </c>
      <c r="F19">
        <f t="shared" si="1"/>
        <v>320174</v>
      </c>
      <c r="G19">
        <f t="shared" si="2"/>
        <v>37.384359754383553</v>
      </c>
    </row>
    <row r="20" spans="1:7" hidden="1" x14ac:dyDescent="0.25">
      <c r="A20" t="s">
        <v>464</v>
      </c>
      <c r="E20" t="str">
        <f t="shared" si="0"/>
        <v/>
      </c>
      <c r="F20" t="str">
        <f t="shared" si="1"/>
        <v/>
      </c>
      <c r="G20" t="str">
        <f t="shared" si="2"/>
        <v/>
      </c>
    </row>
    <row r="21" spans="1:7" hidden="1" x14ac:dyDescent="0.25">
      <c r="A21" t="s">
        <v>463</v>
      </c>
      <c r="E21" t="str">
        <f t="shared" si="0"/>
        <v/>
      </c>
      <c r="F21" t="str">
        <f t="shared" si="1"/>
        <v/>
      </c>
      <c r="G21" t="str">
        <f t="shared" si="2"/>
        <v/>
      </c>
    </row>
    <row r="22" spans="1:7" hidden="1" x14ac:dyDescent="0.25">
      <c r="A22" t="s">
        <v>462</v>
      </c>
      <c r="E22" t="str">
        <f t="shared" si="0"/>
        <v/>
      </c>
      <c r="F22" t="str">
        <f t="shared" si="1"/>
        <v/>
      </c>
      <c r="G22" t="str">
        <f t="shared" si="2"/>
        <v/>
      </c>
    </row>
    <row r="23" spans="1:7" x14ac:dyDescent="0.25">
      <c r="A23" t="s">
        <v>251</v>
      </c>
      <c r="B23">
        <v>148356</v>
      </c>
      <c r="C23">
        <v>350135</v>
      </c>
      <c r="D23">
        <v>42.371085438473735</v>
      </c>
      <c r="E23">
        <f t="shared" si="0"/>
        <v>148356</v>
      </c>
      <c r="F23">
        <f t="shared" si="1"/>
        <v>350135</v>
      </c>
      <c r="G23">
        <f t="shared" si="2"/>
        <v>42.371085438473735</v>
      </c>
    </row>
    <row r="24" spans="1:7" hidden="1" x14ac:dyDescent="0.25">
      <c r="A24" t="s">
        <v>461</v>
      </c>
      <c r="E24" t="str">
        <f t="shared" si="0"/>
        <v/>
      </c>
      <c r="F24" t="str">
        <f t="shared" si="1"/>
        <v/>
      </c>
      <c r="G24" t="str">
        <f t="shared" si="2"/>
        <v/>
      </c>
    </row>
    <row r="25" spans="1:7" hidden="1" x14ac:dyDescent="0.25">
      <c r="A25" t="s">
        <v>460</v>
      </c>
      <c r="E25" t="str">
        <f t="shared" si="0"/>
        <v/>
      </c>
      <c r="F25" t="str">
        <f t="shared" si="1"/>
        <v/>
      </c>
      <c r="G25" t="str">
        <f t="shared" si="2"/>
        <v/>
      </c>
    </row>
    <row r="26" spans="1:7" hidden="1" x14ac:dyDescent="0.25">
      <c r="A26" t="s">
        <v>459</v>
      </c>
      <c r="E26" t="str">
        <f t="shared" si="0"/>
        <v/>
      </c>
      <c r="F26" t="str">
        <f t="shared" si="1"/>
        <v/>
      </c>
      <c r="G26" t="str">
        <f t="shared" si="2"/>
        <v/>
      </c>
    </row>
    <row r="27" spans="1:7" x14ac:dyDescent="0.25">
      <c r="A27" t="s">
        <v>250</v>
      </c>
      <c r="B27">
        <v>174104</v>
      </c>
      <c r="C27">
        <v>390569</v>
      </c>
      <c r="D27">
        <v>44.577014560807434</v>
      </c>
      <c r="E27">
        <f t="shared" si="0"/>
        <v>174104</v>
      </c>
      <c r="F27">
        <f t="shared" si="1"/>
        <v>390569</v>
      </c>
      <c r="G27">
        <f t="shared" si="2"/>
        <v>44.577014560807434</v>
      </c>
    </row>
    <row r="28" spans="1:7" hidden="1" x14ac:dyDescent="0.25">
      <c r="A28" t="s">
        <v>458</v>
      </c>
      <c r="B28">
        <v>177288</v>
      </c>
      <c r="C28">
        <v>401236</v>
      </c>
      <c r="D28">
        <v>44.185466907256576</v>
      </c>
      <c r="E28" t="str">
        <f t="shared" si="0"/>
        <v/>
      </c>
      <c r="F28" t="str">
        <f t="shared" si="1"/>
        <v/>
      </c>
      <c r="G28" t="str">
        <f t="shared" si="2"/>
        <v/>
      </c>
    </row>
    <row r="29" spans="1:7" hidden="1" x14ac:dyDescent="0.25">
      <c r="A29" t="s">
        <v>457</v>
      </c>
      <c r="B29">
        <v>180528</v>
      </c>
      <c r="C29">
        <v>403382</v>
      </c>
      <c r="D29">
        <v>44.753608242311259</v>
      </c>
      <c r="E29" t="str">
        <f t="shared" si="0"/>
        <v/>
      </c>
      <c r="F29" t="str">
        <f t="shared" si="1"/>
        <v/>
      </c>
      <c r="G29" t="str">
        <f t="shared" si="2"/>
        <v/>
      </c>
    </row>
    <row r="30" spans="1:7" hidden="1" x14ac:dyDescent="0.25">
      <c r="A30" t="s">
        <v>456</v>
      </c>
      <c r="B30">
        <v>179714</v>
      </c>
      <c r="C30">
        <v>403862</v>
      </c>
      <c r="D30">
        <v>44.49886347316658</v>
      </c>
      <c r="E30" t="str">
        <f t="shared" si="0"/>
        <v/>
      </c>
      <c r="F30" t="str">
        <f t="shared" si="1"/>
        <v/>
      </c>
      <c r="G30" t="str">
        <f t="shared" si="2"/>
        <v/>
      </c>
    </row>
    <row r="31" spans="1:7" x14ac:dyDescent="0.25">
      <c r="A31" t="s">
        <v>249</v>
      </c>
      <c r="B31">
        <v>172498</v>
      </c>
      <c r="C31">
        <v>408769</v>
      </c>
      <c r="D31">
        <v>42.199384004168614</v>
      </c>
      <c r="E31">
        <f t="shared" si="0"/>
        <v>172498</v>
      </c>
      <c r="F31">
        <f t="shared" si="1"/>
        <v>408769</v>
      </c>
      <c r="G31">
        <f t="shared" si="2"/>
        <v>42.199384004168614</v>
      </c>
    </row>
    <row r="32" spans="1:7" hidden="1" x14ac:dyDescent="0.25">
      <c r="A32" t="s">
        <v>455</v>
      </c>
      <c r="B32">
        <v>168457</v>
      </c>
      <c r="C32">
        <v>412881</v>
      </c>
      <c r="D32">
        <v>40.800375895233735</v>
      </c>
      <c r="E32" t="str">
        <f t="shared" si="0"/>
        <v/>
      </c>
      <c r="F32" t="str">
        <f t="shared" si="1"/>
        <v/>
      </c>
      <c r="G32" t="str">
        <f t="shared" si="2"/>
        <v/>
      </c>
    </row>
    <row r="33" spans="1:7" hidden="1" x14ac:dyDescent="0.25">
      <c r="A33" t="s">
        <v>454</v>
      </c>
      <c r="B33">
        <v>159286</v>
      </c>
      <c r="C33">
        <v>419171</v>
      </c>
      <c r="D33">
        <v>38.000243337444623</v>
      </c>
      <c r="E33" t="str">
        <f t="shared" si="0"/>
        <v/>
      </c>
      <c r="F33" t="str">
        <f t="shared" si="1"/>
        <v/>
      </c>
      <c r="G33" t="str">
        <f t="shared" si="2"/>
        <v/>
      </c>
    </row>
    <row r="34" spans="1:7" hidden="1" x14ac:dyDescent="0.25">
      <c r="A34" t="s">
        <v>453</v>
      </c>
      <c r="B34">
        <v>154971</v>
      </c>
      <c r="C34">
        <v>425688</v>
      </c>
      <c r="D34">
        <v>36.404831707729606</v>
      </c>
      <c r="E34" t="str">
        <f t="shared" si="0"/>
        <v/>
      </c>
      <c r="F34" t="str">
        <f t="shared" si="1"/>
        <v/>
      </c>
      <c r="G34" t="str">
        <f t="shared" si="2"/>
        <v/>
      </c>
    </row>
    <row r="35" spans="1:7" x14ac:dyDescent="0.25">
      <c r="A35" t="s">
        <v>248</v>
      </c>
      <c r="B35">
        <v>171778</v>
      </c>
      <c r="C35">
        <v>426944</v>
      </c>
      <c r="D35">
        <v>40.234316444311197</v>
      </c>
      <c r="E35">
        <f t="shared" si="0"/>
        <v>171778</v>
      </c>
      <c r="F35">
        <f t="shared" si="1"/>
        <v>426944</v>
      </c>
      <c r="G35">
        <f t="shared" si="2"/>
        <v>40.234316444311197</v>
      </c>
    </row>
    <row r="36" spans="1:7" hidden="1" x14ac:dyDescent="0.25">
      <c r="A36" t="s">
        <v>452</v>
      </c>
      <c r="B36">
        <v>182701</v>
      </c>
      <c r="C36">
        <v>429881</v>
      </c>
      <c r="D36">
        <v>42.500366380463426</v>
      </c>
      <c r="E36" t="str">
        <f t="shared" si="0"/>
        <v/>
      </c>
      <c r="F36" t="str">
        <f t="shared" si="1"/>
        <v/>
      </c>
      <c r="G36" t="str">
        <f t="shared" si="2"/>
        <v/>
      </c>
    </row>
    <row r="37" spans="1:7" hidden="1" x14ac:dyDescent="0.25">
      <c r="A37" t="s">
        <v>451</v>
      </c>
      <c r="B37">
        <v>197008</v>
      </c>
      <c r="C37">
        <v>432546</v>
      </c>
      <c r="D37">
        <v>45.546138445390774</v>
      </c>
      <c r="E37" t="str">
        <f t="shared" si="0"/>
        <v/>
      </c>
      <c r="F37" t="str">
        <f t="shared" si="1"/>
        <v/>
      </c>
      <c r="G37" t="str">
        <f t="shared" si="2"/>
        <v/>
      </c>
    </row>
    <row r="38" spans="1:7" hidden="1" x14ac:dyDescent="0.25">
      <c r="A38" t="s">
        <v>450</v>
      </c>
      <c r="B38">
        <v>215481</v>
      </c>
      <c r="C38">
        <v>433454</v>
      </c>
      <c r="D38">
        <v>49.71254158457414</v>
      </c>
      <c r="E38" t="str">
        <f t="shared" si="0"/>
        <v/>
      </c>
      <c r="F38" t="str">
        <f t="shared" si="1"/>
        <v/>
      </c>
      <c r="G38" t="str">
        <f t="shared" si="2"/>
        <v/>
      </c>
    </row>
    <row r="39" spans="1:7" x14ac:dyDescent="0.25">
      <c r="A39" t="s">
        <v>247</v>
      </c>
      <c r="B39">
        <v>220244</v>
      </c>
      <c r="C39">
        <v>435958</v>
      </c>
      <c r="D39">
        <v>50.519545460801275</v>
      </c>
      <c r="E39">
        <f t="shared" si="0"/>
        <v>220244</v>
      </c>
      <c r="F39">
        <f t="shared" si="1"/>
        <v>435958</v>
      </c>
      <c r="G39">
        <f t="shared" si="2"/>
        <v>50.519545460801275</v>
      </c>
    </row>
    <row r="40" spans="1:7" hidden="1" x14ac:dyDescent="0.25">
      <c r="A40" t="s">
        <v>449</v>
      </c>
      <c r="B40">
        <v>225071</v>
      </c>
      <c r="C40">
        <v>439140</v>
      </c>
      <c r="D40">
        <v>51.252675684292029</v>
      </c>
      <c r="E40" t="str">
        <f t="shared" si="0"/>
        <v/>
      </c>
      <c r="F40" t="str">
        <f t="shared" si="1"/>
        <v/>
      </c>
      <c r="G40" t="str">
        <f t="shared" si="2"/>
        <v/>
      </c>
    </row>
    <row r="41" spans="1:7" hidden="1" x14ac:dyDescent="0.25">
      <c r="A41" t="s">
        <v>448</v>
      </c>
      <c r="B41">
        <v>248486</v>
      </c>
      <c r="C41">
        <v>446932</v>
      </c>
      <c r="D41">
        <v>55.598167058970937</v>
      </c>
      <c r="E41" t="str">
        <f t="shared" si="0"/>
        <v/>
      </c>
      <c r="F41" t="str">
        <f t="shared" si="1"/>
        <v/>
      </c>
      <c r="G41" t="str">
        <f t="shared" si="2"/>
        <v/>
      </c>
    </row>
    <row r="42" spans="1:7" hidden="1" x14ac:dyDescent="0.25">
      <c r="A42" t="s">
        <v>447</v>
      </c>
      <c r="B42">
        <v>265584</v>
      </c>
      <c r="C42">
        <v>459174</v>
      </c>
      <c r="D42">
        <v>57.83951181904898</v>
      </c>
      <c r="E42" t="str">
        <f t="shared" si="0"/>
        <v/>
      </c>
      <c r="F42" t="str">
        <f t="shared" si="1"/>
        <v/>
      </c>
      <c r="G42" t="str">
        <f t="shared" si="2"/>
        <v/>
      </c>
    </row>
    <row r="43" spans="1:7" x14ac:dyDescent="0.25">
      <c r="A43" t="s">
        <v>246</v>
      </c>
      <c r="B43">
        <v>274294</v>
      </c>
      <c r="C43">
        <v>473999</v>
      </c>
      <c r="D43">
        <v>57.868054573954794</v>
      </c>
      <c r="E43">
        <f t="shared" si="0"/>
        <v>274294</v>
      </c>
      <c r="F43">
        <f t="shared" si="1"/>
        <v>473999</v>
      </c>
      <c r="G43">
        <f t="shared" si="2"/>
        <v>57.868054573954794</v>
      </c>
    </row>
    <row r="44" spans="1:7" hidden="1" x14ac:dyDescent="0.25">
      <c r="A44" t="s">
        <v>446</v>
      </c>
      <c r="B44">
        <v>293247</v>
      </c>
      <c r="C44">
        <v>491582</v>
      </c>
      <c r="D44">
        <v>59.653730201675401</v>
      </c>
      <c r="E44" t="str">
        <f t="shared" si="0"/>
        <v/>
      </c>
      <c r="F44" t="str">
        <f t="shared" si="1"/>
        <v/>
      </c>
      <c r="G44" t="str">
        <f t="shared" si="2"/>
        <v/>
      </c>
    </row>
    <row r="45" spans="1:7" hidden="1" x14ac:dyDescent="0.25">
      <c r="A45" t="s">
        <v>445</v>
      </c>
      <c r="B45">
        <v>285211</v>
      </c>
      <c r="C45">
        <v>499784</v>
      </c>
      <c r="D45">
        <v>57.066852880444351</v>
      </c>
      <c r="E45" t="str">
        <f t="shared" si="0"/>
        <v/>
      </c>
      <c r="F45" t="str">
        <f t="shared" si="1"/>
        <v/>
      </c>
      <c r="G45" t="str">
        <f t="shared" si="2"/>
        <v/>
      </c>
    </row>
    <row r="46" spans="1:7" hidden="1" x14ac:dyDescent="0.25">
      <c r="A46" t="s">
        <v>444</v>
      </c>
      <c r="B46">
        <v>280503</v>
      </c>
      <c r="C46">
        <v>514717</v>
      </c>
      <c r="D46">
        <v>54.496548588836191</v>
      </c>
      <c r="E46" t="str">
        <f t="shared" si="0"/>
        <v/>
      </c>
      <c r="F46" t="str">
        <f t="shared" si="1"/>
        <v/>
      </c>
      <c r="G46" t="str">
        <f t="shared" si="2"/>
        <v/>
      </c>
    </row>
    <row r="47" spans="1:7" x14ac:dyDescent="0.25">
      <c r="A47" t="s">
        <v>245</v>
      </c>
      <c r="B47">
        <v>305679</v>
      </c>
      <c r="C47">
        <v>525913</v>
      </c>
      <c r="D47">
        <v>58.123491908357458</v>
      </c>
      <c r="E47">
        <f t="shared" si="0"/>
        <v>305679</v>
      </c>
      <c r="F47">
        <f t="shared" si="1"/>
        <v>525913</v>
      </c>
      <c r="G47">
        <f t="shared" si="2"/>
        <v>58.123491908357458</v>
      </c>
    </row>
    <row r="48" spans="1:7" hidden="1" x14ac:dyDescent="0.25">
      <c r="A48" t="s">
        <v>443</v>
      </c>
      <c r="B48">
        <v>291277</v>
      </c>
      <c r="C48">
        <v>536472</v>
      </c>
      <c r="D48">
        <v>54.294911943214188</v>
      </c>
      <c r="E48" t="str">
        <f t="shared" si="0"/>
        <v/>
      </c>
      <c r="F48" t="str">
        <f t="shared" si="1"/>
        <v/>
      </c>
      <c r="G48" t="str">
        <f t="shared" si="2"/>
        <v/>
      </c>
    </row>
    <row r="49" spans="1:7" hidden="1" x14ac:dyDescent="0.25">
      <c r="A49" t="s">
        <v>442</v>
      </c>
      <c r="B49">
        <v>310449</v>
      </c>
      <c r="C49">
        <v>544133</v>
      </c>
      <c r="D49">
        <v>57.053882047220071</v>
      </c>
      <c r="E49" t="str">
        <f t="shared" si="0"/>
        <v/>
      </c>
      <c r="F49" t="str">
        <f t="shared" si="1"/>
        <v/>
      </c>
      <c r="G49" t="str">
        <f t="shared" si="2"/>
        <v/>
      </c>
    </row>
    <row r="50" spans="1:7" hidden="1" x14ac:dyDescent="0.25">
      <c r="A50" t="s">
        <v>441</v>
      </c>
      <c r="B50">
        <v>283280</v>
      </c>
      <c r="C50">
        <v>552201</v>
      </c>
      <c r="D50">
        <v>51.30016062991556</v>
      </c>
      <c r="E50" t="str">
        <f t="shared" si="0"/>
        <v/>
      </c>
      <c r="F50" t="str">
        <f t="shared" si="1"/>
        <v/>
      </c>
      <c r="G50" t="str">
        <f t="shared" si="2"/>
        <v/>
      </c>
    </row>
    <row r="51" spans="1:7" x14ac:dyDescent="0.25">
      <c r="A51" t="s">
        <v>244</v>
      </c>
      <c r="B51">
        <v>287912</v>
      </c>
      <c r="C51">
        <v>557990</v>
      </c>
      <c r="D51">
        <v>51.598057312855076</v>
      </c>
      <c r="E51">
        <f t="shared" si="0"/>
        <v>287912</v>
      </c>
      <c r="F51">
        <f t="shared" si="1"/>
        <v>557990</v>
      </c>
      <c r="G51">
        <f t="shared" si="2"/>
        <v>51.598057312855076</v>
      </c>
    </row>
    <row r="52" spans="1:7" hidden="1" x14ac:dyDescent="0.25">
      <c r="A52" t="s">
        <v>440</v>
      </c>
      <c r="B52">
        <v>301073</v>
      </c>
      <c r="C52">
        <v>559664</v>
      </c>
      <c r="D52">
        <v>53.795312902026929</v>
      </c>
      <c r="E52" t="str">
        <f t="shared" si="0"/>
        <v/>
      </c>
      <c r="F52" t="str">
        <f t="shared" si="1"/>
        <v/>
      </c>
      <c r="G52" t="str">
        <f t="shared" si="2"/>
        <v/>
      </c>
    </row>
    <row r="53" spans="1:7" hidden="1" x14ac:dyDescent="0.25">
      <c r="A53" t="s">
        <v>439</v>
      </c>
      <c r="B53">
        <v>317060</v>
      </c>
      <c r="C53">
        <v>562131</v>
      </c>
      <c r="D53">
        <v>56.403222736337256</v>
      </c>
      <c r="E53" t="str">
        <f t="shared" si="0"/>
        <v/>
      </c>
      <c r="F53" t="str">
        <f t="shared" si="1"/>
        <v/>
      </c>
      <c r="G53" t="str">
        <f t="shared" si="2"/>
        <v/>
      </c>
    </row>
    <row r="54" spans="1:7" hidden="1" x14ac:dyDescent="0.25">
      <c r="A54" t="s">
        <v>438</v>
      </c>
      <c r="B54">
        <v>347956</v>
      </c>
      <c r="C54">
        <v>565461</v>
      </c>
      <c r="D54">
        <v>61.534924601342979</v>
      </c>
      <c r="E54" t="str">
        <f t="shared" si="0"/>
        <v/>
      </c>
      <c r="F54" t="str">
        <f t="shared" si="1"/>
        <v/>
      </c>
      <c r="G54" t="str">
        <f t="shared" si="2"/>
        <v/>
      </c>
    </row>
    <row r="55" spans="1:7" x14ac:dyDescent="0.25">
      <c r="A55" t="s">
        <v>243</v>
      </c>
      <c r="B55">
        <v>364901</v>
      </c>
      <c r="C55">
        <v>570293</v>
      </c>
      <c r="D55">
        <v>63.984828851134409</v>
      </c>
      <c r="E55">
        <f t="shared" si="0"/>
        <v>364901</v>
      </c>
      <c r="F55">
        <f t="shared" si="1"/>
        <v>570293</v>
      </c>
      <c r="G55">
        <f t="shared" si="2"/>
        <v>63.984828851134409</v>
      </c>
    </row>
    <row r="56" spans="1:7" hidden="1" x14ac:dyDescent="0.25">
      <c r="A56" t="s">
        <v>437</v>
      </c>
      <c r="B56">
        <v>372133</v>
      </c>
      <c r="C56">
        <v>576999</v>
      </c>
      <c r="D56">
        <v>64.494565848467673</v>
      </c>
      <c r="E56" t="str">
        <f t="shared" si="0"/>
        <v/>
      </c>
      <c r="F56" t="str">
        <f t="shared" si="1"/>
        <v/>
      </c>
      <c r="G56" t="str">
        <f t="shared" si="2"/>
        <v/>
      </c>
    </row>
    <row r="57" spans="1:7" hidden="1" x14ac:dyDescent="0.25">
      <c r="A57" t="s">
        <v>436</v>
      </c>
      <c r="B57">
        <v>386776</v>
      </c>
      <c r="C57">
        <v>583897</v>
      </c>
      <c r="D57">
        <v>66.240449942369978</v>
      </c>
      <c r="E57" t="str">
        <f t="shared" si="0"/>
        <v/>
      </c>
      <c r="F57" t="str">
        <f t="shared" si="1"/>
        <v/>
      </c>
      <c r="G57" t="str">
        <f t="shared" si="2"/>
        <v/>
      </c>
    </row>
    <row r="58" spans="1:7" hidden="1" x14ac:dyDescent="0.25">
      <c r="A58" t="s">
        <v>435</v>
      </c>
      <c r="B58">
        <v>378212</v>
      </c>
      <c r="C58">
        <v>589281</v>
      </c>
      <c r="D58">
        <v>64.181943758580374</v>
      </c>
      <c r="E58" t="str">
        <f t="shared" si="0"/>
        <v/>
      </c>
      <c r="F58" t="str">
        <f t="shared" si="1"/>
        <v/>
      </c>
      <c r="G58" t="str">
        <f t="shared" si="2"/>
        <v/>
      </c>
    </row>
    <row r="59" spans="1:7" x14ac:dyDescent="0.25">
      <c r="A59" t="s">
        <v>242</v>
      </c>
      <c r="B59">
        <v>404170</v>
      </c>
      <c r="C59">
        <v>595069</v>
      </c>
      <c r="D59">
        <v>67.91985467231531</v>
      </c>
      <c r="E59">
        <f t="shared" si="0"/>
        <v>404170</v>
      </c>
      <c r="F59">
        <f t="shared" si="1"/>
        <v>595069</v>
      </c>
      <c r="G59">
        <f t="shared" si="2"/>
        <v>67.91985467231531</v>
      </c>
    </row>
    <row r="60" spans="1:7" hidden="1" x14ac:dyDescent="0.25">
      <c r="A60" t="s">
        <v>434</v>
      </c>
      <c r="B60">
        <v>382721</v>
      </c>
      <c r="C60">
        <v>599740</v>
      </c>
      <c r="D60">
        <v>63.81448627738687</v>
      </c>
      <c r="E60" t="str">
        <f t="shared" si="0"/>
        <v/>
      </c>
      <c r="F60" t="str">
        <f t="shared" si="1"/>
        <v/>
      </c>
      <c r="G60" t="str">
        <f t="shared" si="2"/>
        <v/>
      </c>
    </row>
    <row r="61" spans="1:7" hidden="1" x14ac:dyDescent="0.25">
      <c r="A61" t="s">
        <v>433</v>
      </c>
      <c r="B61">
        <v>393773</v>
      </c>
      <c r="C61">
        <v>603931</v>
      </c>
      <c r="D61">
        <v>65.20165383131517</v>
      </c>
      <c r="E61" t="str">
        <f t="shared" si="0"/>
        <v/>
      </c>
      <c r="F61" t="str">
        <f t="shared" si="1"/>
        <v/>
      </c>
      <c r="G61" t="str">
        <f t="shared" si="2"/>
        <v/>
      </c>
    </row>
    <row r="62" spans="1:7" hidden="1" x14ac:dyDescent="0.25">
      <c r="A62" t="s">
        <v>432</v>
      </c>
      <c r="B62">
        <v>366743</v>
      </c>
      <c r="C62">
        <v>608265</v>
      </c>
      <c r="D62">
        <v>60.293293219238329</v>
      </c>
      <c r="E62" t="str">
        <f t="shared" si="0"/>
        <v/>
      </c>
      <c r="F62" t="str">
        <f t="shared" si="1"/>
        <v/>
      </c>
      <c r="G62" t="str">
        <f t="shared" si="2"/>
        <v/>
      </c>
    </row>
    <row r="63" spans="1:7" x14ac:dyDescent="0.25">
      <c r="A63" t="s">
        <v>241</v>
      </c>
      <c r="B63">
        <v>414840</v>
      </c>
      <c r="C63">
        <v>609666</v>
      </c>
      <c r="D63">
        <v>68.043814153979383</v>
      </c>
      <c r="E63">
        <f t="shared" si="0"/>
        <v>414840</v>
      </c>
      <c r="F63">
        <f t="shared" si="1"/>
        <v>609666</v>
      </c>
      <c r="G63">
        <f t="shared" si="2"/>
        <v>68.043814153979383</v>
      </c>
    </row>
    <row r="64" spans="1:7" hidden="1" x14ac:dyDescent="0.25">
      <c r="A64" t="s">
        <v>431</v>
      </c>
      <c r="B64">
        <v>458531</v>
      </c>
      <c r="C64">
        <v>611173</v>
      </c>
      <c r="D64">
        <v>75.024747493753821</v>
      </c>
      <c r="E64" t="str">
        <f t="shared" si="0"/>
        <v/>
      </c>
      <c r="F64" t="str">
        <f t="shared" si="1"/>
        <v/>
      </c>
      <c r="G64" t="str">
        <f t="shared" si="2"/>
        <v/>
      </c>
    </row>
    <row r="65" spans="1:7" hidden="1" x14ac:dyDescent="0.25">
      <c r="A65" t="s">
        <v>430</v>
      </c>
      <c r="B65">
        <v>457325</v>
      </c>
      <c r="C65">
        <v>615240</v>
      </c>
      <c r="D65">
        <v>74.332780703465318</v>
      </c>
      <c r="E65" t="str">
        <f t="shared" si="0"/>
        <v/>
      </c>
      <c r="F65" t="str">
        <f t="shared" si="1"/>
        <v/>
      </c>
      <c r="G65" t="str">
        <f t="shared" si="2"/>
        <v/>
      </c>
    </row>
    <row r="66" spans="1:7" hidden="1" x14ac:dyDescent="0.25">
      <c r="A66" t="s">
        <v>429</v>
      </c>
      <c r="B66">
        <v>469209</v>
      </c>
      <c r="C66">
        <v>620883</v>
      </c>
      <c r="D66">
        <v>75.57124289117273</v>
      </c>
      <c r="E66" t="str">
        <f t="shared" si="0"/>
        <v/>
      </c>
      <c r="F66" t="str">
        <f t="shared" si="1"/>
        <v/>
      </c>
      <c r="G66" t="str">
        <f t="shared" si="2"/>
        <v/>
      </c>
    </row>
    <row r="67" spans="1:7" x14ac:dyDescent="0.25">
      <c r="A67" t="s">
        <v>240</v>
      </c>
      <c r="B67">
        <v>487328</v>
      </c>
      <c r="C67">
        <v>626538</v>
      </c>
      <c r="D67">
        <v>77.781076327373597</v>
      </c>
      <c r="E67">
        <f t="shared" ref="E67:E130" si="3">IF(RIGHT(A67,2)="Q4",B67,"")</f>
        <v>487328</v>
      </c>
      <c r="F67">
        <f t="shared" ref="F67:F130" si="4">IF(RIGHT(A67,2)="Q4",C67,"")</f>
        <v>626538</v>
      </c>
      <c r="G67">
        <f t="shared" ref="G67:G130" si="5">IF(RIGHT(A67,2)="Q4",D67,"")</f>
        <v>77.781076327373597</v>
      </c>
    </row>
    <row r="68" spans="1:7" hidden="1" x14ac:dyDescent="0.25">
      <c r="A68" t="s">
        <v>428</v>
      </c>
      <c r="B68">
        <v>477052</v>
      </c>
      <c r="C68">
        <v>632561</v>
      </c>
      <c r="D68">
        <v>75.415967788086832</v>
      </c>
      <c r="E68" t="str">
        <f t="shared" si="3"/>
        <v/>
      </c>
      <c r="F68" t="str">
        <f t="shared" si="4"/>
        <v/>
      </c>
      <c r="G68" t="str">
        <f t="shared" si="5"/>
        <v/>
      </c>
    </row>
    <row r="69" spans="1:7" hidden="1" x14ac:dyDescent="0.25">
      <c r="A69" t="s">
        <v>427</v>
      </c>
      <c r="B69">
        <v>377024</v>
      </c>
      <c r="C69">
        <v>637837</v>
      </c>
      <c r="D69">
        <v>59.109772559447002</v>
      </c>
      <c r="E69" t="str">
        <f t="shared" si="3"/>
        <v/>
      </c>
      <c r="F69" t="str">
        <f t="shared" si="4"/>
        <v/>
      </c>
      <c r="G69" t="str">
        <f t="shared" si="5"/>
        <v/>
      </c>
    </row>
    <row r="70" spans="1:7" hidden="1" x14ac:dyDescent="0.25">
      <c r="A70" t="s">
        <v>426</v>
      </c>
      <c r="B70">
        <v>396546</v>
      </c>
      <c r="C70">
        <v>644188</v>
      </c>
      <c r="D70">
        <v>61.557495637919367</v>
      </c>
      <c r="E70" t="str">
        <f t="shared" si="3"/>
        <v/>
      </c>
      <c r="F70" t="str">
        <f t="shared" si="4"/>
        <v/>
      </c>
      <c r="G70" t="str">
        <f t="shared" si="5"/>
        <v/>
      </c>
    </row>
    <row r="71" spans="1:7" x14ac:dyDescent="0.25">
      <c r="A71" t="s">
        <v>239</v>
      </c>
      <c r="B71">
        <v>477407</v>
      </c>
      <c r="C71">
        <v>649377</v>
      </c>
      <c r="D71">
        <v>73.517694651951032</v>
      </c>
      <c r="E71">
        <f t="shared" si="3"/>
        <v>477407</v>
      </c>
      <c r="F71">
        <f t="shared" si="4"/>
        <v>649377</v>
      </c>
      <c r="G71">
        <f t="shared" si="5"/>
        <v>73.517694651951032</v>
      </c>
    </row>
    <row r="72" spans="1:7" hidden="1" x14ac:dyDescent="0.25">
      <c r="A72" t="s">
        <v>425</v>
      </c>
      <c r="B72">
        <v>500922</v>
      </c>
      <c r="C72">
        <v>654169</v>
      </c>
      <c r="D72">
        <v>76.573790564823469</v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7" hidden="1" x14ac:dyDescent="0.25">
      <c r="A73" t="s">
        <v>424</v>
      </c>
      <c r="B73">
        <v>521908</v>
      </c>
      <c r="C73">
        <v>659563</v>
      </c>
      <c r="D73">
        <v>79.129362926665081</v>
      </c>
      <c r="E73" t="str">
        <f t="shared" si="3"/>
        <v/>
      </c>
      <c r="F73" t="str">
        <f t="shared" si="4"/>
        <v/>
      </c>
      <c r="G73" t="str">
        <f t="shared" si="5"/>
        <v/>
      </c>
    </row>
    <row r="74" spans="1:7" hidden="1" x14ac:dyDescent="0.25">
      <c r="A74" t="s">
        <v>423</v>
      </c>
      <c r="B74">
        <v>540728</v>
      </c>
      <c r="C74">
        <v>666341</v>
      </c>
      <c r="D74">
        <v>81.148841208930563</v>
      </c>
      <c r="E74" t="str">
        <f t="shared" si="3"/>
        <v/>
      </c>
      <c r="F74" t="str">
        <f t="shared" si="4"/>
        <v/>
      </c>
      <c r="G74" t="str">
        <f t="shared" si="5"/>
        <v/>
      </c>
    </row>
    <row r="75" spans="1:7" x14ac:dyDescent="0.25">
      <c r="A75" t="s">
        <v>238</v>
      </c>
      <c r="B75">
        <v>524164</v>
      </c>
      <c r="C75">
        <v>672864</v>
      </c>
      <c r="D75">
        <v>77.90043753269606</v>
      </c>
      <c r="E75">
        <f t="shared" si="3"/>
        <v>524164</v>
      </c>
      <c r="F75">
        <f t="shared" si="4"/>
        <v>672864</v>
      </c>
      <c r="G75">
        <f t="shared" si="5"/>
        <v>77.90043753269606</v>
      </c>
    </row>
    <row r="76" spans="1:7" hidden="1" x14ac:dyDescent="0.25">
      <c r="A76" t="s">
        <v>422</v>
      </c>
      <c r="B76">
        <v>551866</v>
      </c>
      <c r="C76">
        <v>679313</v>
      </c>
      <c r="D76">
        <v>81.238839827884931</v>
      </c>
      <c r="E76" t="str">
        <f t="shared" si="3"/>
        <v/>
      </c>
      <c r="F76" t="str">
        <f t="shared" si="4"/>
        <v/>
      </c>
      <c r="G76" t="str">
        <f t="shared" si="5"/>
        <v/>
      </c>
    </row>
    <row r="77" spans="1:7" hidden="1" x14ac:dyDescent="0.25">
      <c r="A77" t="s">
        <v>421</v>
      </c>
      <c r="B77">
        <v>568585</v>
      </c>
      <c r="C77">
        <v>690150</v>
      </c>
      <c r="D77">
        <v>82.385713250742583</v>
      </c>
      <c r="E77" t="str">
        <f t="shared" si="3"/>
        <v/>
      </c>
      <c r="F77" t="str">
        <f t="shared" si="4"/>
        <v/>
      </c>
      <c r="G77" t="str">
        <f t="shared" si="5"/>
        <v/>
      </c>
    </row>
    <row r="78" spans="1:7" hidden="1" x14ac:dyDescent="0.25">
      <c r="A78" t="s">
        <v>420</v>
      </c>
      <c r="B78">
        <v>586523</v>
      </c>
      <c r="C78">
        <v>698293</v>
      </c>
      <c r="D78">
        <v>83.993824941679208</v>
      </c>
      <c r="E78" t="str">
        <f t="shared" si="3"/>
        <v/>
      </c>
      <c r="F78" t="str">
        <f t="shared" si="4"/>
        <v/>
      </c>
      <c r="G78" t="str">
        <f t="shared" si="5"/>
        <v/>
      </c>
    </row>
    <row r="79" spans="1:7" x14ac:dyDescent="0.25">
      <c r="A79" t="s">
        <v>237</v>
      </c>
      <c r="B79">
        <v>612129</v>
      </c>
      <c r="C79">
        <v>709815</v>
      </c>
      <c r="D79">
        <v>86.237822531222932</v>
      </c>
      <c r="E79">
        <f t="shared" si="3"/>
        <v>612129</v>
      </c>
      <c r="F79">
        <f t="shared" si="4"/>
        <v>709815</v>
      </c>
      <c r="G79">
        <f t="shared" si="5"/>
        <v>86.237822531222932</v>
      </c>
    </row>
    <row r="80" spans="1:7" hidden="1" x14ac:dyDescent="0.25">
      <c r="A80" t="s">
        <v>419</v>
      </c>
      <c r="B80">
        <v>628019</v>
      </c>
      <c r="C80">
        <v>721295</v>
      </c>
      <c r="D80">
        <v>87.068259172737925</v>
      </c>
      <c r="E80" t="str">
        <f t="shared" si="3"/>
        <v/>
      </c>
      <c r="F80" t="str">
        <f t="shared" si="4"/>
        <v/>
      </c>
      <c r="G80" t="str">
        <f t="shared" si="5"/>
        <v/>
      </c>
    </row>
    <row r="81" spans="1:7" hidden="1" x14ac:dyDescent="0.25">
      <c r="A81" t="s">
        <v>418</v>
      </c>
      <c r="B81">
        <v>609755</v>
      </c>
      <c r="C81">
        <v>732668</v>
      </c>
      <c r="D81">
        <v>83.223915880043904</v>
      </c>
      <c r="E81" t="str">
        <f t="shared" si="3"/>
        <v/>
      </c>
      <c r="F81" t="str">
        <f t="shared" si="4"/>
        <v/>
      </c>
      <c r="G81" t="str">
        <f t="shared" si="5"/>
        <v/>
      </c>
    </row>
    <row r="82" spans="1:7" hidden="1" x14ac:dyDescent="0.25">
      <c r="A82" t="s">
        <v>417</v>
      </c>
      <c r="B82">
        <v>660307</v>
      </c>
      <c r="C82">
        <v>744266</v>
      </c>
      <c r="D82">
        <v>88.719221353655826</v>
      </c>
      <c r="E82" t="str">
        <f t="shared" si="3"/>
        <v/>
      </c>
      <c r="F82" t="str">
        <f t="shared" si="4"/>
        <v/>
      </c>
      <c r="G82" t="str">
        <f t="shared" si="5"/>
        <v/>
      </c>
    </row>
    <row r="83" spans="1:7" x14ac:dyDescent="0.25">
      <c r="A83" t="s">
        <v>236</v>
      </c>
      <c r="B83">
        <v>697974</v>
      </c>
      <c r="C83">
        <v>761291</v>
      </c>
      <c r="D83">
        <v>91.682943841448278</v>
      </c>
      <c r="E83">
        <f t="shared" si="3"/>
        <v>697974</v>
      </c>
      <c r="F83">
        <f t="shared" si="4"/>
        <v>761291</v>
      </c>
      <c r="G83">
        <f t="shared" si="5"/>
        <v>91.682943841448278</v>
      </c>
    </row>
    <row r="84" spans="1:7" hidden="1" x14ac:dyDescent="0.25">
      <c r="A84" t="s">
        <v>416</v>
      </c>
      <c r="B84">
        <v>682746</v>
      </c>
      <c r="C84">
        <v>772631</v>
      </c>
      <c r="D84">
        <v>88.366374116492864</v>
      </c>
      <c r="E84" t="str">
        <f t="shared" si="3"/>
        <v/>
      </c>
      <c r="F84" t="str">
        <f t="shared" si="4"/>
        <v/>
      </c>
      <c r="G84" t="str">
        <f t="shared" si="5"/>
        <v/>
      </c>
    </row>
    <row r="85" spans="1:7" hidden="1" x14ac:dyDescent="0.25">
      <c r="A85" t="s">
        <v>415</v>
      </c>
      <c r="B85">
        <v>660828</v>
      </c>
      <c r="C85">
        <v>795734</v>
      </c>
      <c r="D85">
        <v>83.04634463275417</v>
      </c>
      <c r="E85" t="str">
        <f t="shared" si="3"/>
        <v/>
      </c>
      <c r="F85" t="str">
        <f t="shared" si="4"/>
        <v/>
      </c>
      <c r="G85" t="str">
        <f t="shared" si="5"/>
        <v/>
      </c>
    </row>
    <row r="86" spans="1:7" hidden="1" x14ac:dyDescent="0.25">
      <c r="A86" t="s">
        <v>414</v>
      </c>
      <c r="B86">
        <v>607568</v>
      </c>
      <c r="C86">
        <v>810723</v>
      </c>
      <c r="D86">
        <v>74.941502831423307</v>
      </c>
      <c r="E86" t="str">
        <f t="shared" si="3"/>
        <v/>
      </c>
      <c r="F86" t="str">
        <f t="shared" si="4"/>
        <v/>
      </c>
      <c r="G86" t="str">
        <f t="shared" si="5"/>
        <v/>
      </c>
    </row>
    <row r="87" spans="1:7" x14ac:dyDescent="0.25">
      <c r="A87" t="s">
        <v>235</v>
      </c>
      <c r="B87">
        <v>641856</v>
      </c>
      <c r="C87">
        <v>832790</v>
      </c>
      <c r="D87">
        <v>77.072971577468508</v>
      </c>
      <c r="E87">
        <f t="shared" si="3"/>
        <v>641856</v>
      </c>
      <c r="F87">
        <f t="shared" si="4"/>
        <v>832790</v>
      </c>
      <c r="G87">
        <f t="shared" si="5"/>
        <v>77.072971577468508</v>
      </c>
    </row>
    <row r="88" spans="1:7" hidden="1" x14ac:dyDescent="0.25">
      <c r="A88" t="s">
        <v>413</v>
      </c>
      <c r="B88">
        <v>722334</v>
      </c>
      <c r="C88">
        <v>846682</v>
      </c>
      <c r="D88">
        <v>85.313494322543775</v>
      </c>
      <c r="E88" t="str">
        <f t="shared" si="3"/>
        <v/>
      </c>
      <c r="F88" t="str">
        <f t="shared" si="4"/>
        <v/>
      </c>
      <c r="G88" t="str">
        <f t="shared" si="5"/>
        <v/>
      </c>
    </row>
    <row r="89" spans="1:7" hidden="1" x14ac:dyDescent="0.25">
      <c r="A89" t="s">
        <v>412</v>
      </c>
      <c r="B89">
        <v>740355</v>
      </c>
      <c r="C89">
        <v>860945</v>
      </c>
      <c r="D89">
        <v>85.993298062013253</v>
      </c>
      <c r="E89" t="str">
        <f t="shared" si="3"/>
        <v/>
      </c>
      <c r="F89" t="str">
        <f t="shared" si="4"/>
        <v/>
      </c>
      <c r="G89" t="str">
        <f t="shared" si="5"/>
        <v/>
      </c>
    </row>
    <row r="90" spans="1:7" hidden="1" x14ac:dyDescent="0.25">
      <c r="A90" t="s">
        <v>411</v>
      </c>
      <c r="B90">
        <v>778140</v>
      </c>
      <c r="C90">
        <v>877288</v>
      </c>
      <c r="D90">
        <v>88.698352194490298</v>
      </c>
      <c r="E90" t="str">
        <f t="shared" si="3"/>
        <v/>
      </c>
      <c r="F90" t="str">
        <f t="shared" si="4"/>
        <v/>
      </c>
      <c r="G90" t="str">
        <f t="shared" si="5"/>
        <v/>
      </c>
    </row>
    <row r="91" spans="1:7" x14ac:dyDescent="0.25">
      <c r="A91" t="s">
        <v>234</v>
      </c>
      <c r="B91">
        <v>816453</v>
      </c>
      <c r="C91">
        <v>898436</v>
      </c>
      <c r="D91">
        <v>90.874920417258437</v>
      </c>
      <c r="E91">
        <f t="shared" si="3"/>
        <v>816453</v>
      </c>
      <c r="F91">
        <f t="shared" si="4"/>
        <v>898436</v>
      </c>
      <c r="G91">
        <f t="shared" si="5"/>
        <v>90.874920417258437</v>
      </c>
    </row>
    <row r="92" spans="1:7" hidden="1" x14ac:dyDescent="0.25">
      <c r="A92" t="s">
        <v>410</v>
      </c>
      <c r="B92">
        <v>760946</v>
      </c>
      <c r="C92">
        <v>917069</v>
      </c>
      <c r="D92">
        <v>82.975872044524451</v>
      </c>
      <c r="E92" t="str">
        <f t="shared" si="3"/>
        <v/>
      </c>
      <c r="F92" t="str">
        <f t="shared" si="4"/>
        <v/>
      </c>
      <c r="G92" t="str">
        <f t="shared" si="5"/>
        <v/>
      </c>
    </row>
    <row r="93" spans="1:7" hidden="1" x14ac:dyDescent="0.25">
      <c r="A93" t="s">
        <v>409</v>
      </c>
      <c r="B93">
        <v>840840</v>
      </c>
      <c r="C93">
        <v>936157</v>
      </c>
      <c r="D93">
        <v>89.818267662368598</v>
      </c>
      <c r="E93" t="str">
        <f t="shared" si="3"/>
        <v/>
      </c>
      <c r="F93" t="str">
        <f t="shared" si="4"/>
        <v/>
      </c>
      <c r="G93" t="str">
        <f t="shared" si="5"/>
        <v/>
      </c>
    </row>
    <row r="94" spans="1:7" hidden="1" x14ac:dyDescent="0.25">
      <c r="A94" t="s">
        <v>408</v>
      </c>
      <c r="B94">
        <v>843542</v>
      </c>
      <c r="C94">
        <v>954651</v>
      </c>
      <c r="D94">
        <v>88.36129643188977</v>
      </c>
      <c r="E94" t="str">
        <f t="shared" si="3"/>
        <v/>
      </c>
      <c r="F94" t="str">
        <f t="shared" si="4"/>
        <v/>
      </c>
      <c r="G94" t="str">
        <f t="shared" si="5"/>
        <v/>
      </c>
    </row>
    <row r="95" spans="1:7" x14ac:dyDescent="0.25">
      <c r="A95" t="s">
        <v>233</v>
      </c>
      <c r="B95">
        <v>963435</v>
      </c>
      <c r="C95">
        <v>980230</v>
      </c>
      <c r="D95">
        <v>98.286626608040976</v>
      </c>
      <c r="E95">
        <f t="shared" si="3"/>
        <v>963435</v>
      </c>
      <c r="F95">
        <f t="shared" si="4"/>
        <v>980230</v>
      </c>
      <c r="G95">
        <f t="shared" si="5"/>
        <v>98.286626608040976</v>
      </c>
    </row>
    <row r="96" spans="1:7" hidden="1" x14ac:dyDescent="0.25">
      <c r="A96" t="s">
        <v>407</v>
      </c>
      <c r="B96">
        <v>925045</v>
      </c>
      <c r="C96">
        <v>1003241</v>
      </c>
      <c r="D96">
        <v>92.205661451236537</v>
      </c>
      <c r="E96" t="str">
        <f t="shared" si="3"/>
        <v/>
      </c>
      <c r="F96" t="str">
        <f t="shared" si="4"/>
        <v/>
      </c>
      <c r="G96" t="str">
        <f t="shared" si="5"/>
        <v/>
      </c>
    </row>
    <row r="97" spans="1:7" hidden="1" x14ac:dyDescent="0.25">
      <c r="A97" t="s">
        <v>406</v>
      </c>
      <c r="B97">
        <v>901474</v>
      </c>
      <c r="C97">
        <v>1028221</v>
      </c>
      <c r="D97">
        <v>87.673175319313643</v>
      </c>
      <c r="E97" t="str">
        <f t="shared" si="3"/>
        <v/>
      </c>
      <c r="F97" t="str">
        <f t="shared" si="4"/>
        <v/>
      </c>
      <c r="G97" t="str">
        <f t="shared" si="5"/>
        <v/>
      </c>
    </row>
    <row r="98" spans="1:7" hidden="1" x14ac:dyDescent="0.25">
      <c r="A98" t="s">
        <v>405</v>
      </c>
      <c r="B98">
        <v>876586</v>
      </c>
      <c r="C98">
        <v>1054538</v>
      </c>
      <c r="D98">
        <v>83.125122091380305</v>
      </c>
      <c r="E98" t="str">
        <f t="shared" si="3"/>
        <v/>
      </c>
      <c r="F98" t="str">
        <f t="shared" si="4"/>
        <v/>
      </c>
      <c r="G98" t="str">
        <f t="shared" si="5"/>
        <v/>
      </c>
    </row>
    <row r="99" spans="1:7" x14ac:dyDescent="0.25">
      <c r="A99" t="s">
        <v>232</v>
      </c>
      <c r="B99">
        <v>845767</v>
      </c>
      <c r="C99">
        <v>1083781</v>
      </c>
      <c r="D99">
        <v>78.038552069098827</v>
      </c>
      <c r="E99">
        <f t="shared" si="3"/>
        <v>845767</v>
      </c>
      <c r="F99">
        <f t="shared" si="4"/>
        <v>1083781</v>
      </c>
      <c r="G99">
        <f t="shared" si="5"/>
        <v>78.038552069098827</v>
      </c>
    </row>
    <row r="100" spans="1:7" hidden="1" x14ac:dyDescent="0.25">
      <c r="A100" t="s">
        <v>404</v>
      </c>
      <c r="B100">
        <v>820288</v>
      </c>
      <c r="C100">
        <v>1106698</v>
      </c>
      <c r="D100">
        <v>74.120311051434086</v>
      </c>
      <c r="E100" t="str">
        <f t="shared" si="3"/>
        <v/>
      </c>
      <c r="F100" t="str">
        <f t="shared" si="4"/>
        <v/>
      </c>
      <c r="G100" t="str">
        <f t="shared" si="5"/>
        <v/>
      </c>
    </row>
    <row r="101" spans="1:7" hidden="1" x14ac:dyDescent="0.25">
      <c r="A101" t="s">
        <v>403</v>
      </c>
      <c r="B101">
        <v>691534</v>
      </c>
      <c r="C101">
        <v>1143012</v>
      </c>
      <c r="D101">
        <v>60.501027110826492</v>
      </c>
      <c r="E101" t="str">
        <f t="shared" si="3"/>
        <v/>
      </c>
      <c r="F101" t="str">
        <f t="shared" si="4"/>
        <v/>
      </c>
      <c r="G101" t="str">
        <f t="shared" si="5"/>
        <v/>
      </c>
    </row>
    <row r="102" spans="1:7" hidden="1" x14ac:dyDescent="0.25">
      <c r="A102" t="s">
        <v>402</v>
      </c>
      <c r="B102">
        <v>787815</v>
      </c>
      <c r="C102">
        <v>1158348</v>
      </c>
      <c r="D102">
        <v>68.01194459696049</v>
      </c>
      <c r="E102" t="str">
        <f t="shared" si="3"/>
        <v/>
      </c>
      <c r="F102" t="str">
        <f t="shared" si="4"/>
        <v/>
      </c>
      <c r="G102" t="str">
        <f t="shared" si="5"/>
        <v/>
      </c>
    </row>
    <row r="103" spans="1:7" x14ac:dyDescent="0.25">
      <c r="A103" t="s">
        <v>231</v>
      </c>
      <c r="B103">
        <v>860864</v>
      </c>
      <c r="C103">
        <v>1182907</v>
      </c>
      <c r="D103">
        <v>72.775290027026642</v>
      </c>
      <c r="E103">
        <f t="shared" si="3"/>
        <v>860864</v>
      </c>
      <c r="F103">
        <f t="shared" si="4"/>
        <v>1182907</v>
      </c>
      <c r="G103">
        <f t="shared" si="5"/>
        <v>72.775290027026642</v>
      </c>
    </row>
    <row r="104" spans="1:7" hidden="1" x14ac:dyDescent="0.25">
      <c r="A104" t="s">
        <v>401</v>
      </c>
      <c r="B104">
        <v>933785</v>
      </c>
      <c r="C104">
        <v>1211969</v>
      </c>
      <c r="D104">
        <v>77.046937669197817</v>
      </c>
      <c r="E104" t="str">
        <f t="shared" si="3"/>
        <v/>
      </c>
      <c r="F104" t="str">
        <f t="shared" si="4"/>
        <v/>
      </c>
      <c r="G104" t="str">
        <f t="shared" si="5"/>
        <v/>
      </c>
    </row>
    <row r="105" spans="1:7" hidden="1" x14ac:dyDescent="0.25">
      <c r="A105" t="s">
        <v>400</v>
      </c>
      <c r="B105">
        <v>940036</v>
      </c>
      <c r="C105">
        <v>1239968</v>
      </c>
      <c r="D105">
        <v>75.811311259645407</v>
      </c>
      <c r="E105" t="str">
        <f t="shared" si="3"/>
        <v/>
      </c>
      <c r="F105" t="str">
        <f t="shared" si="4"/>
        <v/>
      </c>
      <c r="G105" t="str">
        <f t="shared" si="5"/>
        <v/>
      </c>
    </row>
    <row r="106" spans="1:7" hidden="1" x14ac:dyDescent="0.25">
      <c r="A106" t="s">
        <v>399</v>
      </c>
      <c r="B106">
        <v>926842</v>
      </c>
      <c r="C106">
        <v>1265960</v>
      </c>
      <c r="D106">
        <v>73.212581756137638</v>
      </c>
      <c r="E106" t="str">
        <f t="shared" si="3"/>
        <v/>
      </c>
      <c r="F106" t="str">
        <f t="shared" si="4"/>
        <v/>
      </c>
      <c r="G106" t="str">
        <f t="shared" si="5"/>
        <v/>
      </c>
    </row>
    <row r="107" spans="1:7" x14ac:dyDescent="0.25">
      <c r="A107" t="s">
        <v>230</v>
      </c>
      <c r="B107">
        <v>986795</v>
      </c>
      <c r="C107">
        <v>1288569</v>
      </c>
      <c r="D107">
        <v>76.580687568923352</v>
      </c>
      <c r="E107">
        <f t="shared" si="3"/>
        <v>986795</v>
      </c>
      <c r="F107">
        <f t="shared" si="4"/>
        <v>1288569</v>
      </c>
      <c r="G107">
        <f t="shared" si="5"/>
        <v>76.580687568923352</v>
      </c>
    </row>
    <row r="108" spans="1:7" hidden="1" x14ac:dyDescent="0.25">
      <c r="A108" t="s">
        <v>398</v>
      </c>
      <c r="B108">
        <v>1032880</v>
      </c>
      <c r="C108">
        <v>1321852</v>
      </c>
      <c r="D108">
        <v>78.13885366894327</v>
      </c>
      <c r="E108" t="str">
        <f t="shared" si="3"/>
        <v/>
      </c>
      <c r="F108" t="str">
        <f t="shared" si="4"/>
        <v/>
      </c>
      <c r="G108" t="str">
        <f t="shared" si="5"/>
        <v/>
      </c>
    </row>
    <row r="109" spans="1:7" hidden="1" x14ac:dyDescent="0.25">
      <c r="A109" t="s">
        <v>397</v>
      </c>
      <c r="B109">
        <v>1037648</v>
      </c>
      <c r="C109">
        <v>1348163</v>
      </c>
      <c r="D109">
        <v>76.96754769267514</v>
      </c>
      <c r="E109" t="str">
        <f t="shared" si="3"/>
        <v/>
      </c>
      <c r="F109" t="str">
        <f t="shared" si="4"/>
        <v/>
      </c>
      <c r="G109" t="str">
        <f t="shared" si="5"/>
        <v/>
      </c>
    </row>
    <row r="110" spans="1:7" hidden="1" x14ac:dyDescent="0.25">
      <c r="A110" t="s">
        <v>396</v>
      </c>
      <c r="B110">
        <v>1060507</v>
      </c>
      <c r="C110">
        <v>1375602</v>
      </c>
      <c r="D110">
        <v>77.094028650728916</v>
      </c>
      <c r="E110" t="str">
        <f t="shared" si="3"/>
        <v/>
      </c>
      <c r="F110" t="str">
        <f t="shared" si="4"/>
        <v/>
      </c>
      <c r="G110" t="str">
        <f t="shared" si="5"/>
        <v/>
      </c>
    </row>
    <row r="111" spans="1:7" x14ac:dyDescent="0.25">
      <c r="A111" t="s">
        <v>229</v>
      </c>
      <c r="B111">
        <v>1191860</v>
      </c>
      <c r="C111">
        <v>1403405</v>
      </c>
      <c r="D111">
        <v>84.92630423861965</v>
      </c>
      <c r="E111">
        <f t="shared" si="3"/>
        <v>1191860</v>
      </c>
      <c r="F111">
        <f t="shared" si="4"/>
        <v>1403405</v>
      </c>
      <c r="G111">
        <f t="shared" si="5"/>
        <v>84.92630423861965</v>
      </c>
    </row>
    <row r="112" spans="1:7" hidden="1" x14ac:dyDescent="0.25">
      <c r="A112" t="s">
        <v>395</v>
      </c>
      <c r="B112">
        <v>1130521</v>
      </c>
      <c r="C112">
        <v>1440617</v>
      </c>
      <c r="D112">
        <v>78.474778515039048</v>
      </c>
      <c r="E112" t="str">
        <f t="shared" si="3"/>
        <v/>
      </c>
      <c r="F112" t="str">
        <f t="shared" si="4"/>
        <v/>
      </c>
      <c r="G112" t="str">
        <f t="shared" si="5"/>
        <v/>
      </c>
    </row>
    <row r="113" spans="1:7" hidden="1" x14ac:dyDescent="0.25">
      <c r="A113" t="s">
        <v>394</v>
      </c>
      <c r="B113">
        <v>1073603</v>
      </c>
      <c r="C113">
        <v>1489782</v>
      </c>
      <c r="D113">
        <v>72.064436273226548</v>
      </c>
      <c r="E113" t="str">
        <f t="shared" si="3"/>
        <v/>
      </c>
      <c r="F113" t="str">
        <f t="shared" si="4"/>
        <v/>
      </c>
      <c r="G113" t="str">
        <f t="shared" si="5"/>
        <v/>
      </c>
    </row>
    <row r="114" spans="1:7" hidden="1" x14ac:dyDescent="0.25">
      <c r="A114" t="s">
        <v>393</v>
      </c>
      <c r="B114">
        <v>1134386</v>
      </c>
      <c r="C114">
        <v>1541419</v>
      </c>
      <c r="D114">
        <v>73.593617309764568</v>
      </c>
      <c r="E114" t="str">
        <f t="shared" si="3"/>
        <v/>
      </c>
      <c r="F114" t="str">
        <f t="shared" si="4"/>
        <v/>
      </c>
      <c r="G114" t="str">
        <f t="shared" si="5"/>
        <v/>
      </c>
    </row>
    <row r="115" spans="1:7" x14ac:dyDescent="0.25">
      <c r="A115" t="s">
        <v>228</v>
      </c>
      <c r="B115">
        <v>1002320</v>
      </c>
      <c r="C115">
        <v>1596509</v>
      </c>
      <c r="D115">
        <v>62.781982437931759</v>
      </c>
      <c r="E115">
        <f t="shared" si="3"/>
        <v>1002320</v>
      </c>
      <c r="F115">
        <f t="shared" si="4"/>
        <v>1596509</v>
      </c>
      <c r="G115">
        <f t="shared" si="5"/>
        <v>62.781982437931759</v>
      </c>
    </row>
    <row r="116" spans="1:7" hidden="1" x14ac:dyDescent="0.25">
      <c r="A116" t="s">
        <v>392</v>
      </c>
      <c r="B116">
        <v>981765</v>
      </c>
      <c r="C116">
        <v>1656429</v>
      </c>
      <c r="D116">
        <v>59.26997172833849</v>
      </c>
      <c r="E116" t="str">
        <f t="shared" si="3"/>
        <v/>
      </c>
      <c r="F116" t="str">
        <f t="shared" si="4"/>
        <v/>
      </c>
      <c r="G116" t="str">
        <f t="shared" si="5"/>
        <v/>
      </c>
    </row>
    <row r="117" spans="1:7" hidden="1" x14ac:dyDescent="0.25">
      <c r="A117" t="s">
        <v>391</v>
      </c>
      <c r="B117">
        <v>936141</v>
      </c>
      <c r="C117">
        <v>1741803</v>
      </c>
      <c r="D117">
        <v>53.745515422811884</v>
      </c>
      <c r="E117" t="str">
        <f t="shared" si="3"/>
        <v/>
      </c>
      <c r="F117" t="str">
        <f t="shared" si="4"/>
        <v/>
      </c>
      <c r="G117" t="str">
        <f t="shared" si="5"/>
        <v/>
      </c>
    </row>
    <row r="118" spans="1:7" hidden="1" x14ac:dyDescent="0.25">
      <c r="A118" t="s">
        <v>390</v>
      </c>
      <c r="B118">
        <v>761474</v>
      </c>
      <c r="C118">
        <v>1842898</v>
      </c>
      <c r="D118">
        <v>41.319378500600685</v>
      </c>
      <c r="E118" t="str">
        <f t="shared" si="3"/>
        <v/>
      </c>
      <c r="F118" t="str">
        <f t="shared" si="4"/>
        <v/>
      </c>
      <c r="G118" t="str">
        <f t="shared" si="5"/>
        <v/>
      </c>
    </row>
    <row r="119" spans="1:7" x14ac:dyDescent="0.25">
      <c r="A119" t="s">
        <v>227</v>
      </c>
      <c r="B119">
        <v>710685</v>
      </c>
      <c r="C119">
        <v>1943139</v>
      </c>
      <c r="D119">
        <v>36.574069070714962</v>
      </c>
      <c r="E119">
        <f t="shared" si="3"/>
        <v>710685</v>
      </c>
      <c r="F119">
        <f t="shared" si="4"/>
        <v>1943139</v>
      </c>
      <c r="G119">
        <f t="shared" si="5"/>
        <v>36.574069070714962</v>
      </c>
    </row>
    <row r="120" spans="1:7" hidden="1" x14ac:dyDescent="0.25">
      <c r="A120" t="s">
        <v>389</v>
      </c>
      <c r="B120">
        <v>982716</v>
      </c>
      <c r="C120">
        <v>2011353</v>
      </c>
      <c r="D120">
        <v>48.858454980304302</v>
      </c>
      <c r="E120" t="str">
        <f t="shared" si="3"/>
        <v/>
      </c>
      <c r="F120" t="str">
        <f t="shared" si="4"/>
        <v/>
      </c>
      <c r="G120" t="str">
        <f t="shared" si="5"/>
        <v/>
      </c>
    </row>
    <row r="121" spans="1:7" hidden="1" x14ac:dyDescent="0.25">
      <c r="A121" t="s">
        <v>388</v>
      </c>
      <c r="B121">
        <v>1085476</v>
      </c>
      <c r="C121">
        <v>2060473</v>
      </c>
      <c r="D121">
        <v>52.680913557226901</v>
      </c>
      <c r="E121" t="str">
        <f t="shared" si="3"/>
        <v/>
      </c>
      <c r="F121" t="str">
        <f t="shared" si="4"/>
        <v/>
      </c>
      <c r="G121" t="str">
        <f t="shared" si="5"/>
        <v/>
      </c>
    </row>
    <row r="122" spans="1:7" hidden="1" x14ac:dyDescent="0.25">
      <c r="A122" t="s">
        <v>387</v>
      </c>
      <c r="B122">
        <v>1016978</v>
      </c>
      <c r="C122">
        <v>2095055</v>
      </c>
      <c r="D122">
        <v>48.54182825749205</v>
      </c>
      <c r="E122" t="str">
        <f t="shared" si="3"/>
        <v/>
      </c>
      <c r="F122" t="str">
        <f t="shared" si="4"/>
        <v/>
      </c>
      <c r="G122" t="str">
        <f t="shared" si="5"/>
        <v/>
      </c>
    </row>
    <row r="123" spans="1:7" x14ac:dyDescent="0.25">
      <c r="A123" t="s">
        <v>226</v>
      </c>
      <c r="B123">
        <v>1072992</v>
      </c>
      <c r="C123">
        <v>2131837</v>
      </c>
      <c r="D123">
        <v>50.331803041226884</v>
      </c>
      <c r="E123">
        <f t="shared" si="3"/>
        <v>1072992</v>
      </c>
      <c r="F123">
        <f t="shared" si="4"/>
        <v>2131837</v>
      </c>
      <c r="G123">
        <f t="shared" si="5"/>
        <v>50.331803041226884</v>
      </c>
    </row>
    <row r="124" spans="1:7" hidden="1" x14ac:dyDescent="0.25">
      <c r="A124" t="s">
        <v>386</v>
      </c>
      <c r="B124">
        <v>1178372</v>
      </c>
      <c r="C124">
        <v>2174051</v>
      </c>
      <c r="D124">
        <v>54.201672361871914</v>
      </c>
      <c r="E124" t="str">
        <f t="shared" si="3"/>
        <v/>
      </c>
      <c r="F124" t="str">
        <f t="shared" si="4"/>
        <v/>
      </c>
      <c r="G124" t="str">
        <f t="shared" si="5"/>
        <v/>
      </c>
    </row>
    <row r="125" spans="1:7" hidden="1" x14ac:dyDescent="0.25">
      <c r="A125" t="s">
        <v>385</v>
      </c>
      <c r="B125">
        <v>1192901</v>
      </c>
      <c r="C125">
        <v>2235690</v>
      </c>
      <c r="D125">
        <v>53.357173847894835</v>
      </c>
      <c r="E125" t="str">
        <f t="shared" si="3"/>
        <v/>
      </c>
      <c r="F125" t="str">
        <f t="shared" si="4"/>
        <v/>
      </c>
      <c r="G125" t="str">
        <f t="shared" si="5"/>
        <v/>
      </c>
    </row>
    <row r="126" spans="1:7" hidden="1" x14ac:dyDescent="0.25">
      <c r="A126" t="s">
        <v>384</v>
      </c>
      <c r="B126">
        <v>1214336</v>
      </c>
      <c r="C126">
        <v>2294727</v>
      </c>
      <c r="D126">
        <v>52.918538893733327</v>
      </c>
      <c r="E126" t="str">
        <f t="shared" si="3"/>
        <v/>
      </c>
      <c r="F126" t="str">
        <f t="shared" si="4"/>
        <v/>
      </c>
      <c r="G126" t="str">
        <f t="shared" si="5"/>
        <v/>
      </c>
    </row>
    <row r="127" spans="1:7" x14ac:dyDescent="0.25">
      <c r="A127" t="s">
        <v>225</v>
      </c>
      <c r="B127">
        <v>1258971</v>
      </c>
      <c r="C127">
        <v>2354266</v>
      </c>
      <c r="D127">
        <v>53.476157749379219</v>
      </c>
      <c r="E127">
        <f t="shared" si="3"/>
        <v>1258971</v>
      </c>
      <c r="F127">
        <f t="shared" si="4"/>
        <v>2354266</v>
      </c>
      <c r="G127">
        <f t="shared" si="5"/>
        <v>53.476157749379219</v>
      </c>
    </row>
    <row r="128" spans="1:7" hidden="1" x14ac:dyDescent="0.25">
      <c r="A128" t="s">
        <v>383</v>
      </c>
      <c r="B128">
        <v>1206148</v>
      </c>
      <c r="C128">
        <v>2425116</v>
      </c>
      <c r="D128">
        <v>49.735682746722219</v>
      </c>
      <c r="E128" t="str">
        <f t="shared" si="3"/>
        <v/>
      </c>
      <c r="F128" t="str">
        <f t="shared" si="4"/>
        <v/>
      </c>
      <c r="G128" t="str">
        <f t="shared" si="5"/>
        <v/>
      </c>
    </row>
    <row r="129" spans="1:7" hidden="1" x14ac:dyDescent="0.25">
      <c r="A129" t="s">
        <v>382</v>
      </c>
      <c r="B129">
        <v>1235231</v>
      </c>
      <c r="C129">
        <v>2482851</v>
      </c>
      <c r="D129">
        <v>49.750508588715149</v>
      </c>
      <c r="E129" t="str">
        <f t="shared" si="3"/>
        <v/>
      </c>
      <c r="F129" t="str">
        <f t="shared" si="4"/>
        <v/>
      </c>
      <c r="G129" t="str">
        <f t="shared" si="5"/>
        <v/>
      </c>
    </row>
    <row r="130" spans="1:7" hidden="1" x14ac:dyDescent="0.25">
      <c r="A130" t="s">
        <v>381</v>
      </c>
      <c r="B130">
        <v>1210994</v>
      </c>
      <c r="C130">
        <v>2550240</v>
      </c>
      <c r="D130">
        <v>47.48549156157852</v>
      </c>
      <c r="E130" t="str">
        <f t="shared" si="3"/>
        <v/>
      </c>
      <c r="F130" t="str">
        <f t="shared" si="4"/>
        <v/>
      </c>
      <c r="G130" t="str">
        <f t="shared" si="5"/>
        <v/>
      </c>
    </row>
    <row r="131" spans="1:7" x14ac:dyDescent="0.25">
      <c r="A131" t="s">
        <v>224</v>
      </c>
      <c r="B131">
        <v>1196796</v>
      </c>
      <c r="C131">
        <v>2618166</v>
      </c>
      <c r="D131">
        <v>45.711234505375138</v>
      </c>
      <c r="E131">
        <f t="shared" ref="E131:E194" si="6">IF(RIGHT(A131,2)="Q4",B131,"")</f>
        <v>1196796</v>
      </c>
      <c r="F131">
        <f t="shared" ref="F131:F194" si="7">IF(RIGHT(A131,2)="Q4",C131,"")</f>
        <v>2618166</v>
      </c>
      <c r="G131">
        <f t="shared" ref="G131:G194" si="8">IF(RIGHT(A131,2)="Q4",D131,"")</f>
        <v>45.711234505375138</v>
      </c>
    </row>
    <row r="132" spans="1:7" hidden="1" x14ac:dyDescent="0.25">
      <c r="A132" t="s">
        <v>380</v>
      </c>
      <c r="B132">
        <v>1173217</v>
      </c>
      <c r="C132">
        <v>2694285</v>
      </c>
      <c r="D132">
        <v>43.544650992749467</v>
      </c>
      <c r="E132" t="str">
        <f t="shared" si="6"/>
        <v/>
      </c>
      <c r="F132" t="str">
        <f t="shared" si="7"/>
        <v/>
      </c>
      <c r="G132" t="str">
        <f t="shared" si="8"/>
        <v/>
      </c>
    </row>
    <row r="133" spans="1:7" hidden="1" x14ac:dyDescent="0.25">
      <c r="A133" t="s">
        <v>379</v>
      </c>
      <c r="B133">
        <v>1246846</v>
      </c>
      <c r="C133">
        <v>2787818</v>
      </c>
      <c r="D133">
        <v>44.724799108119683</v>
      </c>
      <c r="E133" t="str">
        <f t="shared" si="6"/>
        <v/>
      </c>
      <c r="F133" t="str">
        <f t="shared" si="7"/>
        <v/>
      </c>
      <c r="G133" t="str">
        <f t="shared" si="8"/>
        <v/>
      </c>
    </row>
    <row r="134" spans="1:7" hidden="1" x14ac:dyDescent="0.25">
      <c r="A134" t="s">
        <v>378</v>
      </c>
      <c r="B134">
        <v>1316424</v>
      </c>
      <c r="C134">
        <v>2877226</v>
      </c>
      <c r="D134">
        <v>45.753235929329151</v>
      </c>
      <c r="E134" t="str">
        <f t="shared" si="6"/>
        <v/>
      </c>
      <c r="F134" t="str">
        <f t="shared" si="7"/>
        <v/>
      </c>
      <c r="G134" t="str">
        <f t="shared" si="8"/>
        <v/>
      </c>
    </row>
    <row r="135" spans="1:7" x14ac:dyDescent="0.25">
      <c r="A135" t="s">
        <v>223</v>
      </c>
      <c r="B135">
        <v>1297476</v>
      </c>
      <c r="C135">
        <v>2978642</v>
      </c>
      <c r="D135">
        <v>43.559313270946966</v>
      </c>
      <c r="E135">
        <f t="shared" si="6"/>
        <v>1297476</v>
      </c>
      <c r="F135">
        <f t="shared" si="7"/>
        <v>2978642</v>
      </c>
      <c r="G135">
        <f t="shared" si="8"/>
        <v>43.559313270946966</v>
      </c>
    </row>
    <row r="136" spans="1:7" hidden="1" x14ac:dyDescent="0.25">
      <c r="A136" t="s">
        <v>377</v>
      </c>
      <c r="B136">
        <v>1375376</v>
      </c>
      <c r="C136">
        <v>3089659</v>
      </c>
      <c r="D136">
        <v>44.515462709638832</v>
      </c>
      <c r="E136" t="str">
        <f t="shared" si="6"/>
        <v/>
      </c>
      <c r="F136" t="str">
        <f t="shared" si="7"/>
        <v/>
      </c>
      <c r="G136" t="str">
        <f t="shared" si="8"/>
        <v/>
      </c>
    </row>
    <row r="137" spans="1:7" hidden="1" x14ac:dyDescent="0.25">
      <c r="A137" t="s">
        <v>376</v>
      </c>
      <c r="B137">
        <v>1402750</v>
      </c>
      <c r="C137">
        <v>3208324</v>
      </c>
      <c r="D137">
        <v>43.722205113947346</v>
      </c>
      <c r="E137" t="str">
        <f t="shared" si="6"/>
        <v/>
      </c>
      <c r="F137" t="str">
        <f t="shared" si="7"/>
        <v/>
      </c>
      <c r="G137" t="str">
        <f t="shared" si="8"/>
        <v/>
      </c>
    </row>
    <row r="138" spans="1:7" hidden="1" x14ac:dyDescent="0.25">
      <c r="A138" t="s">
        <v>375</v>
      </c>
      <c r="B138">
        <v>1475640</v>
      </c>
      <c r="C138">
        <v>3329711</v>
      </c>
      <c r="D138">
        <v>44.317359674758563</v>
      </c>
      <c r="E138" t="str">
        <f t="shared" si="6"/>
        <v/>
      </c>
      <c r="F138" t="str">
        <f t="shared" si="7"/>
        <v/>
      </c>
      <c r="G138" t="str">
        <f t="shared" si="8"/>
        <v/>
      </c>
    </row>
    <row r="139" spans="1:7" x14ac:dyDescent="0.25">
      <c r="A139" t="s">
        <v>222</v>
      </c>
      <c r="B139">
        <v>1536132</v>
      </c>
      <c r="C139">
        <v>3439573</v>
      </c>
      <c r="D139">
        <v>44.660543619803974</v>
      </c>
      <c r="E139">
        <f t="shared" si="6"/>
        <v>1536132</v>
      </c>
      <c r="F139">
        <f t="shared" si="7"/>
        <v>3439573</v>
      </c>
      <c r="G139">
        <f t="shared" si="8"/>
        <v>44.660543619803974</v>
      </c>
    </row>
    <row r="140" spans="1:7" hidden="1" x14ac:dyDescent="0.25">
      <c r="A140" t="s">
        <v>374</v>
      </c>
      <c r="B140">
        <v>1526004</v>
      </c>
      <c r="C140">
        <v>3566138</v>
      </c>
      <c r="D140">
        <v>42.791501618838076</v>
      </c>
      <c r="E140" t="str">
        <f t="shared" si="6"/>
        <v/>
      </c>
      <c r="F140" t="str">
        <f t="shared" si="7"/>
        <v/>
      </c>
      <c r="G140" t="str">
        <f t="shared" si="8"/>
        <v/>
      </c>
    </row>
    <row r="141" spans="1:7" hidden="1" x14ac:dyDescent="0.25">
      <c r="A141" t="s">
        <v>373</v>
      </c>
      <c r="B141">
        <v>1656459</v>
      </c>
      <c r="C141">
        <v>3682607</v>
      </c>
      <c r="D141">
        <v>44.980607488119148</v>
      </c>
      <c r="E141" t="str">
        <f t="shared" si="6"/>
        <v/>
      </c>
      <c r="F141" t="str">
        <f t="shared" si="7"/>
        <v/>
      </c>
      <c r="G141" t="str">
        <f t="shared" si="8"/>
        <v/>
      </c>
    </row>
    <row r="142" spans="1:7" hidden="1" x14ac:dyDescent="0.25">
      <c r="A142" t="s">
        <v>372</v>
      </c>
      <c r="B142">
        <v>1784078</v>
      </c>
      <c r="C142">
        <v>3799592</v>
      </c>
      <c r="D142">
        <v>46.95446247912934</v>
      </c>
      <c r="E142" t="str">
        <f t="shared" si="6"/>
        <v/>
      </c>
      <c r="F142" t="str">
        <f t="shared" si="7"/>
        <v/>
      </c>
      <c r="G142" t="str">
        <f t="shared" si="8"/>
        <v/>
      </c>
    </row>
    <row r="143" spans="1:7" x14ac:dyDescent="0.25">
      <c r="A143" t="s">
        <v>221</v>
      </c>
      <c r="B143">
        <v>1923940</v>
      </c>
      <c r="C143">
        <v>3925207</v>
      </c>
      <c r="D143">
        <v>49.014994623213504</v>
      </c>
      <c r="E143">
        <f t="shared" si="6"/>
        <v>1923940</v>
      </c>
      <c r="F143">
        <f t="shared" si="7"/>
        <v>3925207</v>
      </c>
      <c r="G143">
        <f t="shared" si="8"/>
        <v>49.014994623213504</v>
      </c>
    </row>
    <row r="144" spans="1:7" hidden="1" x14ac:dyDescent="0.25">
      <c r="A144" t="s">
        <v>371</v>
      </c>
      <c r="B144">
        <v>1951933</v>
      </c>
      <c r="C144">
        <v>4058315</v>
      </c>
      <c r="D144">
        <v>48.097128980870139</v>
      </c>
      <c r="E144" t="str">
        <f t="shared" si="6"/>
        <v/>
      </c>
      <c r="F144" t="str">
        <f t="shared" si="7"/>
        <v/>
      </c>
      <c r="G144" t="str">
        <f t="shared" si="8"/>
        <v/>
      </c>
    </row>
    <row r="145" spans="1:7" hidden="1" x14ac:dyDescent="0.25">
      <c r="A145" t="s">
        <v>370</v>
      </c>
      <c r="B145">
        <v>1930463</v>
      </c>
      <c r="C145">
        <v>4176906</v>
      </c>
      <c r="D145">
        <v>46.21753518034641</v>
      </c>
      <c r="E145" t="str">
        <f t="shared" si="6"/>
        <v/>
      </c>
      <c r="F145" t="str">
        <f t="shared" si="7"/>
        <v/>
      </c>
      <c r="G145" t="str">
        <f t="shared" si="8"/>
        <v/>
      </c>
    </row>
    <row r="146" spans="1:7" hidden="1" x14ac:dyDescent="0.25">
      <c r="A146" t="s">
        <v>369</v>
      </c>
      <c r="B146">
        <v>1797831</v>
      </c>
      <c r="C146">
        <v>4283561</v>
      </c>
      <c r="D146">
        <v>41.970477366845017</v>
      </c>
      <c r="E146" t="str">
        <f t="shared" si="6"/>
        <v/>
      </c>
      <c r="F146" t="str">
        <f t="shared" si="7"/>
        <v/>
      </c>
      <c r="G146" t="str">
        <f t="shared" si="8"/>
        <v/>
      </c>
    </row>
    <row r="147" spans="1:7" x14ac:dyDescent="0.25">
      <c r="A147" t="s">
        <v>220</v>
      </c>
      <c r="B147">
        <v>1893169</v>
      </c>
      <c r="C147">
        <v>4403648</v>
      </c>
      <c r="D147">
        <v>42.990924796895662</v>
      </c>
      <c r="E147">
        <f t="shared" si="6"/>
        <v>1893169</v>
      </c>
      <c r="F147">
        <f t="shared" si="7"/>
        <v>4403648</v>
      </c>
      <c r="G147">
        <f t="shared" si="8"/>
        <v>42.990924796895662</v>
      </c>
    </row>
    <row r="148" spans="1:7" hidden="1" x14ac:dyDescent="0.25">
      <c r="A148" t="s">
        <v>368</v>
      </c>
      <c r="B148">
        <v>1804582</v>
      </c>
      <c r="C148">
        <v>4517901</v>
      </c>
      <c r="D148">
        <v>39.942929249667046</v>
      </c>
      <c r="E148" t="str">
        <f t="shared" si="6"/>
        <v/>
      </c>
      <c r="F148" t="str">
        <f t="shared" si="7"/>
        <v/>
      </c>
      <c r="G148" t="str">
        <f t="shared" si="8"/>
        <v/>
      </c>
    </row>
    <row r="149" spans="1:7" hidden="1" x14ac:dyDescent="0.25">
      <c r="A149" t="s">
        <v>367</v>
      </c>
      <c r="B149">
        <v>1809013</v>
      </c>
      <c r="C149">
        <v>4574888</v>
      </c>
      <c r="D149">
        <v>39.54223578806738</v>
      </c>
      <c r="E149" t="str">
        <f t="shared" si="6"/>
        <v/>
      </c>
      <c r="F149" t="str">
        <f t="shared" si="7"/>
        <v/>
      </c>
      <c r="G149" t="str">
        <f t="shared" si="8"/>
        <v/>
      </c>
    </row>
    <row r="150" spans="1:7" hidden="1" x14ac:dyDescent="0.25">
      <c r="A150" t="s">
        <v>366</v>
      </c>
      <c r="B150">
        <v>1909980</v>
      </c>
      <c r="C150">
        <v>4620383</v>
      </c>
      <c r="D150">
        <v>41.338131492562411</v>
      </c>
      <c r="E150" t="str">
        <f t="shared" si="6"/>
        <v/>
      </c>
      <c r="F150" t="str">
        <f t="shared" si="7"/>
        <v/>
      </c>
      <c r="G150" t="str">
        <f t="shared" si="8"/>
        <v/>
      </c>
    </row>
    <row r="151" spans="1:7" x14ac:dyDescent="0.25">
      <c r="A151" t="s">
        <v>219</v>
      </c>
      <c r="B151">
        <v>2104142</v>
      </c>
      <c r="C151">
        <v>4638526</v>
      </c>
      <c r="D151">
        <v>45.362298281824877</v>
      </c>
      <c r="E151">
        <f t="shared" si="6"/>
        <v>2104142</v>
      </c>
      <c r="F151">
        <f t="shared" si="7"/>
        <v>4638526</v>
      </c>
      <c r="G151">
        <f t="shared" si="8"/>
        <v>45.362298281824877</v>
      </c>
    </row>
    <row r="152" spans="1:7" hidden="1" x14ac:dyDescent="0.25">
      <c r="A152" t="s">
        <v>365</v>
      </c>
      <c r="B152">
        <v>2238582</v>
      </c>
      <c r="C152">
        <v>4685196</v>
      </c>
      <c r="D152">
        <v>47.779900776829827</v>
      </c>
      <c r="E152" t="str">
        <f t="shared" si="6"/>
        <v/>
      </c>
      <c r="F152" t="str">
        <f t="shared" si="7"/>
        <v/>
      </c>
      <c r="G152" t="str">
        <f t="shared" si="8"/>
        <v/>
      </c>
    </row>
    <row r="153" spans="1:7" hidden="1" x14ac:dyDescent="0.25">
      <c r="A153" t="s">
        <v>364</v>
      </c>
      <c r="B153">
        <v>2413822</v>
      </c>
      <c r="C153">
        <v>4696474</v>
      </c>
      <c r="D153">
        <v>51.396473183924797</v>
      </c>
      <c r="E153" t="str">
        <f t="shared" si="6"/>
        <v/>
      </c>
      <c r="F153" t="str">
        <f t="shared" si="7"/>
        <v/>
      </c>
      <c r="G153" t="str">
        <f t="shared" si="8"/>
        <v/>
      </c>
    </row>
    <row r="154" spans="1:7" hidden="1" x14ac:dyDescent="0.25">
      <c r="A154" t="s">
        <v>363</v>
      </c>
      <c r="B154">
        <v>2398321</v>
      </c>
      <c r="C154">
        <v>4732300</v>
      </c>
      <c r="D154">
        <v>50.679817424930796</v>
      </c>
      <c r="E154" t="str">
        <f t="shared" si="6"/>
        <v/>
      </c>
      <c r="F154" t="str">
        <f t="shared" si="7"/>
        <v/>
      </c>
      <c r="G154" t="str">
        <f t="shared" si="8"/>
        <v/>
      </c>
    </row>
    <row r="155" spans="1:7" x14ac:dyDescent="0.25">
      <c r="A155" t="s">
        <v>218</v>
      </c>
      <c r="B155">
        <v>2326514</v>
      </c>
      <c r="C155">
        <v>4792842</v>
      </c>
      <c r="D155">
        <v>48.541429072771436</v>
      </c>
      <c r="E155">
        <f t="shared" si="6"/>
        <v>2326514</v>
      </c>
      <c r="F155">
        <f t="shared" si="7"/>
        <v>4792842</v>
      </c>
      <c r="G155">
        <f t="shared" si="8"/>
        <v>48.541429072771436</v>
      </c>
    </row>
    <row r="156" spans="1:7" hidden="1" x14ac:dyDescent="0.25">
      <c r="A156" t="s">
        <v>362</v>
      </c>
      <c r="B156">
        <v>2257107</v>
      </c>
      <c r="C156">
        <v>4853866</v>
      </c>
      <c r="D156">
        <v>46.501221912595028</v>
      </c>
      <c r="E156" t="str">
        <f t="shared" si="6"/>
        <v/>
      </c>
      <c r="F156" t="str">
        <f t="shared" si="7"/>
        <v/>
      </c>
      <c r="G156" t="str">
        <f t="shared" si="8"/>
        <v/>
      </c>
    </row>
    <row r="157" spans="1:7" hidden="1" x14ac:dyDescent="0.25">
      <c r="A157" t="s">
        <v>361</v>
      </c>
      <c r="B157">
        <v>2204712</v>
      </c>
      <c r="C157">
        <v>4934908</v>
      </c>
      <c r="D157">
        <v>44.67584806038937</v>
      </c>
      <c r="E157" t="str">
        <f t="shared" si="6"/>
        <v/>
      </c>
      <c r="F157" t="str">
        <f t="shared" si="7"/>
        <v/>
      </c>
      <c r="G157" t="str">
        <f t="shared" si="8"/>
        <v/>
      </c>
    </row>
    <row r="158" spans="1:7" hidden="1" x14ac:dyDescent="0.25">
      <c r="A158" t="s">
        <v>360</v>
      </c>
      <c r="B158">
        <v>2287913</v>
      </c>
      <c r="C158">
        <v>5018615</v>
      </c>
      <c r="D158">
        <v>45.588533888333735</v>
      </c>
      <c r="E158" t="str">
        <f t="shared" si="6"/>
        <v/>
      </c>
      <c r="F158" t="str">
        <f t="shared" si="7"/>
        <v/>
      </c>
      <c r="G158" t="str">
        <f t="shared" si="8"/>
        <v/>
      </c>
    </row>
    <row r="159" spans="1:7" x14ac:dyDescent="0.25">
      <c r="A159" t="s">
        <v>217</v>
      </c>
      <c r="B159">
        <v>2294097</v>
      </c>
      <c r="C159">
        <v>5095518</v>
      </c>
      <c r="D159">
        <v>45.021860387893831</v>
      </c>
      <c r="E159">
        <f t="shared" si="6"/>
        <v>2294097</v>
      </c>
      <c r="F159">
        <f t="shared" si="7"/>
        <v>5095518</v>
      </c>
      <c r="G159">
        <f t="shared" si="8"/>
        <v>45.021860387893831</v>
      </c>
    </row>
    <row r="160" spans="1:7" hidden="1" x14ac:dyDescent="0.25">
      <c r="A160" t="s">
        <v>359</v>
      </c>
      <c r="B160">
        <v>2452890</v>
      </c>
      <c r="C160">
        <v>5137394</v>
      </c>
      <c r="D160">
        <v>47.745802638458329</v>
      </c>
      <c r="E160" t="str">
        <f t="shared" si="6"/>
        <v/>
      </c>
      <c r="F160" t="str">
        <f t="shared" si="7"/>
        <v/>
      </c>
      <c r="G160" t="str">
        <f t="shared" si="8"/>
        <v/>
      </c>
    </row>
    <row r="161" spans="1:7" hidden="1" x14ac:dyDescent="0.25">
      <c r="A161" t="s">
        <v>358</v>
      </c>
      <c r="B161">
        <v>2550915</v>
      </c>
      <c r="C161">
        <v>5188442</v>
      </c>
      <c r="D161">
        <v>49.165337108904758</v>
      </c>
      <c r="E161" t="str">
        <f t="shared" si="6"/>
        <v/>
      </c>
      <c r="F161" t="str">
        <f t="shared" si="7"/>
        <v/>
      </c>
      <c r="G161" t="str">
        <f t="shared" si="8"/>
        <v/>
      </c>
    </row>
    <row r="162" spans="1:7" hidden="1" x14ac:dyDescent="0.25">
      <c r="A162" t="s">
        <v>357</v>
      </c>
      <c r="B162">
        <v>2480387</v>
      </c>
      <c r="C162">
        <v>5246426</v>
      </c>
      <c r="D162">
        <v>47.277651490748177</v>
      </c>
      <c r="E162" t="str">
        <f t="shared" si="6"/>
        <v/>
      </c>
      <c r="F162" t="str">
        <f t="shared" si="7"/>
        <v/>
      </c>
      <c r="G162" t="str">
        <f t="shared" si="8"/>
        <v/>
      </c>
    </row>
    <row r="163" spans="1:7" x14ac:dyDescent="0.25">
      <c r="A163" t="s">
        <v>216</v>
      </c>
      <c r="B163">
        <v>2764566</v>
      </c>
      <c r="C163">
        <v>5329639</v>
      </c>
      <c r="D163">
        <v>51.871543269628582</v>
      </c>
      <c r="E163">
        <f t="shared" si="6"/>
        <v>2764566</v>
      </c>
      <c r="F163">
        <f t="shared" si="7"/>
        <v>5329639</v>
      </c>
      <c r="G163">
        <f t="shared" si="8"/>
        <v>51.871543269628582</v>
      </c>
    </row>
    <row r="164" spans="1:7" hidden="1" x14ac:dyDescent="0.25">
      <c r="A164" t="s">
        <v>356</v>
      </c>
      <c r="B164">
        <v>2980853</v>
      </c>
      <c r="C164">
        <v>5364713</v>
      </c>
      <c r="D164">
        <v>55.564072113456952</v>
      </c>
      <c r="E164" t="str">
        <f t="shared" si="6"/>
        <v/>
      </c>
      <c r="F164" t="str">
        <f t="shared" si="7"/>
        <v/>
      </c>
      <c r="G164" t="str">
        <f t="shared" si="8"/>
        <v/>
      </c>
    </row>
    <row r="165" spans="1:7" hidden="1" x14ac:dyDescent="0.25">
      <c r="A165" t="s">
        <v>355</v>
      </c>
      <c r="B165">
        <v>3085044</v>
      </c>
      <c r="C165">
        <v>5414008</v>
      </c>
      <c r="D165">
        <v>56.982627288323187</v>
      </c>
      <c r="E165" t="str">
        <f t="shared" si="6"/>
        <v/>
      </c>
      <c r="F165" t="str">
        <f t="shared" si="7"/>
        <v/>
      </c>
      <c r="G165" t="str">
        <f t="shared" si="8"/>
        <v/>
      </c>
    </row>
    <row r="166" spans="1:7" hidden="1" x14ac:dyDescent="0.25">
      <c r="A166" t="s">
        <v>354</v>
      </c>
      <c r="B166">
        <v>2896105</v>
      </c>
      <c r="C166">
        <v>5466475</v>
      </c>
      <c r="D166">
        <v>52.979387996835257</v>
      </c>
      <c r="E166" t="str">
        <f t="shared" si="6"/>
        <v/>
      </c>
      <c r="F166" t="str">
        <f t="shared" si="7"/>
        <v/>
      </c>
      <c r="G166" t="str">
        <f t="shared" si="8"/>
        <v/>
      </c>
    </row>
    <row r="167" spans="1:7" x14ac:dyDescent="0.25">
      <c r="A167" t="s">
        <v>215</v>
      </c>
      <c r="B167">
        <v>3108060</v>
      </c>
      <c r="C167">
        <v>5511209</v>
      </c>
      <c r="D167">
        <v>56.395248302142051</v>
      </c>
      <c r="E167">
        <f t="shared" si="6"/>
        <v>3108060</v>
      </c>
      <c r="F167">
        <f t="shared" si="7"/>
        <v>5511209</v>
      </c>
      <c r="G167">
        <f t="shared" si="8"/>
        <v>56.395248302142051</v>
      </c>
    </row>
    <row r="168" spans="1:7" hidden="1" x14ac:dyDescent="0.25">
      <c r="A168" t="s">
        <v>353</v>
      </c>
      <c r="B168">
        <v>3551007</v>
      </c>
      <c r="C168">
        <v>5564122</v>
      </c>
      <c r="D168">
        <v>63.819718546789595</v>
      </c>
      <c r="E168" t="str">
        <f t="shared" si="6"/>
        <v/>
      </c>
      <c r="F168" t="str">
        <f t="shared" si="7"/>
        <v/>
      </c>
      <c r="G168" t="str">
        <f t="shared" si="8"/>
        <v/>
      </c>
    </row>
    <row r="169" spans="1:7" hidden="1" x14ac:dyDescent="0.25">
      <c r="A169" t="s">
        <v>352</v>
      </c>
      <c r="B169">
        <v>3628068</v>
      </c>
      <c r="C169">
        <v>5622310</v>
      </c>
      <c r="D169">
        <v>64.529846273151065</v>
      </c>
      <c r="E169" t="str">
        <f t="shared" si="6"/>
        <v/>
      </c>
      <c r="F169" t="str">
        <f t="shared" si="7"/>
        <v/>
      </c>
      <c r="G169" t="str">
        <f t="shared" si="8"/>
        <v/>
      </c>
    </row>
    <row r="170" spans="1:7" hidden="1" x14ac:dyDescent="0.25">
      <c r="A170" t="s">
        <v>351</v>
      </c>
      <c r="B170">
        <v>3772806</v>
      </c>
      <c r="C170">
        <v>5676869</v>
      </c>
      <c r="D170">
        <v>66.459275350549746</v>
      </c>
      <c r="E170" t="str">
        <f t="shared" si="6"/>
        <v/>
      </c>
      <c r="F170" t="str">
        <f t="shared" si="7"/>
        <v/>
      </c>
      <c r="G170" t="str">
        <f t="shared" si="8"/>
        <v/>
      </c>
    </row>
    <row r="171" spans="1:7" x14ac:dyDescent="0.25">
      <c r="A171" t="s">
        <v>214</v>
      </c>
      <c r="B171">
        <v>3197969</v>
      </c>
      <c r="C171">
        <v>5802557</v>
      </c>
      <c r="D171">
        <v>55.113099276749885</v>
      </c>
      <c r="E171">
        <f t="shared" si="6"/>
        <v>3197969</v>
      </c>
      <c r="F171">
        <f t="shared" si="7"/>
        <v>5802557</v>
      </c>
      <c r="G171">
        <f t="shared" si="8"/>
        <v>55.113099276749885</v>
      </c>
    </row>
    <row r="172" spans="1:7" hidden="1" x14ac:dyDescent="0.25">
      <c r="A172" t="s">
        <v>350</v>
      </c>
      <c r="B172">
        <v>3350765</v>
      </c>
      <c r="C172">
        <v>5901947</v>
      </c>
      <c r="D172">
        <v>56.77389173437173</v>
      </c>
      <c r="E172" t="str">
        <f t="shared" si="6"/>
        <v/>
      </c>
      <c r="F172" t="str">
        <f t="shared" si="7"/>
        <v/>
      </c>
      <c r="G172" t="str">
        <f t="shared" si="8"/>
        <v/>
      </c>
    </row>
    <row r="173" spans="1:7" hidden="1" x14ac:dyDescent="0.25">
      <c r="A173" t="s">
        <v>349</v>
      </c>
      <c r="B173">
        <v>3452085</v>
      </c>
      <c r="C173">
        <v>5989910</v>
      </c>
      <c r="D173">
        <v>57.631667253765087</v>
      </c>
      <c r="E173" t="str">
        <f t="shared" si="6"/>
        <v/>
      </c>
      <c r="F173" t="str">
        <f t="shared" si="7"/>
        <v/>
      </c>
      <c r="G173" t="str">
        <f t="shared" si="8"/>
        <v/>
      </c>
    </row>
    <row r="174" spans="1:7" hidden="1" x14ac:dyDescent="0.25">
      <c r="A174" t="s">
        <v>348</v>
      </c>
      <c r="B174">
        <v>3402610</v>
      </c>
      <c r="C174">
        <v>6069380</v>
      </c>
      <c r="D174">
        <v>56.061904181316713</v>
      </c>
      <c r="E174" t="str">
        <f t="shared" si="6"/>
        <v/>
      </c>
      <c r="F174" t="str">
        <f t="shared" si="7"/>
        <v/>
      </c>
      <c r="G174" t="str">
        <f t="shared" si="8"/>
        <v/>
      </c>
    </row>
    <row r="175" spans="1:7" x14ac:dyDescent="0.25">
      <c r="A175" t="s">
        <v>213</v>
      </c>
      <c r="B175">
        <v>3507433</v>
      </c>
      <c r="C175">
        <v>6180191</v>
      </c>
      <c r="D175">
        <v>56.752825276759246</v>
      </c>
      <c r="E175">
        <f t="shared" si="6"/>
        <v>3507433</v>
      </c>
      <c r="F175">
        <f t="shared" si="7"/>
        <v>6180191</v>
      </c>
      <c r="G175">
        <f t="shared" si="8"/>
        <v>56.752825276759246</v>
      </c>
    </row>
    <row r="176" spans="1:7" hidden="1" x14ac:dyDescent="0.25">
      <c r="A176" t="s">
        <v>347</v>
      </c>
      <c r="B176">
        <v>3660105</v>
      </c>
      <c r="C176">
        <v>6445571</v>
      </c>
      <c r="D176">
        <v>56.78480618707016</v>
      </c>
      <c r="E176" t="str">
        <f t="shared" si="6"/>
        <v/>
      </c>
      <c r="F176" t="str">
        <f t="shared" si="7"/>
        <v/>
      </c>
      <c r="G176" t="str">
        <f t="shared" si="8"/>
        <v/>
      </c>
    </row>
    <row r="177" spans="1:7" hidden="1" x14ac:dyDescent="0.25">
      <c r="A177" t="s">
        <v>346</v>
      </c>
      <c r="B177">
        <v>3839703</v>
      </c>
      <c r="C177">
        <v>6468219</v>
      </c>
      <c r="D177">
        <v>59.362600431432519</v>
      </c>
      <c r="E177" t="str">
        <f t="shared" si="6"/>
        <v/>
      </c>
      <c r="F177" t="str">
        <f t="shared" si="7"/>
        <v/>
      </c>
      <c r="G177" t="str">
        <f t="shared" si="8"/>
        <v/>
      </c>
    </row>
    <row r="178" spans="1:7" hidden="1" x14ac:dyDescent="0.25">
      <c r="A178" t="s">
        <v>345</v>
      </c>
      <c r="B178">
        <v>4084248</v>
      </c>
      <c r="C178">
        <v>6485205</v>
      </c>
      <c r="D178">
        <v>62.9779320777061</v>
      </c>
      <c r="E178" t="str">
        <f t="shared" si="6"/>
        <v/>
      </c>
      <c r="F178" t="str">
        <f t="shared" si="7"/>
        <v/>
      </c>
      <c r="G178" t="str">
        <f t="shared" si="8"/>
        <v/>
      </c>
    </row>
    <row r="179" spans="1:7" x14ac:dyDescent="0.25">
      <c r="A179" t="s">
        <v>212</v>
      </c>
      <c r="B179">
        <v>4200558</v>
      </c>
      <c r="C179">
        <v>6495007</v>
      </c>
      <c r="D179">
        <v>64.673648542642056</v>
      </c>
      <c r="E179">
        <f t="shared" si="6"/>
        <v>4200558</v>
      </c>
      <c r="F179">
        <f t="shared" si="7"/>
        <v>6495007</v>
      </c>
      <c r="G179">
        <f t="shared" si="8"/>
        <v>64.673648542642056</v>
      </c>
    </row>
    <row r="180" spans="1:7" hidden="1" x14ac:dyDescent="0.25">
      <c r="A180" t="s">
        <v>344</v>
      </c>
      <c r="B180">
        <v>4112002</v>
      </c>
      <c r="C180">
        <v>6518482</v>
      </c>
      <c r="D180">
        <v>63.082202267337706</v>
      </c>
      <c r="E180" t="str">
        <f t="shared" si="6"/>
        <v/>
      </c>
      <c r="F180" t="str">
        <f t="shared" si="7"/>
        <v/>
      </c>
      <c r="G180" t="str">
        <f t="shared" si="8"/>
        <v/>
      </c>
    </row>
    <row r="181" spans="1:7" hidden="1" x14ac:dyDescent="0.25">
      <c r="A181" t="s">
        <v>343</v>
      </c>
      <c r="B181">
        <v>4244471</v>
      </c>
      <c r="C181">
        <v>6539739</v>
      </c>
      <c r="D181">
        <v>64.902758351671224</v>
      </c>
      <c r="E181" t="str">
        <f t="shared" si="6"/>
        <v/>
      </c>
      <c r="F181" t="str">
        <f t="shared" si="7"/>
        <v/>
      </c>
      <c r="G181" t="str">
        <f t="shared" si="8"/>
        <v/>
      </c>
    </row>
    <row r="182" spans="1:7" hidden="1" x14ac:dyDescent="0.25">
      <c r="A182" t="s">
        <v>342</v>
      </c>
      <c r="B182">
        <v>3814483</v>
      </c>
      <c r="C182">
        <v>6611693</v>
      </c>
      <c r="D182">
        <v>57.692984232631495</v>
      </c>
      <c r="E182" t="str">
        <f t="shared" si="6"/>
        <v/>
      </c>
      <c r="F182" t="str">
        <f t="shared" si="7"/>
        <v/>
      </c>
      <c r="G182" t="str">
        <f t="shared" si="8"/>
        <v/>
      </c>
    </row>
    <row r="183" spans="1:7" x14ac:dyDescent="0.25">
      <c r="A183" t="s">
        <v>211</v>
      </c>
      <c r="B183">
        <v>4106679</v>
      </c>
      <c r="C183">
        <v>6649139</v>
      </c>
      <c r="D183">
        <v>61.762568055803911</v>
      </c>
      <c r="E183">
        <f t="shared" si="6"/>
        <v>4106679</v>
      </c>
      <c r="F183">
        <f t="shared" si="7"/>
        <v>6649139</v>
      </c>
      <c r="G183">
        <f t="shared" si="8"/>
        <v>61.762568055803911</v>
      </c>
    </row>
    <row r="184" spans="1:7" hidden="1" x14ac:dyDescent="0.25">
      <c r="A184" t="s">
        <v>341</v>
      </c>
      <c r="B184">
        <v>4538380</v>
      </c>
      <c r="C184">
        <v>6664002</v>
      </c>
      <c r="D184">
        <v>68.102920737418742</v>
      </c>
      <c r="E184" t="str">
        <f t="shared" si="6"/>
        <v/>
      </c>
      <c r="F184" t="str">
        <f t="shared" si="7"/>
        <v/>
      </c>
      <c r="G184" t="str">
        <f t="shared" si="8"/>
        <v/>
      </c>
    </row>
    <row r="185" spans="1:7" hidden="1" x14ac:dyDescent="0.25">
      <c r="A185" t="s">
        <v>340</v>
      </c>
      <c r="B185">
        <v>4483836</v>
      </c>
      <c r="C185">
        <v>6651629</v>
      </c>
      <c r="D185">
        <v>67.409592447203536</v>
      </c>
      <c r="E185" t="str">
        <f t="shared" si="6"/>
        <v/>
      </c>
      <c r="F185" t="str">
        <f t="shared" si="7"/>
        <v/>
      </c>
      <c r="G185" t="str">
        <f t="shared" si="8"/>
        <v/>
      </c>
    </row>
    <row r="186" spans="1:7" hidden="1" x14ac:dyDescent="0.25">
      <c r="A186" t="s">
        <v>339</v>
      </c>
      <c r="B186">
        <v>4668516</v>
      </c>
      <c r="C186">
        <v>6567826</v>
      </c>
      <c r="D186">
        <v>71.081602953549634</v>
      </c>
      <c r="E186" t="str">
        <f t="shared" si="6"/>
        <v/>
      </c>
      <c r="F186" t="str">
        <f t="shared" si="7"/>
        <v/>
      </c>
      <c r="G186" t="str">
        <f t="shared" si="8"/>
        <v/>
      </c>
    </row>
    <row r="187" spans="1:7" x14ac:dyDescent="0.25">
      <c r="A187" t="s">
        <v>210</v>
      </c>
      <c r="B187">
        <v>5124347</v>
      </c>
      <c r="C187">
        <v>6494308</v>
      </c>
      <c r="D187">
        <v>78.905204372813856</v>
      </c>
      <c r="E187">
        <f t="shared" si="6"/>
        <v>5124347</v>
      </c>
      <c r="F187">
        <f t="shared" si="7"/>
        <v>6494308</v>
      </c>
      <c r="G187">
        <f t="shared" si="8"/>
        <v>78.905204372813856</v>
      </c>
    </row>
    <row r="188" spans="1:7" hidden="1" x14ac:dyDescent="0.25">
      <c r="A188" t="s">
        <v>338</v>
      </c>
      <c r="B188">
        <v>5146198</v>
      </c>
      <c r="C188">
        <v>6454817</v>
      </c>
      <c r="D188">
        <v>79.726474042563865</v>
      </c>
      <c r="E188" t="str">
        <f t="shared" si="6"/>
        <v/>
      </c>
      <c r="F188" t="str">
        <f t="shared" si="7"/>
        <v/>
      </c>
      <c r="G188" t="str">
        <f t="shared" si="8"/>
        <v/>
      </c>
    </row>
    <row r="189" spans="1:7" hidden="1" x14ac:dyDescent="0.25">
      <c r="A189" t="s">
        <v>337</v>
      </c>
      <c r="B189">
        <v>5109994</v>
      </c>
      <c r="C189">
        <v>6426993</v>
      </c>
      <c r="D189">
        <v>79.508317497778506</v>
      </c>
      <c r="E189" t="str">
        <f t="shared" si="6"/>
        <v/>
      </c>
      <c r="F189" t="str">
        <f t="shared" si="7"/>
        <v/>
      </c>
      <c r="G189" t="str">
        <f t="shared" si="8"/>
        <v/>
      </c>
    </row>
    <row r="190" spans="1:7" hidden="1" x14ac:dyDescent="0.25">
      <c r="A190" t="s">
        <v>336</v>
      </c>
      <c r="B190">
        <v>5213045</v>
      </c>
      <c r="C190">
        <v>6386356</v>
      </c>
      <c r="D190">
        <v>81.627848494509237</v>
      </c>
      <c r="E190" t="str">
        <f t="shared" si="6"/>
        <v/>
      </c>
      <c r="F190" t="str">
        <f t="shared" si="7"/>
        <v/>
      </c>
      <c r="G190" t="str">
        <f t="shared" si="8"/>
        <v/>
      </c>
    </row>
    <row r="191" spans="1:7" x14ac:dyDescent="0.25">
      <c r="A191" t="s">
        <v>209</v>
      </c>
      <c r="B191">
        <v>5604200</v>
      </c>
      <c r="C191">
        <v>6342421</v>
      </c>
      <c r="D191">
        <v>88.360580289450979</v>
      </c>
      <c r="E191">
        <f t="shared" si="6"/>
        <v>5604200</v>
      </c>
      <c r="F191">
        <f t="shared" si="7"/>
        <v>6342421</v>
      </c>
      <c r="G191">
        <f t="shared" si="8"/>
        <v>88.360580289450979</v>
      </c>
    </row>
    <row r="192" spans="1:7" hidden="1" x14ac:dyDescent="0.25">
      <c r="A192" t="s">
        <v>335</v>
      </c>
      <c r="B192">
        <v>5736580</v>
      </c>
      <c r="C192">
        <v>6358652</v>
      </c>
      <c r="D192">
        <v>90.21692019000254</v>
      </c>
      <c r="E192" t="str">
        <f t="shared" si="6"/>
        <v/>
      </c>
      <c r="F192" t="str">
        <f t="shared" si="7"/>
        <v/>
      </c>
      <c r="G192" t="str">
        <f t="shared" si="8"/>
        <v/>
      </c>
    </row>
    <row r="193" spans="1:7" hidden="1" x14ac:dyDescent="0.25">
      <c r="A193" t="s">
        <v>334</v>
      </c>
      <c r="B193">
        <v>5733872</v>
      </c>
      <c r="C193">
        <v>6386937</v>
      </c>
      <c r="D193">
        <v>89.774989169299772</v>
      </c>
      <c r="E193" t="str">
        <f t="shared" si="6"/>
        <v/>
      </c>
      <c r="F193" t="str">
        <f t="shared" si="7"/>
        <v/>
      </c>
      <c r="G193" t="str">
        <f t="shared" si="8"/>
        <v/>
      </c>
    </row>
    <row r="194" spans="1:7" hidden="1" x14ac:dyDescent="0.25">
      <c r="A194" t="s">
        <v>333</v>
      </c>
      <c r="B194">
        <v>5833826</v>
      </c>
      <c r="C194">
        <v>6419028</v>
      </c>
      <c r="D194">
        <v>90.883323768022194</v>
      </c>
      <c r="E194" t="str">
        <f t="shared" si="6"/>
        <v/>
      </c>
      <c r="F194" t="str">
        <f t="shared" si="7"/>
        <v/>
      </c>
      <c r="G194" t="str">
        <f t="shared" si="8"/>
        <v/>
      </c>
    </row>
    <row r="195" spans="1:7" x14ac:dyDescent="0.25">
      <c r="A195" t="s">
        <v>208</v>
      </c>
      <c r="B195">
        <v>6016477</v>
      </c>
      <c r="C195">
        <v>6474342</v>
      </c>
      <c r="D195">
        <v>92.928007201349573</v>
      </c>
      <c r="E195">
        <f t="shared" ref="E195:E258" si="9">IF(RIGHT(A195,2)="Q4",B195,"")</f>
        <v>6016477</v>
      </c>
      <c r="F195">
        <f t="shared" ref="F195:F258" si="10">IF(RIGHT(A195,2)="Q4",C195,"")</f>
        <v>6474342</v>
      </c>
      <c r="G195">
        <f t="shared" ref="G195:G258" si="11">IF(RIGHT(A195,2)="Q4",D195,"")</f>
        <v>92.928007201349573</v>
      </c>
    </row>
    <row r="196" spans="1:7" hidden="1" x14ac:dyDescent="0.25">
      <c r="A196" t="s">
        <v>332</v>
      </c>
      <c r="B196">
        <v>5815498</v>
      </c>
      <c r="C196">
        <v>6564866</v>
      </c>
      <c r="D196">
        <v>88.585174472715821</v>
      </c>
      <c r="E196" t="str">
        <f t="shared" si="9"/>
        <v/>
      </c>
      <c r="F196" t="str">
        <f t="shared" si="10"/>
        <v/>
      </c>
      <c r="G196" t="str">
        <f t="shared" si="11"/>
        <v/>
      </c>
    </row>
    <row r="197" spans="1:7" hidden="1" x14ac:dyDescent="0.25">
      <c r="A197" t="s">
        <v>331</v>
      </c>
      <c r="B197">
        <v>5723746</v>
      </c>
      <c r="C197">
        <v>6671555</v>
      </c>
      <c r="D197">
        <v>85.79328207591783</v>
      </c>
      <c r="E197" t="str">
        <f t="shared" si="9"/>
        <v/>
      </c>
      <c r="F197" t="str">
        <f t="shared" si="10"/>
        <v/>
      </c>
      <c r="G197" t="str">
        <f t="shared" si="11"/>
        <v/>
      </c>
    </row>
    <row r="198" spans="1:7" hidden="1" x14ac:dyDescent="0.25">
      <c r="A198" t="s">
        <v>330</v>
      </c>
      <c r="B198">
        <v>5964871</v>
      </c>
      <c r="C198">
        <v>6766027</v>
      </c>
      <c r="D198">
        <v>88.159136816923734</v>
      </c>
      <c r="E198" t="str">
        <f t="shared" si="9"/>
        <v/>
      </c>
      <c r="F198" t="str">
        <f t="shared" si="10"/>
        <v/>
      </c>
      <c r="G198" t="str">
        <f t="shared" si="11"/>
        <v/>
      </c>
    </row>
    <row r="199" spans="1:7" x14ac:dyDescent="0.25">
      <c r="A199" t="s">
        <v>207</v>
      </c>
      <c r="B199">
        <v>5940792</v>
      </c>
      <c r="C199">
        <v>6875800</v>
      </c>
      <c r="D199">
        <v>86.401466011227797</v>
      </c>
      <c r="E199">
        <f t="shared" si="9"/>
        <v>5940792</v>
      </c>
      <c r="F199">
        <f t="shared" si="10"/>
        <v>6875800</v>
      </c>
      <c r="G199">
        <f t="shared" si="11"/>
        <v>86.401466011227797</v>
      </c>
    </row>
    <row r="200" spans="1:7" hidden="1" x14ac:dyDescent="0.25">
      <c r="A200" t="s">
        <v>329</v>
      </c>
      <c r="B200">
        <v>6323902</v>
      </c>
      <c r="C200">
        <v>6980956</v>
      </c>
      <c r="D200">
        <v>90.587908017182755</v>
      </c>
      <c r="E200" t="str">
        <f t="shared" si="9"/>
        <v/>
      </c>
      <c r="F200" t="str">
        <f t="shared" si="10"/>
        <v/>
      </c>
      <c r="G200" t="str">
        <f t="shared" si="11"/>
        <v/>
      </c>
    </row>
    <row r="201" spans="1:7" hidden="1" x14ac:dyDescent="0.25">
      <c r="A201" t="s">
        <v>328</v>
      </c>
      <c r="B201">
        <v>6713406</v>
      </c>
      <c r="C201">
        <v>7071221</v>
      </c>
      <c r="D201">
        <v>94.939841365444522</v>
      </c>
      <c r="E201" t="str">
        <f t="shared" si="9"/>
        <v/>
      </c>
      <c r="F201" t="str">
        <f t="shared" si="10"/>
        <v/>
      </c>
      <c r="G201" t="str">
        <f t="shared" si="11"/>
        <v/>
      </c>
    </row>
    <row r="202" spans="1:7" hidden="1" x14ac:dyDescent="0.25">
      <c r="A202" t="s">
        <v>327</v>
      </c>
      <c r="B202">
        <v>7115485</v>
      </c>
      <c r="C202">
        <v>7168659</v>
      </c>
      <c r="D202">
        <v>99.258243417632215</v>
      </c>
      <c r="E202" t="str">
        <f t="shared" si="9"/>
        <v/>
      </c>
      <c r="F202" t="str">
        <f t="shared" si="10"/>
        <v/>
      </c>
      <c r="G202" t="str">
        <f t="shared" si="11"/>
        <v/>
      </c>
    </row>
    <row r="203" spans="1:7" x14ac:dyDescent="0.25">
      <c r="A203" t="s">
        <v>206</v>
      </c>
      <c r="B203">
        <v>7454512</v>
      </c>
      <c r="C203">
        <v>7251150</v>
      </c>
      <c r="D203">
        <v>102.80454824407164</v>
      </c>
      <c r="E203">
        <f t="shared" si="9"/>
        <v>7454512</v>
      </c>
      <c r="F203">
        <f t="shared" si="10"/>
        <v>7251150</v>
      </c>
      <c r="G203">
        <f t="shared" si="11"/>
        <v>102.80454824407164</v>
      </c>
    </row>
    <row r="204" spans="1:7" hidden="1" x14ac:dyDescent="0.25">
      <c r="A204" t="s">
        <v>326</v>
      </c>
      <c r="B204">
        <v>7708826</v>
      </c>
      <c r="C204">
        <v>7326669</v>
      </c>
      <c r="D204">
        <v>105.21597195123734</v>
      </c>
      <c r="E204" t="str">
        <f t="shared" si="9"/>
        <v/>
      </c>
      <c r="F204" t="str">
        <f t="shared" si="10"/>
        <v/>
      </c>
      <c r="G204" t="str">
        <f t="shared" si="11"/>
        <v/>
      </c>
    </row>
    <row r="205" spans="1:7" hidden="1" x14ac:dyDescent="0.25">
      <c r="A205" t="s">
        <v>325</v>
      </c>
      <c r="B205">
        <v>7976913</v>
      </c>
      <c r="C205">
        <v>7367464</v>
      </c>
      <c r="D205">
        <v>108.27216800787897</v>
      </c>
      <c r="E205" t="str">
        <f t="shared" si="9"/>
        <v/>
      </c>
      <c r="F205" t="str">
        <f t="shared" si="10"/>
        <v/>
      </c>
      <c r="G205" t="str">
        <f t="shared" si="11"/>
        <v/>
      </c>
    </row>
    <row r="206" spans="1:7" hidden="1" x14ac:dyDescent="0.25">
      <c r="A206" t="s">
        <v>324</v>
      </c>
      <c r="B206">
        <v>8014552</v>
      </c>
      <c r="C206">
        <v>7392246</v>
      </c>
      <c r="D206">
        <v>108.41836161837688</v>
      </c>
      <c r="E206" t="str">
        <f t="shared" si="9"/>
        <v/>
      </c>
      <c r="F206" t="str">
        <f t="shared" si="10"/>
        <v/>
      </c>
      <c r="G206" t="str">
        <f t="shared" si="11"/>
        <v/>
      </c>
    </row>
    <row r="207" spans="1:7" x14ac:dyDescent="0.25">
      <c r="A207" t="s">
        <v>205</v>
      </c>
      <c r="B207">
        <v>7702444</v>
      </c>
      <c r="C207">
        <v>7514029</v>
      </c>
      <c r="D207">
        <v>102.50750961967275</v>
      </c>
      <c r="E207">
        <f t="shared" si="9"/>
        <v>7702444</v>
      </c>
      <c r="F207">
        <f t="shared" si="10"/>
        <v>7514029</v>
      </c>
      <c r="G207">
        <f t="shared" si="11"/>
        <v>102.50750961967275</v>
      </c>
    </row>
    <row r="208" spans="1:7" hidden="1" x14ac:dyDescent="0.25">
      <c r="A208" t="s">
        <v>323</v>
      </c>
      <c r="B208">
        <v>7674616</v>
      </c>
      <c r="C208">
        <v>7952963</v>
      </c>
      <c r="D208">
        <v>96.500084308200613</v>
      </c>
      <c r="E208" t="str">
        <f t="shared" si="9"/>
        <v/>
      </c>
      <c r="F208" t="str">
        <f t="shared" si="10"/>
        <v/>
      </c>
      <c r="G208" t="str">
        <f t="shared" si="11"/>
        <v/>
      </c>
    </row>
    <row r="209" spans="1:7" hidden="1" x14ac:dyDescent="0.25">
      <c r="A209" t="s">
        <v>322</v>
      </c>
      <c r="B209">
        <v>8768412</v>
      </c>
      <c r="C209">
        <v>7956556</v>
      </c>
      <c r="D209">
        <v>110.20361070794952</v>
      </c>
      <c r="E209" t="str">
        <f t="shared" si="9"/>
        <v/>
      </c>
      <c r="F209" t="str">
        <f t="shared" si="10"/>
        <v/>
      </c>
      <c r="G209" t="str">
        <f t="shared" si="11"/>
        <v/>
      </c>
    </row>
    <row r="210" spans="1:7" hidden="1" x14ac:dyDescent="0.25">
      <c r="A210" t="s">
        <v>321</v>
      </c>
      <c r="B210">
        <v>9463462</v>
      </c>
      <c r="C210">
        <v>8174941</v>
      </c>
      <c r="D210">
        <v>115.76183852580711</v>
      </c>
      <c r="E210" t="str">
        <f t="shared" si="9"/>
        <v/>
      </c>
      <c r="F210" t="str">
        <f t="shared" si="10"/>
        <v/>
      </c>
      <c r="G210" t="str">
        <f t="shared" si="11"/>
        <v/>
      </c>
    </row>
    <row r="211" spans="1:7" x14ac:dyDescent="0.25">
      <c r="A211" t="s">
        <v>204</v>
      </c>
      <c r="B211">
        <v>9447627</v>
      </c>
      <c r="C211">
        <v>8518684</v>
      </c>
      <c r="D211">
        <v>110.90477120644458</v>
      </c>
      <c r="E211">
        <f t="shared" si="9"/>
        <v>9447627</v>
      </c>
      <c r="F211">
        <f t="shared" si="10"/>
        <v>8518684</v>
      </c>
      <c r="G211">
        <f t="shared" si="11"/>
        <v>110.90477120644458</v>
      </c>
    </row>
    <row r="212" spans="1:7" hidden="1" x14ac:dyDescent="0.25">
      <c r="A212" t="s">
        <v>320</v>
      </c>
      <c r="B212">
        <v>10652141</v>
      </c>
      <c r="C212">
        <v>8870597</v>
      </c>
      <c r="D212">
        <v>120.08369898891812</v>
      </c>
      <c r="E212" t="str">
        <f t="shared" si="9"/>
        <v/>
      </c>
      <c r="F212" t="str">
        <f t="shared" si="10"/>
        <v/>
      </c>
      <c r="G212" t="str">
        <f t="shared" si="11"/>
        <v/>
      </c>
    </row>
    <row r="213" spans="1:7" hidden="1" x14ac:dyDescent="0.25">
      <c r="A213" t="s">
        <v>319</v>
      </c>
      <c r="B213">
        <v>10868950</v>
      </c>
      <c r="C213">
        <v>8869966</v>
      </c>
      <c r="D213">
        <v>122.53654636331188</v>
      </c>
      <c r="E213" t="str">
        <f t="shared" si="9"/>
        <v/>
      </c>
      <c r="F213" t="str">
        <f t="shared" si="10"/>
        <v/>
      </c>
      <c r="G213" t="str">
        <f t="shared" si="11"/>
        <v/>
      </c>
    </row>
    <row r="214" spans="1:7" hidden="1" x14ac:dyDescent="0.25">
      <c r="A214" t="s">
        <v>318</v>
      </c>
      <c r="B214">
        <v>9802390</v>
      </c>
      <c r="C214">
        <v>9066311</v>
      </c>
      <c r="D214">
        <v>108.11883686760801</v>
      </c>
      <c r="E214" t="str">
        <f t="shared" si="9"/>
        <v/>
      </c>
      <c r="F214" t="str">
        <f t="shared" si="10"/>
        <v/>
      </c>
      <c r="G214" t="str">
        <f t="shared" si="11"/>
        <v/>
      </c>
    </row>
    <row r="215" spans="1:7" x14ac:dyDescent="0.25">
      <c r="A215" t="s">
        <v>203</v>
      </c>
      <c r="B215">
        <v>11539639</v>
      </c>
      <c r="C215">
        <v>9228332</v>
      </c>
      <c r="D215">
        <v>125.04577208535628</v>
      </c>
      <c r="E215">
        <f t="shared" si="9"/>
        <v>11539639</v>
      </c>
      <c r="F215">
        <f t="shared" si="10"/>
        <v>9228332</v>
      </c>
      <c r="G215">
        <f t="shared" si="11"/>
        <v>125.04577208535628</v>
      </c>
    </row>
    <row r="216" spans="1:7" hidden="1" x14ac:dyDescent="0.25">
      <c r="A216" t="s">
        <v>317</v>
      </c>
      <c r="B216">
        <v>11751548</v>
      </c>
      <c r="C216">
        <v>9355557</v>
      </c>
      <c r="D216">
        <v>125.61035115279616</v>
      </c>
      <c r="E216" t="str">
        <f t="shared" si="9"/>
        <v/>
      </c>
      <c r="F216" t="str">
        <f t="shared" si="10"/>
        <v/>
      </c>
      <c r="G216" t="str">
        <f t="shared" si="11"/>
        <v/>
      </c>
    </row>
    <row r="217" spans="1:7" hidden="1" x14ac:dyDescent="0.25">
      <c r="A217" t="s">
        <v>316</v>
      </c>
      <c r="B217">
        <v>12589306</v>
      </c>
      <c r="C217">
        <v>9323927</v>
      </c>
      <c r="D217">
        <v>135.02149898856993</v>
      </c>
      <c r="E217" t="str">
        <f t="shared" si="9"/>
        <v/>
      </c>
      <c r="F217" t="str">
        <f t="shared" si="10"/>
        <v/>
      </c>
      <c r="G217" t="str">
        <f t="shared" si="11"/>
        <v/>
      </c>
    </row>
    <row r="218" spans="1:7" hidden="1" x14ac:dyDescent="0.25">
      <c r="A218" t="s">
        <v>315</v>
      </c>
      <c r="B218">
        <v>12017338</v>
      </c>
      <c r="C218">
        <v>9526677</v>
      </c>
      <c r="D218">
        <v>126.14406891301132</v>
      </c>
      <c r="E218" t="str">
        <f t="shared" si="9"/>
        <v/>
      </c>
      <c r="F218" t="str">
        <f t="shared" si="10"/>
        <v/>
      </c>
      <c r="G218" t="str">
        <f t="shared" si="11"/>
        <v/>
      </c>
    </row>
    <row r="219" spans="1:7" x14ac:dyDescent="0.25">
      <c r="A219" t="s">
        <v>202</v>
      </c>
      <c r="B219">
        <v>14559783</v>
      </c>
      <c r="C219">
        <v>9768123</v>
      </c>
      <c r="D219">
        <v>149.05405060931358</v>
      </c>
      <c r="E219">
        <f t="shared" si="9"/>
        <v>14559783</v>
      </c>
      <c r="F219">
        <f t="shared" si="10"/>
        <v>9768123</v>
      </c>
      <c r="G219">
        <f t="shared" si="11"/>
        <v>149.05405060931358</v>
      </c>
    </row>
    <row r="220" spans="1:7" hidden="1" x14ac:dyDescent="0.25">
      <c r="A220" t="s">
        <v>314</v>
      </c>
      <c r="B220">
        <v>15499309</v>
      </c>
      <c r="C220">
        <v>9787328</v>
      </c>
      <c r="D220">
        <v>158.36098473454655</v>
      </c>
      <c r="E220" t="str">
        <f t="shared" si="9"/>
        <v/>
      </c>
      <c r="F220" t="str">
        <f t="shared" si="10"/>
        <v/>
      </c>
      <c r="G220" t="str">
        <f t="shared" si="11"/>
        <v/>
      </c>
    </row>
    <row r="221" spans="1:7" hidden="1" x14ac:dyDescent="0.25">
      <c r="A221" t="s">
        <v>313</v>
      </c>
      <c r="B221">
        <v>14735457</v>
      </c>
      <c r="C221">
        <v>9865387</v>
      </c>
      <c r="D221">
        <v>149.36522003647704</v>
      </c>
      <c r="E221" t="str">
        <f t="shared" si="9"/>
        <v/>
      </c>
      <c r="F221" t="str">
        <f t="shared" si="10"/>
        <v/>
      </c>
      <c r="G221" t="str">
        <f t="shared" si="11"/>
        <v/>
      </c>
    </row>
    <row r="222" spans="1:7" hidden="1" x14ac:dyDescent="0.25">
      <c r="A222" t="s">
        <v>312</v>
      </c>
      <c r="B222">
        <v>14473899</v>
      </c>
      <c r="C222">
        <v>10466359</v>
      </c>
      <c r="D222">
        <v>138.28972424890068</v>
      </c>
      <c r="E222" t="str">
        <f t="shared" si="9"/>
        <v/>
      </c>
      <c r="F222" t="str">
        <f t="shared" si="10"/>
        <v/>
      </c>
      <c r="G222" t="str">
        <f t="shared" si="11"/>
        <v/>
      </c>
    </row>
    <row r="223" spans="1:7" x14ac:dyDescent="0.25">
      <c r="A223" t="s">
        <v>201</v>
      </c>
      <c r="B223">
        <v>12045540</v>
      </c>
      <c r="C223">
        <v>10750603</v>
      </c>
      <c r="D223">
        <v>112.04524992691107</v>
      </c>
      <c r="E223">
        <f t="shared" si="9"/>
        <v>12045540</v>
      </c>
      <c r="F223">
        <f t="shared" si="10"/>
        <v>10750603</v>
      </c>
      <c r="G223">
        <f t="shared" si="11"/>
        <v>112.04524992691107</v>
      </c>
    </row>
    <row r="224" spans="1:7" hidden="1" x14ac:dyDescent="0.25">
      <c r="A224" t="s">
        <v>311</v>
      </c>
      <c r="B224">
        <v>10494178</v>
      </c>
      <c r="C224">
        <v>10780105</v>
      </c>
      <c r="D224">
        <v>97.347641790130993</v>
      </c>
      <c r="E224" t="str">
        <f t="shared" si="9"/>
        <v/>
      </c>
      <c r="F224" t="str">
        <f t="shared" si="10"/>
        <v/>
      </c>
      <c r="G224" t="str">
        <f t="shared" si="11"/>
        <v/>
      </c>
    </row>
    <row r="225" spans="1:7" hidden="1" x14ac:dyDescent="0.25">
      <c r="A225" t="s">
        <v>310</v>
      </c>
      <c r="B225">
        <v>11368763</v>
      </c>
      <c r="C225">
        <v>10795973</v>
      </c>
      <c r="D225">
        <v>105.30558940819878</v>
      </c>
      <c r="E225" t="str">
        <f t="shared" si="9"/>
        <v/>
      </c>
      <c r="F225" t="str">
        <f t="shared" si="10"/>
        <v/>
      </c>
      <c r="G225" t="str">
        <f t="shared" si="11"/>
        <v/>
      </c>
    </row>
    <row r="226" spans="1:7" hidden="1" x14ac:dyDescent="0.25">
      <c r="A226" t="s">
        <v>309</v>
      </c>
      <c r="B226">
        <v>9418469</v>
      </c>
      <c r="C226">
        <v>10886587</v>
      </c>
      <c r="D226">
        <v>86.514432852095894</v>
      </c>
      <c r="E226" t="str">
        <f t="shared" si="9"/>
        <v/>
      </c>
      <c r="F226" t="str">
        <f t="shared" si="10"/>
        <v/>
      </c>
      <c r="G226" t="str">
        <f t="shared" si="11"/>
        <v/>
      </c>
    </row>
    <row r="227" spans="1:7" x14ac:dyDescent="0.25">
      <c r="A227" t="s">
        <v>200</v>
      </c>
      <c r="B227">
        <v>10728323</v>
      </c>
      <c r="C227">
        <v>10737309</v>
      </c>
      <c r="D227">
        <v>99.916310502007534</v>
      </c>
      <c r="E227">
        <f t="shared" si="9"/>
        <v>10728323</v>
      </c>
      <c r="F227">
        <f t="shared" si="10"/>
        <v>10737309</v>
      </c>
      <c r="G227">
        <f t="shared" si="11"/>
        <v>99.916310502007534</v>
      </c>
    </row>
    <row r="228" spans="1:7" hidden="1" x14ac:dyDescent="0.25">
      <c r="A228" t="s">
        <v>308</v>
      </c>
      <c r="B228">
        <v>10808319</v>
      </c>
      <c r="C228">
        <v>10807023</v>
      </c>
      <c r="D228">
        <v>100.01199220173771</v>
      </c>
      <c r="E228" t="str">
        <f t="shared" si="9"/>
        <v/>
      </c>
      <c r="F228" t="str">
        <f t="shared" si="10"/>
        <v/>
      </c>
      <c r="G228" t="str">
        <f t="shared" si="11"/>
        <v/>
      </c>
    </row>
    <row r="229" spans="1:7" hidden="1" x14ac:dyDescent="0.25">
      <c r="A229" t="s">
        <v>307</v>
      </c>
      <c r="B229">
        <v>9224922</v>
      </c>
      <c r="C229">
        <v>10837620</v>
      </c>
      <c r="D229">
        <v>85.119445044207126</v>
      </c>
      <c r="E229" t="str">
        <f t="shared" si="9"/>
        <v/>
      </c>
      <c r="F229" t="str">
        <f t="shared" si="10"/>
        <v/>
      </c>
      <c r="G229" t="str">
        <f t="shared" si="11"/>
        <v/>
      </c>
    </row>
    <row r="230" spans="1:7" hidden="1" x14ac:dyDescent="0.25">
      <c r="A230" t="s">
        <v>306</v>
      </c>
      <c r="B230">
        <v>7587355</v>
      </c>
      <c r="C230">
        <v>10962070</v>
      </c>
      <c r="D230">
        <v>69.214619136714134</v>
      </c>
      <c r="E230" t="str">
        <f t="shared" si="9"/>
        <v/>
      </c>
      <c r="F230" t="str">
        <f t="shared" si="10"/>
        <v/>
      </c>
      <c r="G230" t="str">
        <f t="shared" si="11"/>
        <v/>
      </c>
    </row>
    <row r="231" spans="1:7" x14ac:dyDescent="0.25">
      <c r="A231" t="s">
        <v>199</v>
      </c>
      <c r="B231">
        <v>8166624</v>
      </c>
      <c r="C231">
        <v>11094548</v>
      </c>
      <c r="D231">
        <v>73.609343976879458</v>
      </c>
      <c r="E231">
        <f t="shared" si="9"/>
        <v>8166624</v>
      </c>
      <c r="F231">
        <f t="shared" si="10"/>
        <v>11094548</v>
      </c>
      <c r="G231">
        <f t="shared" si="11"/>
        <v>73.609343976879458</v>
      </c>
    </row>
    <row r="232" spans="1:7" hidden="1" x14ac:dyDescent="0.25">
      <c r="A232" t="s">
        <v>305</v>
      </c>
      <c r="B232">
        <v>7881971</v>
      </c>
      <c r="C232">
        <v>11375302</v>
      </c>
      <c r="D232">
        <v>69.290213130165696</v>
      </c>
      <c r="E232" t="str">
        <f t="shared" si="9"/>
        <v/>
      </c>
      <c r="F232" t="str">
        <f t="shared" si="10"/>
        <v/>
      </c>
      <c r="G232" t="str">
        <f t="shared" si="11"/>
        <v/>
      </c>
    </row>
    <row r="233" spans="1:7" hidden="1" x14ac:dyDescent="0.25">
      <c r="A233" t="s">
        <v>304</v>
      </c>
      <c r="B233">
        <v>9124538</v>
      </c>
      <c r="C233">
        <v>11428287</v>
      </c>
      <c r="D233">
        <v>79.841694560173366</v>
      </c>
      <c r="E233" t="str">
        <f t="shared" si="9"/>
        <v/>
      </c>
      <c r="F233" t="str">
        <f t="shared" si="10"/>
        <v/>
      </c>
      <c r="G233" t="str">
        <f t="shared" si="11"/>
        <v/>
      </c>
    </row>
    <row r="234" spans="1:7" hidden="1" x14ac:dyDescent="0.25">
      <c r="A234" t="s">
        <v>303</v>
      </c>
      <c r="B234">
        <v>9471339</v>
      </c>
      <c r="C234">
        <v>11427042</v>
      </c>
      <c r="D234">
        <v>82.885308376393468</v>
      </c>
      <c r="E234" t="str">
        <f t="shared" si="9"/>
        <v/>
      </c>
      <c r="F234" t="str">
        <f t="shared" si="10"/>
        <v/>
      </c>
      <c r="G234" t="str">
        <f t="shared" si="11"/>
        <v/>
      </c>
    </row>
    <row r="235" spans="1:7" x14ac:dyDescent="0.25">
      <c r="A235" t="s">
        <v>198</v>
      </c>
      <c r="B235">
        <v>10575121</v>
      </c>
      <c r="C235">
        <v>11411399</v>
      </c>
      <c r="D235">
        <v>92.671555871457997</v>
      </c>
      <c r="E235">
        <f t="shared" si="9"/>
        <v>10575121</v>
      </c>
      <c r="F235">
        <f t="shared" si="10"/>
        <v>11411399</v>
      </c>
      <c r="G235">
        <f t="shared" si="11"/>
        <v>92.671555871457997</v>
      </c>
    </row>
    <row r="236" spans="1:7" hidden="1" x14ac:dyDescent="0.25">
      <c r="A236" t="s">
        <v>302</v>
      </c>
      <c r="B236">
        <v>10727173</v>
      </c>
      <c r="C236">
        <v>11741212</v>
      </c>
      <c r="D236">
        <v>91.363421425317938</v>
      </c>
      <c r="E236" t="str">
        <f t="shared" si="9"/>
        <v/>
      </c>
      <c r="F236" t="str">
        <f t="shared" si="10"/>
        <v/>
      </c>
      <c r="G236" t="str">
        <f t="shared" si="11"/>
        <v/>
      </c>
    </row>
    <row r="237" spans="1:7" hidden="1" x14ac:dyDescent="0.25">
      <c r="A237" t="s">
        <v>301</v>
      </c>
      <c r="B237">
        <v>10834292</v>
      </c>
      <c r="C237">
        <v>12251806</v>
      </c>
      <c r="D237">
        <v>88.430162867417266</v>
      </c>
      <c r="E237" t="str">
        <f t="shared" si="9"/>
        <v/>
      </c>
      <c r="F237" t="str">
        <f t="shared" si="10"/>
        <v/>
      </c>
      <c r="G237" t="str">
        <f t="shared" si="11"/>
        <v/>
      </c>
    </row>
    <row r="238" spans="1:7" hidden="1" x14ac:dyDescent="0.25">
      <c r="A238" t="s">
        <v>300</v>
      </c>
      <c r="B238">
        <v>10396019</v>
      </c>
      <c r="C238">
        <v>12766036</v>
      </c>
      <c r="D238">
        <v>81.43498107008314</v>
      </c>
      <c r="E238" t="str">
        <f t="shared" si="9"/>
        <v/>
      </c>
      <c r="F238" t="str">
        <f t="shared" si="10"/>
        <v/>
      </c>
      <c r="G238" t="str">
        <f t="shared" si="11"/>
        <v/>
      </c>
    </row>
    <row r="239" spans="1:7" x14ac:dyDescent="0.25">
      <c r="A239" t="s">
        <v>197</v>
      </c>
      <c r="B239">
        <v>11478917</v>
      </c>
      <c r="C239">
        <v>13005764</v>
      </c>
      <c r="D239">
        <v>88.260228311078066</v>
      </c>
      <c r="E239">
        <f t="shared" si="9"/>
        <v>11478917</v>
      </c>
      <c r="F239">
        <f t="shared" si="10"/>
        <v>13005764</v>
      </c>
      <c r="G239">
        <f t="shared" si="11"/>
        <v>88.260228311078066</v>
      </c>
    </row>
    <row r="240" spans="1:7" hidden="1" x14ac:dyDescent="0.25">
      <c r="A240" t="s">
        <v>299</v>
      </c>
      <c r="B240">
        <v>11467119</v>
      </c>
      <c r="C240">
        <v>13192330</v>
      </c>
      <c r="D240">
        <v>86.92262094717158</v>
      </c>
      <c r="E240" t="str">
        <f t="shared" si="9"/>
        <v/>
      </c>
      <c r="F240" t="str">
        <f t="shared" si="10"/>
        <v/>
      </c>
      <c r="G240" t="str">
        <f t="shared" si="11"/>
        <v/>
      </c>
    </row>
    <row r="241" spans="1:7" hidden="1" x14ac:dyDescent="0.25">
      <c r="A241" t="s">
        <v>298</v>
      </c>
      <c r="B241">
        <v>11605939</v>
      </c>
      <c r="C241">
        <v>13528803</v>
      </c>
      <c r="D241">
        <v>85.786887428252157</v>
      </c>
      <c r="E241" t="str">
        <f t="shared" si="9"/>
        <v/>
      </c>
      <c r="F241" t="str">
        <f t="shared" si="10"/>
        <v/>
      </c>
      <c r="G241" t="str">
        <f t="shared" si="11"/>
        <v/>
      </c>
    </row>
    <row r="242" spans="1:7" hidden="1" x14ac:dyDescent="0.25">
      <c r="A242" t="s">
        <v>297</v>
      </c>
      <c r="B242">
        <v>12021684</v>
      </c>
      <c r="C242">
        <v>13814251</v>
      </c>
      <c r="D242">
        <v>87.02378435139191</v>
      </c>
      <c r="E242" t="str">
        <f t="shared" si="9"/>
        <v/>
      </c>
      <c r="F242" t="str">
        <f t="shared" si="10"/>
        <v/>
      </c>
      <c r="G242" t="str">
        <f t="shared" si="11"/>
        <v/>
      </c>
    </row>
    <row r="243" spans="1:7" x14ac:dyDescent="0.25">
      <c r="A243" t="s">
        <v>196</v>
      </c>
      <c r="B243">
        <v>11935573</v>
      </c>
      <c r="C243">
        <v>14265295</v>
      </c>
      <c r="D243">
        <v>83.668602717293965</v>
      </c>
      <c r="E243">
        <f t="shared" si="9"/>
        <v>11935573</v>
      </c>
      <c r="F243">
        <f t="shared" si="10"/>
        <v>14265295</v>
      </c>
      <c r="G243">
        <f t="shared" si="11"/>
        <v>83.668602717293965</v>
      </c>
    </row>
    <row r="244" spans="1:7" hidden="1" x14ac:dyDescent="0.25">
      <c r="A244" t="s">
        <v>296</v>
      </c>
      <c r="B244">
        <v>12938058</v>
      </c>
      <c r="C244">
        <v>14598896</v>
      </c>
      <c r="D244">
        <v>88.623537012661785</v>
      </c>
      <c r="E244" t="str">
        <f t="shared" si="9"/>
        <v/>
      </c>
      <c r="F244" t="str">
        <f t="shared" si="10"/>
        <v/>
      </c>
      <c r="G244" t="str">
        <f t="shared" si="11"/>
        <v/>
      </c>
    </row>
    <row r="245" spans="1:7" hidden="1" x14ac:dyDescent="0.25">
      <c r="A245" t="s">
        <v>295</v>
      </c>
      <c r="B245">
        <v>12357781</v>
      </c>
      <c r="C245">
        <v>15063961</v>
      </c>
      <c r="D245">
        <v>82.035402242477929</v>
      </c>
      <c r="E245" t="str">
        <f t="shared" si="9"/>
        <v/>
      </c>
      <c r="F245" t="str">
        <f t="shared" si="10"/>
        <v/>
      </c>
      <c r="G245" t="str">
        <f t="shared" si="11"/>
        <v/>
      </c>
    </row>
    <row r="246" spans="1:7" hidden="1" x14ac:dyDescent="0.25">
      <c r="A246" t="s">
        <v>294</v>
      </c>
      <c r="B246">
        <v>12666645</v>
      </c>
      <c r="C246">
        <v>15491654</v>
      </c>
      <c r="D246">
        <v>81.764316450651435</v>
      </c>
      <c r="E246" t="str">
        <f t="shared" si="9"/>
        <v/>
      </c>
      <c r="F246" t="str">
        <f t="shared" si="10"/>
        <v/>
      </c>
      <c r="G246" t="str">
        <f t="shared" si="11"/>
        <v/>
      </c>
    </row>
    <row r="247" spans="1:7" x14ac:dyDescent="0.25">
      <c r="A247" t="s">
        <v>195</v>
      </c>
      <c r="B247">
        <v>13520997</v>
      </c>
      <c r="C247">
        <v>15710081</v>
      </c>
      <c r="D247">
        <v>86.06573702579891</v>
      </c>
      <c r="E247">
        <f t="shared" si="9"/>
        <v>13520997</v>
      </c>
      <c r="F247">
        <f t="shared" si="10"/>
        <v>15710081</v>
      </c>
      <c r="G247">
        <f t="shared" si="11"/>
        <v>86.06573702579891</v>
      </c>
    </row>
    <row r="248" spans="1:7" hidden="1" x14ac:dyDescent="0.25">
      <c r="A248" t="s">
        <v>293</v>
      </c>
      <c r="B248">
        <v>14068075</v>
      </c>
      <c r="C248">
        <v>16144857</v>
      </c>
      <c r="D248">
        <v>87.136572346227652</v>
      </c>
      <c r="E248" t="str">
        <f t="shared" si="9"/>
        <v/>
      </c>
      <c r="F248" t="str">
        <f t="shared" si="10"/>
        <v/>
      </c>
      <c r="G248" t="str">
        <f t="shared" si="11"/>
        <v/>
      </c>
    </row>
    <row r="249" spans="1:7" hidden="1" x14ac:dyDescent="0.25">
      <c r="A249" t="s">
        <v>292</v>
      </c>
      <c r="B249">
        <v>15042726</v>
      </c>
      <c r="C249">
        <v>16669595</v>
      </c>
      <c r="D249">
        <v>90.240500744019286</v>
      </c>
      <c r="E249" t="str">
        <f t="shared" si="9"/>
        <v/>
      </c>
      <c r="F249" t="str">
        <f t="shared" si="10"/>
        <v/>
      </c>
      <c r="G249" t="str">
        <f t="shared" si="11"/>
        <v/>
      </c>
    </row>
    <row r="250" spans="1:7" hidden="1" x14ac:dyDescent="0.25">
      <c r="A250" t="s">
        <v>291</v>
      </c>
      <c r="B250">
        <v>15309821</v>
      </c>
      <c r="C250">
        <v>17078695</v>
      </c>
      <c r="D250">
        <v>89.642803504600323</v>
      </c>
      <c r="E250" t="str">
        <f t="shared" si="9"/>
        <v/>
      </c>
      <c r="F250" t="str">
        <f t="shared" si="10"/>
        <v/>
      </c>
      <c r="G250" t="str">
        <f t="shared" si="11"/>
        <v/>
      </c>
    </row>
    <row r="251" spans="1:7" x14ac:dyDescent="0.25">
      <c r="A251" t="s">
        <v>194</v>
      </c>
      <c r="B251">
        <v>14640086</v>
      </c>
      <c r="C251">
        <v>17300207</v>
      </c>
      <c r="D251">
        <v>84.623762016257956</v>
      </c>
      <c r="E251">
        <f t="shared" si="9"/>
        <v>14640086</v>
      </c>
      <c r="F251">
        <f t="shared" si="10"/>
        <v>17300207</v>
      </c>
      <c r="G251">
        <f t="shared" si="11"/>
        <v>84.623762016257956</v>
      </c>
    </row>
    <row r="252" spans="1:7" hidden="1" x14ac:dyDescent="0.25">
      <c r="A252" t="s">
        <v>290</v>
      </c>
      <c r="B252">
        <v>13522268</v>
      </c>
      <c r="C252">
        <v>16936904</v>
      </c>
      <c r="D252">
        <v>79.839078027483652</v>
      </c>
      <c r="E252" t="str">
        <f t="shared" si="9"/>
        <v/>
      </c>
      <c r="F252" t="str">
        <f t="shared" si="10"/>
        <v/>
      </c>
      <c r="G252" t="str">
        <f t="shared" si="11"/>
        <v/>
      </c>
    </row>
    <row r="253" spans="1:7" hidden="1" x14ac:dyDescent="0.25">
      <c r="A253" t="s">
        <v>289</v>
      </c>
      <c r="B253">
        <v>13640248</v>
      </c>
      <c r="C253">
        <v>16640747</v>
      </c>
      <c r="D253">
        <v>81.968964494202083</v>
      </c>
      <c r="E253" t="str">
        <f t="shared" si="9"/>
        <v/>
      </c>
      <c r="F253" t="str">
        <f t="shared" si="10"/>
        <v/>
      </c>
      <c r="G253" t="str">
        <f t="shared" si="11"/>
        <v/>
      </c>
    </row>
    <row r="254" spans="1:7" hidden="1" x14ac:dyDescent="0.25">
      <c r="A254" t="s">
        <v>288</v>
      </c>
      <c r="B254">
        <v>12224066</v>
      </c>
      <c r="C254">
        <v>17001736</v>
      </c>
      <c r="D254">
        <v>71.898928438837075</v>
      </c>
      <c r="E254" t="str">
        <f t="shared" si="9"/>
        <v/>
      </c>
      <c r="F254" t="str">
        <f t="shared" si="10"/>
        <v/>
      </c>
      <c r="G254" t="str">
        <f t="shared" si="11"/>
        <v/>
      </c>
    </row>
    <row r="255" spans="1:7" x14ac:dyDescent="0.25">
      <c r="A255" t="s">
        <v>193</v>
      </c>
      <c r="B255">
        <v>9913272</v>
      </c>
      <c r="C255">
        <v>16426551</v>
      </c>
      <c r="D255">
        <v>60.349077539162053</v>
      </c>
      <c r="E255">
        <f t="shared" si="9"/>
        <v>9913272</v>
      </c>
      <c r="F255">
        <f t="shared" si="10"/>
        <v>16426551</v>
      </c>
      <c r="G255">
        <f t="shared" si="11"/>
        <v>60.349077539162053</v>
      </c>
    </row>
    <row r="256" spans="1:7" hidden="1" x14ac:dyDescent="0.25">
      <c r="A256" t="s">
        <v>287</v>
      </c>
      <c r="B256">
        <v>8771486</v>
      </c>
      <c r="C256">
        <v>15945359</v>
      </c>
      <c r="D256">
        <v>55.009648889059193</v>
      </c>
      <c r="E256" t="str">
        <f t="shared" si="9"/>
        <v/>
      </c>
      <c r="F256" t="str">
        <f t="shared" si="10"/>
        <v/>
      </c>
      <c r="G256" t="str">
        <f t="shared" si="11"/>
        <v/>
      </c>
    </row>
    <row r="257" spans="1:7" hidden="1" x14ac:dyDescent="0.25">
      <c r="A257" t="s">
        <v>286</v>
      </c>
      <c r="B257">
        <v>9998084</v>
      </c>
      <c r="C257">
        <v>14810809</v>
      </c>
      <c r="D257">
        <v>67.505319932219777</v>
      </c>
      <c r="E257" t="str">
        <f t="shared" si="9"/>
        <v/>
      </c>
      <c r="F257" t="str">
        <f t="shared" si="10"/>
        <v/>
      </c>
      <c r="G257" t="str">
        <f t="shared" si="11"/>
        <v/>
      </c>
    </row>
    <row r="258" spans="1:7" hidden="1" x14ac:dyDescent="0.25">
      <c r="A258" t="s">
        <v>285</v>
      </c>
      <c r="B258">
        <v>11354164</v>
      </c>
      <c r="C258">
        <v>14002407</v>
      </c>
      <c r="D258">
        <v>81.087230216919139</v>
      </c>
      <c r="E258" t="str">
        <f t="shared" si="9"/>
        <v/>
      </c>
      <c r="F258" t="str">
        <f t="shared" si="10"/>
        <v/>
      </c>
      <c r="G258" t="str">
        <f t="shared" si="11"/>
        <v/>
      </c>
    </row>
    <row r="259" spans="1:7" x14ac:dyDescent="0.25">
      <c r="A259" t="s">
        <v>192</v>
      </c>
      <c r="B259">
        <v>11804486</v>
      </c>
      <c r="C259">
        <v>14017166</v>
      </c>
      <c r="D259">
        <v>84.214498137497984</v>
      </c>
      <c r="E259">
        <f t="shared" ref="E259:E291" si="12">IF(RIGHT(A259,2)="Q4",B259,"")</f>
        <v>11804486</v>
      </c>
      <c r="F259">
        <f t="shared" ref="F259:F291" si="13">IF(RIGHT(A259,2)="Q4",C259,"")</f>
        <v>14017166</v>
      </c>
      <c r="G259">
        <f t="shared" ref="G259:G291" si="14">IF(RIGHT(A259,2)="Q4",D259,"")</f>
        <v>84.214498137497984</v>
      </c>
    </row>
    <row r="260" spans="1:7" hidden="1" x14ac:dyDescent="0.25">
      <c r="A260" t="s">
        <v>284</v>
      </c>
      <c r="B260">
        <v>12092257</v>
      </c>
      <c r="C260">
        <v>13753029</v>
      </c>
      <c r="D260">
        <v>87.924318344707913</v>
      </c>
      <c r="E260" t="str">
        <f t="shared" si="12"/>
        <v/>
      </c>
      <c r="F260" t="str">
        <f t="shared" si="13"/>
        <v/>
      </c>
      <c r="G260" t="str">
        <f t="shared" si="14"/>
        <v/>
      </c>
    </row>
    <row r="261" spans="1:7" hidden="1" x14ac:dyDescent="0.25">
      <c r="A261" t="s">
        <v>283</v>
      </c>
      <c r="B261">
        <v>10591692</v>
      </c>
      <c r="C261">
        <v>14415673</v>
      </c>
      <c r="D261">
        <v>73.473447961812127</v>
      </c>
      <c r="E261" t="str">
        <f t="shared" si="12"/>
        <v/>
      </c>
      <c r="F261" t="str">
        <f t="shared" si="13"/>
        <v/>
      </c>
      <c r="G261" t="str">
        <f t="shared" si="14"/>
        <v/>
      </c>
    </row>
    <row r="262" spans="1:7" hidden="1" x14ac:dyDescent="0.25">
      <c r="A262" t="s">
        <v>282</v>
      </c>
      <c r="B262">
        <v>11854312</v>
      </c>
      <c r="C262">
        <v>14481001</v>
      </c>
      <c r="D262">
        <v>81.861136533310102</v>
      </c>
      <c r="E262" t="str">
        <f t="shared" si="12"/>
        <v/>
      </c>
      <c r="F262" t="str">
        <f t="shared" si="13"/>
        <v/>
      </c>
      <c r="G262" t="str">
        <f t="shared" si="14"/>
        <v/>
      </c>
    </row>
    <row r="263" spans="1:7" x14ac:dyDescent="0.25">
      <c r="A263" t="s">
        <v>191</v>
      </c>
      <c r="B263">
        <v>13114288</v>
      </c>
      <c r="C263">
        <v>14710923</v>
      </c>
      <c r="D263">
        <v>89.146602154059266</v>
      </c>
      <c r="E263">
        <f t="shared" si="12"/>
        <v>13114288</v>
      </c>
      <c r="F263">
        <f t="shared" si="13"/>
        <v>14710923</v>
      </c>
      <c r="G263">
        <f t="shared" si="14"/>
        <v>89.146602154059266</v>
      </c>
    </row>
    <row r="264" spans="1:7" hidden="1" x14ac:dyDescent="0.25">
      <c r="A264" t="s">
        <v>281</v>
      </c>
      <c r="B264">
        <v>14075007</v>
      </c>
      <c r="C264">
        <v>15045905</v>
      </c>
      <c r="D264">
        <v>93.547094707829132</v>
      </c>
      <c r="E264" t="str">
        <f t="shared" si="12"/>
        <v/>
      </c>
      <c r="F264" t="str">
        <f t="shared" si="13"/>
        <v/>
      </c>
      <c r="G264" t="str">
        <f t="shared" si="14"/>
        <v/>
      </c>
    </row>
    <row r="265" spans="1:7" hidden="1" x14ac:dyDescent="0.25">
      <c r="A265" t="s">
        <v>280</v>
      </c>
      <c r="B265">
        <v>13989452</v>
      </c>
      <c r="C265">
        <v>15215672</v>
      </c>
      <c r="D265">
        <v>91.941072336469915</v>
      </c>
      <c r="E265" t="str">
        <f t="shared" si="12"/>
        <v/>
      </c>
      <c r="F265" t="str">
        <f t="shared" si="13"/>
        <v/>
      </c>
      <c r="G265" t="str">
        <f t="shared" si="14"/>
        <v/>
      </c>
    </row>
    <row r="266" spans="1:7" hidden="1" x14ac:dyDescent="0.25">
      <c r="A266" t="s">
        <v>279</v>
      </c>
      <c r="B266">
        <v>11759294</v>
      </c>
      <c r="C266">
        <v>15224391</v>
      </c>
      <c r="D266">
        <v>77.23983179360016</v>
      </c>
      <c r="E266" t="str">
        <f t="shared" si="12"/>
        <v/>
      </c>
      <c r="F266" t="str">
        <f t="shared" si="13"/>
        <v/>
      </c>
      <c r="G266" t="str">
        <f t="shared" si="14"/>
        <v/>
      </c>
    </row>
    <row r="267" spans="1:7" x14ac:dyDescent="0.25">
      <c r="A267" t="s">
        <v>190</v>
      </c>
      <c r="B267">
        <v>13127656</v>
      </c>
      <c r="C267">
        <v>15552241</v>
      </c>
      <c r="D267">
        <v>84.410060260768844</v>
      </c>
      <c r="E267">
        <f t="shared" si="12"/>
        <v>13127656</v>
      </c>
      <c r="F267">
        <f t="shared" si="13"/>
        <v>15552241</v>
      </c>
      <c r="G267">
        <f t="shared" si="14"/>
        <v>84.410060260768844</v>
      </c>
    </row>
    <row r="268" spans="1:7" hidden="1" x14ac:dyDescent="0.25">
      <c r="A268" t="s">
        <v>278</v>
      </c>
      <c r="B268">
        <v>14848160</v>
      </c>
      <c r="C268">
        <v>15744595</v>
      </c>
      <c r="D268">
        <v>94.306395305817645</v>
      </c>
      <c r="E268" t="str">
        <f t="shared" si="12"/>
        <v/>
      </c>
      <c r="F268" t="str">
        <f t="shared" si="13"/>
        <v/>
      </c>
      <c r="G268" t="str">
        <f t="shared" si="14"/>
        <v/>
      </c>
    </row>
    <row r="269" spans="1:7" hidden="1" x14ac:dyDescent="0.25">
      <c r="A269" t="s">
        <v>277</v>
      </c>
      <c r="B269">
        <v>14301273</v>
      </c>
      <c r="C269">
        <v>15873276</v>
      </c>
      <c r="D269">
        <v>90.096543397846801</v>
      </c>
      <c r="E269" t="str">
        <f t="shared" si="12"/>
        <v/>
      </c>
      <c r="F269" t="str">
        <f t="shared" si="13"/>
        <v/>
      </c>
      <c r="G269" t="str">
        <f t="shared" si="14"/>
        <v/>
      </c>
    </row>
    <row r="270" spans="1:7" hidden="1" x14ac:dyDescent="0.25">
      <c r="A270" t="s">
        <v>276</v>
      </c>
      <c r="B270">
        <v>15176148</v>
      </c>
      <c r="C270">
        <v>16276162</v>
      </c>
      <c r="D270">
        <v>93.241563951010079</v>
      </c>
      <c r="E270" t="str">
        <f t="shared" si="12"/>
        <v/>
      </c>
      <c r="F270" t="str">
        <f t="shared" si="13"/>
        <v/>
      </c>
      <c r="G270" t="str">
        <f t="shared" si="14"/>
        <v/>
      </c>
    </row>
    <row r="271" spans="1:7" x14ac:dyDescent="0.25">
      <c r="A271" t="s">
        <v>189</v>
      </c>
      <c r="B271">
        <v>15041432</v>
      </c>
      <c r="C271">
        <v>16358873</v>
      </c>
      <c r="D271">
        <v>91.946627374636378</v>
      </c>
      <c r="E271">
        <f t="shared" si="12"/>
        <v>15041432</v>
      </c>
      <c r="F271">
        <f t="shared" si="13"/>
        <v>16358873</v>
      </c>
      <c r="G271">
        <f t="shared" si="14"/>
        <v>91.946627374636378</v>
      </c>
    </row>
    <row r="272" spans="1:7" hidden="1" x14ac:dyDescent="0.25">
      <c r="A272" t="s">
        <v>275</v>
      </c>
      <c r="B272">
        <v>16850734</v>
      </c>
      <c r="C272">
        <v>16565974</v>
      </c>
      <c r="D272">
        <v>101.71894511001889</v>
      </c>
      <c r="E272" t="str">
        <f t="shared" si="12"/>
        <v/>
      </c>
      <c r="F272" t="str">
        <f t="shared" si="13"/>
        <v/>
      </c>
      <c r="G272" t="str">
        <f t="shared" si="14"/>
        <v/>
      </c>
    </row>
    <row r="273" spans="1:7" hidden="1" x14ac:dyDescent="0.25">
      <c r="A273" t="s">
        <v>274</v>
      </c>
      <c r="B273">
        <v>16949470</v>
      </c>
      <c r="C273">
        <v>17042966</v>
      </c>
      <c r="D273">
        <v>99.451410042125303</v>
      </c>
      <c r="E273" t="str">
        <f t="shared" si="12"/>
        <v/>
      </c>
      <c r="F273" t="str">
        <f t="shared" si="13"/>
        <v/>
      </c>
      <c r="G273" t="str">
        <f t="shared" si="14"/>
        <v/>
      </c>
    </row>
    <row r="274" spans="1:7" hidden="1" x14ac:dyDescent="0.25">
      <c r="A274" t="s">
        <v>273</v>
      </c>
      <c r="B274">
        <v>18018628</v>
      </c>
      <c r="C274">
        <v>17584816</v>
      </c>
      <c r="D274">
        <v>102.46696923072724</v>
      </c>
      <c r="E274" t="str">
        <f t="shared" si="12"/>
        <v/>
      </c>
      <c r="F274" t="str">
        <f t="shared" si="13"/>
        <v/>
      </c>
      <c r="G274" t="str">
        <f t="shared" si="14"/>
        <v/>
      </c>
    </row>
    <row r="275" spans="1:7" x14ac:dyDescent="0.25">
      <c r="A275" t="s">
        <v>188</v>
      </c>
      <c r="B275">
        <v>19584066</v>
      </c>
      <c r="C275">
        <v>17857091</v>
      </c>
      <c r="D275">
        <v>109.67108808483981</v>
      </c>
      <c r="E275">
        <f t="shared" si="12"/>
        <v>19584066</v>
      </c>
      <c r="F275">
        <f t="shared" si="13"/>
        <v>17857091</v>
      </c>
      <c r="G275">
        <f t="shared" si="14"/>
        <v>109.67108808483981</v>
      </c>
    </row>
    <row r="276" spans="1:7" hidden="1" x14ac:dyDescent="0.25">
      <c r="A276" t="s">
        <v>272</v>
      </c>
      <c r="B276">
        <v>20161249</v>
      </c>
      <c r="C276">
        <v>17950272</v>
      </c>
      <c r="D276">
        <v>112.31723396726245</v>
      </c>
      <c r="E276" t="str">
        <f t="shared" si="12"/>
        <v/>
      </c>
      <c r="F276" t="str">
        <f t="shared" si="13"/>
        <v/>
      </c>
      <c r="G276" t="str">
        <f t="shared" si="14"/>
        <v/>
      </c>
    </row>
    <row r="277" spans="1:7" hidden="1" x14ac:dyDescent="0.25">
      <c r="A277" t="s">
        <v>271</v>
      </c>
      <c r="B277">
        <v>21188337</v>
      </c>
      <c r="C277">
        <v>18381184</v>
      </c>
      <c r="D277">
        <v>115.27188346517829</v>
      </c>
      <c r="E277" t="str">
        <f t="shared" si="12"/>
        <v/>
      </c>
      <c r="F277" t="str">
        <f t="shared" si="13"/>
        <v/>
      </c>
      <c r="G277" t="str">
        <f t="shared" si="14"/>
        <v/>
      </c>
    </row>
    <row r="278" spans="1:7" hidden="1" x14ac:dyDescent="0.25">
      <c r="A278" t="s">
        <v>270</v>
      </c>
      <c r="B278">
        <v>21020909</v>
      </c>
      <c r="C278">
        <v>18649632</v>
      </c>
      <c r="D278">
        <v>112.71487287255854</v>
      </c>
      <c r="E278" t="str">
        <f t="shared" si="12"/>
        <v/>
      </c>
      <c r="F278" t="str">
        <f t="shared" si="13"/>
        <v/>
      </c>
      <c r="G278" t="str">
        <f t="shared" si="14"/>
        <v/>
      </c>
    </row>
    <row r="279" spans="1:7" x14ac:dyDescent="0.25">
      <c r="A279" t="s">
        <v>187</v>
      </c>
      <c r="B279">
        <v>21931441</v>
      </c>
      <c r="C279">
        <v>19171322</v>
      </c>
      <c r="D279">
        <v>114.39712399593517</v>
      </c>
      <c r="E279">
        <f t="shared" si="12"/>
        <v>21931441</v>
      </c>
      <c r="F279">
        <f t="shared" si="13"/>
        <v>19171322</v>
      </c>
      <c r="G279">
        <f t="shared" si="14"/>
        <v>114.39712399593517</v>
      </c>
    </row>
    <row r="280" spans="1:7" hidden="1" x14ac:dyDescent="0.25">
      <c r="A280" t="s">
        <v>269</v>
      </c>
      <c r="B280">
        <v>22200428</v>
      </c>
      <c r="C280">
        <v>19888165</v>
      </c>
      <c r="D280">
        <v>111.62632651126938</v>
      </c>
      <c r="E280" t="str">
        <f t="shared" si="12"/>
        <v/>
      </c>
      <c r="F280" t="str">
        <f t="shared" si="13"/>
        <v/>
      </c>
      <c r="G280" t="str">
        <f t="shared" si="14"/>
        <v/>
      </c>
    </row>
    <row r="281" spans="1:7" hidden="1" x14ac:dyDescent="0.25">
      <c r="A281" t="s">
        <v>268</v>
      </c>
      <c r="B281">
        <v>21779200</v>
      </c>
      <c r="C281">
        <v>20041166</v>
      </c>
      <c r="D281">
        <v>108.67231976422929</v>
      </c>
      <c r="E281" t="str">
        <f t="shared" si="12"/>
        <v/>
      </c>
      <c r="F281" t="str">
        <f t="shared" si="13"/>
        <v/>
      </c>
      <c r="G281" t="str">
        <f t="shared" si="14"/>
        <v/>
      </c>
    </row>
    <row r="282" spans="1:7" hidden="1" x14ac:dyDescent="0.25">
      <c r="A282" t="s">
        <v>267</v>
      </c>
      <c r="B282">
        <v>19746602</v>
      </c>
      <c r="C282">
        <v>20374784</v>
      </c>
      <c r="D282">
        <v>96.916865474500241</v>
      </c>
      <c r="E282" t="str">
        <f t="shared" si="12"/>
        <v/>
      </c>
      <c r="F282" t="str">
        <f t="shared" si="13"/>
        <v/>
      </c>
      <c r="G282" t="str">
        <f t="shared" si="14"/>
        <v/>
      </c>
    </row>
    <row r="283" spans="1:7" x14ac:dyDescent="0.25">
      <c r="A283" t="s">
        <v>186</v>
      </c>
      <c r="B283">
        <v>20661890</v>
      </c>
      <c r="C283">
        <v>20351220</v>
      </c>
      <c r="D283">
        <v>101.52654238910492</v>
      </c>
      <c r="E283">
        <f t="shared" si="12"/>
        <v>20661890</v>
      </c>
      <c r="F283">
        <f t="shared" si="13"/>
        <v>20351220</v>
      </c>
      <c r="G283">
        <f t="shared" si="14"/>
        <v>101.52654238910492</v>
      </c>
    </row>
    <row r="284" spans="1:7" hidden="1" x14ac:dyDescent="0.25">
      <c r="A284" t="s">
        <v>266</v>
      </c>
      <c r="B284">
        <v>20733076</v>
      </c>
      <c r="C284">
        <v>20026516</v>
      </c>
      <c r="D284">
        <v>103.52812241530178</v>
      </c>
      <c r="E284" t="str">
        <f t="shared" si="12"/>
        <v/>
      </c>
      <c r="F284" t="str">
        <f t="shared" si="13"/>
        <v/>
      </c>
      <c r="G284" t="str">
        <f t="shared" si="14"/>
        <v/>
      </c>
    </row>
    <row r="285" spans="1:7" hidden="1" x14ac:dyDescent="0.25">
      <c r="A285" t="s">
        <v>265</v>
      </c>
      <c r="B285">
        <v>20996230</v>
      </c>
      <c r="C285">
        <v>20269983</v>
      </c>
      <c r="D285">
        <v>103.5828693097572</v>
      </c>
      <c r="E285" t="str">
        <f t="shared" si="12"/>
        <v/>
      </c>
      <c r="F285" t="str">
        <f t="shared" si="13"/>
        <v/>
      </c>
      <c r="G285" t="str">
        <f t="shared" si="14"/>
        <v/>
      </c>
    </row>
    <row r="286" spans="1:7" hidden="1" x14ac:dyDescent="0.25">
      <c r="A286" t="s">
        <v>264</v>
      </c>
      <c r="B286">
        <v>21666199</v>
      </c>
      <c r="C286">
        <v>21089361</v>
      </c>
      <c r="D286">
        <v>102.73520852528439</v>
      </c>
      <c r="E286" t="str">
        <f t="shared" si="12"/>
        <v/>
      </c>
      <c r="F286" t="str">
        <f t="shared" si="13"/>
        <v/>
      </c>
      <c r="G286" t="str">
        <f t="shared" si="14"/>
        <v/>
      </c>
    </row>
    <row r="287" spans="1:7" x14ac:dyDescent="0.25">
      <c r="A287" t="s">
        <v>185</v>
      </c>
      <c r="B287">
        <v>21824376</v>
      </c>
      <c r="C287">
        <v>21317973</v>
      </c>
      <c r="D287">
        <v>102.37547444121446</v>
      </c>
      <c r="E287">
        <f t="shared" si="12"/>
        <v>21824376</v>
      </c>
      <c r="F287">
        <f t="shared" si="13"/>
        <v>21317973</v>
      </c>
      <c r="G287">
        <f t="shared" si="14"/>
        <v>102.37547444121446</v>
      </c>
    </row>
    <row r="288" spans="1:7" hidden="1" x14ac:dyDescent="0.25">
      <c r="A288" t="s">
        <v>263</v>
      </c>
      <c r="B288">
        <v>22938657</v>
      </c>
      <c r="C288">
        <v>21213305</v>
      </c>
      <c r="D288">
        <v>108.13334838677895</v>
      </c>
      <c r="E288" t="str">
        <f t="shared" si="12"/>
        <v/>
      </c>
      <c r="F288" t="str">
        <f t="shared" si="13"/>
        <v/>
      </c>
      <c r="G288" t="str">
        <f t="shared" si="14"/>
        <v/>
      </c>
    </row>
    <row r="289" spans="1:7" hidden="1" x14ac:dyDescent="0.25">
      <c r="A289" t="s">
        <v>262</v>
      </c>
      <c r="B289">
        <v>23232196</v>
      </c>
      <c r="C289">
        <v>21729887</v>
      </c>
      <c r="D289">
        <v>106.91356103232381</v>
      </c>
      <c r="E289" t="str">
        <f t="shared" si="12"/>
        <v/>
      </c>
      <c r="F289" t="str">
        <f t="shared" si="13"/>
        <v/>
      </c>
      <c r="G289" t="str">
        <f t="shared" si="14"/>
        <v/>
      </c>
    </row>
    <row r="290" spans="1:7" hidden="1" x14ac:dyDescent="0.25">
      <c r="A290" t="s">
        <v>261</v>
      </c>
      <c r="B290">
        <v>24000666</v>
      </c>
      <c r="C290">
        <v>21973573</v>
      </c>
      <c r="D290">
        <v>109.22514058137018</v>
      </c>
      <c r="E290" t="str">
        <f t="shared" si="12"/>
        <v/>
      </c>
      <c r="F290" t="str">
        <f t="shared" si="13"/>
        <v/>
      </c>
      <c r="G290" t="str">
        <f t="shared" si="14"/>
        <v/>
      </c>
    </row>
    <row r="291" spans="1:7" x14ac:dyDescent="0.25">
      <c r="A291" t="s">
        <v>184</v>
      </c>
      <c r="B291">
        <v>25110315</v>
      </c>
      <c r="C291">
        <v>22363245</v>
      </c>
      <c r="D291">
        <v>112.28386130903631</v>
      </c>
      <c r="E291">
        <f t="shared" si="12"/>
        <v>25110315</v>
      </c>
      <c r="F291">
        <f t="shared" si="13"/>
        <v>22363245</v>
      </c>
      <c r="G291">
        <f t="shared" si="14"/>
        <v>112.28386130903631</v>
      </c>
    </row>
  </sheetData>
  <autoFilter ref="A1:H291" xr:uid="{A696A013-A535-4311-9E6B-284CCA8FA5A2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Figure 15</vt:lpstr>
      <vt:lpstr>Prate_NFC</vt:lpstr>
      <vt:lpstr>Private Prate</vt:lpstr>
      <vt:lpstr>Prate_business</vt:lpstr>
      <vt:lpstr>E_P_ratio</vt:lpstr>
      <vt:lpstr>T_bill_nom</vt:lpstr>
      <vt:lpstr>T_bill_expost</vt:lpstr>
      <vt:lpstr>T_bill_exante</vt:lpstr>
      <vt:lpstr>realGDP</vt:lpstr>
      <vt:lpstr>Tobin's Q</vt:lpstr>
      <vt:lpstr>Fed vs BEA data</vt:lpstr>
      <vt:lpstr>transformation Q to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Colombe Ladreit</dc:creator>
  <cp:lastModifiedBy>Egor Gornostay</cp:lastModifiedBy>
  <cp:lastPrinted>2018-03-26T20:50:42Z</cp:lastPrinted>
  <dcterms:created xsi:type="dcterms:W3CDTF">2018-03-23T16:04:39Z</dcterms:created>
  <dcterms:modified xsi:type="dcterms:W3CDTF">2019-02-14T23:26:28Z</dcterms:modified>
</cp:coreProperties>
</file>