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4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uments\GAO\Teaching\2019春-金融经济学\PPT\"/>
    </mc:Choice>
  </mc:AlternateContent>
  <xr:revisionPtr revIDLastSave="0" documentId="13_ncr:1_{04FE9C50-6615-46E1-B451-B8FDDB30933B}" xr6:coauthVersionLast="43" xr6:coauthVersionMax="43" xr10:uidLastSave="{00000000-0000-0000-0000-000000000000}"/>
  <bookViews>
    <workbookView xWindow="-110" yWindow="-110" windowWidth="19420" windowHeight="10420" xr2:uid="{00000000-000D-0000-FFFF-FFFF00000000}"/>
  </bookViews>
  <sheets>
    <sheet name="Readme" sheetId="8" r:id="rId1"/>
    <sheet name="BinaryTree" sheetId="11" r:id="rId2"/>
    <sheet name="Screen" sheetId="13" r:id="rId3"/>
  </sheets>
  <calcPr calcId="181029"/>
</workbook>
</file>

<file path=xl/calcChain.xml><?xml version="1.0" encoding="utf-8"?>
<calcChain xmlns="http://schemas.openxmlformats.org/spreadsheetml/2006/main">
  <c r="B4" i="11" l="1"/>
  <c r="B6" i="11" l="1"/>
  <c r="F4" i="11" s="1"/>
  <c r="B7" i="11" l="1"/>
  <c r="F5" i="11" s="1"/>
  <c r="G6" i="11" s="1"/>
  <c r="H7" i="11" s="1"/>
  <c r="I8" i="11" s="1"/>
  <c r="J9" i="11" s="1"/>
  <c r="K10" i="11" s="1"/>
  <c r="L11" i="11" s="1"/>
  <c r="M12" i="11" s="1"/>
  <c r="G4" i="11"/>
  <c r="G5" i="11" l="1"/>
  <c r="H6" i="11" s="1"/>
  <c r="I7" i="11" s="1"/>
  <c r="J8" i="11" s="1"/>
  <c r="K9" i="11" s="1"/>
  <c r="L10" i="11" s="1"/>
  <c r="M11" i="11" s="1"/>
  <c r="M23" i="11"/>
  <c r="H4" i="11"/>
  <c r="H5" i="11"/>
  <c r="I6" i="11" s="1"/>
  <c r="J7" i="11" s="1"/>
  <c r="K8" i="11" s="1"/>
  <c r="L9" i="11" s="1"/>
  <c r="M10" i="11" s="1"/>
  <c r="B8" i="11" l="1"/>
  <c r="B10" i="11" s="1"/>
  <c r="B11" i="11" s="1"/>
  <c r="M21" i="11"/>
  <c r="M22" i="11"/>
  <c r="I5" i="11"/>
  <c r="J6" i="11" s="1"/>
  <c r="K7" i="11" s="1"/>
  <c r="L8" i="11" s="1"/>
  <c r="M9" i="11" s="1"/>
  <c r="I4" i="11"/>
  <c r="M20" i="11" l="1"/>
  <c r="J4" i="11"/>
  <c r="J5" i="11"/>
  <c r="K6" i="11" s="1"/>
  <c r="L7" i="11" s="1"/>
  <c r="M8" i="11" s="1"/>
  <c r="M19" i="11" l="1"/>
  <c r="K5" i="11"/>
  <c r="L6" i="11" s="1"/>
  <c r="M7" i="11" s="1"/>
  <c r="K4" i="11"/>
  <c r="M18" i="11" l="1"/>
  <c r="L5" i="11"/>
  <c r="M6" i="11" s="1"/>
  <c r="L4" i="11"/>
  <c r="M17" i="11" l="1"/>
  <c r="M4" i="11"/>
  <c r="M15" i="11" s="1"/>
  <c r="M5" i="11"/>
  <c r="M16" i="11" l="1"/>
  <c r="L22" i="11" l="1"/>
  <c r="L21" i="11" l="1"/>
  <c r="K21" i="11" s="1"/>
  <c r="L20" i="11" l="1"/>
  <c r="K20" i="11" s="1"/>
  <c r="J20" i="11" s="1"/>
  <c r="L19" i="11" l="1"/>
  <c r="K19" i="11" s="1"/>
  <c r="J19" i="11" s="1"/>
  <c r="I19" i="11" s="1"/>
  <c r="L18" i="11" l="1"/>
  <c r="K18" i="11" s="1"/>
  <c r="J18" i="11" s="1"/>
  <c r="I18" i="11" s="1"/>
  <c r="H18" i="11" s="1"/>
  <c r="L17" i="11" l="1"/>
  <c r="K17" i="11" s="1"/>
  <c r="J17" i="11" s="1"/>
  <c r="I17" i="11" s="1"/>
  <c r="H17" i="11" s="1"/>
  <c r="G17" i="11" s="1"/>
  <c r="L16" i="11" l="1"/>
  <c r="K16" i="11" s="1"/>
  <c r="J16" i="11" s="1"/>
  <c r="I16" i="11" s="1"/>
  <c r="H16" i="11" s="1"/>
  <c r="G16" i="11" s="1"/>
  <c r="F16" i="11" s="1"/>
  <c r="L15" i="11" l="1"/>
  <c r="K15" i="11" s="1"/>
  <c r="J15" i="11" s="1"/>
  <c r="I15" i="11" s="1"/>
  <c r="H15" i="11" s="1"/>
  <c r="G15" i="11" s="1"/>
  <c r="F15" i="11" s="1"/>
  <c r="E15" i="1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Gao XU, 2019-4-15</author>
  </authors>
  <commentList>
    <comment ref="B3" authorId="0" shapeId="0" xr:uid="{45991198-EEA1-4032-AEA2-83438D15F2E2}">
      <text>
        <r>
          <rPr>
            <b/>
            <sz val="9"/>
            <color indexed="81"/>
            <rFont val="宋体"/>
            <family val="3"/>
            <charset val="134"/>
          </rPr>
          <t>Gao XU, 2019-4-15:</t>
        </r>
        <r>
          <rPr>
            <sz val="9"/>
            <color indexed="81"/>
            <rFont val="宋体"/>
            <family val="3"/>
            <charset val="134"/>
          </rPr>
          <t xml:space="preserve">
输入ETF的年度波动率</t>
        </r>
      </text>
    </comment>
    <comment ref="B4" authorId="0" shapeId="0" xr:uid="{20497CD7-7AEB-4E53-A960-0478343253EB}">
      <text>
        <r>
          <rPr>
            <b/>
            <sz val="9"/>
            <color indexed="81"/>
            <rFont val="宋体"/>
            <family val="3"/>
            <charset val="134"/>
          </rPr>
          <t>Gao XU, 2019-4-15:</t>
        </r>
        <r>
          <rPr>
            <sz val="9"/>
            <color indexed="81"/>
            <rFont val="宋体"/>
            <family val="3"/>
            <charset val="134"/>
          </rPr>
          <t xml:space="preserve">
输入无风险利率（一个交易日的利率）</t>
        </r>
      </text>
    </comment>
    <comment ref="E4" authorId="0" shapeId="0" xr:uid="{BC2B753C-B24A-41CF-9382-67A202450A27}">
      <text>
        <r>
          <rPr>
            <b/>
            <sz val="9"/>
            <color indexed="81"/>
            <rFont val="宋体"/>
            <family val="3"/>
            <charset val="134"/>
          </rPr>
          <t>Gao XU, 2019-4-15:</t>
        </r>
        <r>
          <rPr>
            <sz val="9"/>
            <color indexed="81"/>
            <rFont val="宋体"/>
            <family val="3"/>
            <charset val="134"/>
          </rPr>
          <t xml:space="preserve">
ETF当前价格</t>
        </r>
      </text>
    </comment>
    <comment ref="B13" authorId="0" shapeId="0" xr:uid="{EE1A406C-F2A4-4BB1-B130-F856F06A0D97}">
      <text>
        <r>
          <rPr>
            <b/>
            <sz val="9"/>
            <color indexed="81"/>
            <rFont val="宋体"/>
            <family val="3"/>
            <charset val="134"/>
          </rPr>
          <t>Gao XU, 2019-4-15:</t>
        </r>
        <r>
          <rPr>
            <sz val="9"/>
            <color indexed="81"/>
            <rFont val="宋体"/>
            <family val="3"/>
            <charset val="134"/>
          </rPr>
          <t xml:space="preserve">
期权行权价</t>
        </r>
      </text>
    </comment>
  </commentList>
</comments>
</file>

<file path=xl/sharedStrings.xml><?xml version="1.0" encoding="utf-8"?>
<sst xmlns="http://schemas.openxmlformats.org/spreadsheetml/2006/main" count="17" uniqueCount="17">
  <si>
    <t>u=</t>
    <phoneticPr fontId="2" type="noConversion"/>
  </si>
  <si>
    <t>d=</t>
    <phoneticPr fontId="2" type="noConversion"/>
  </si>
  <si>
    <t>ETF price</t>
    <phoneticPr fontId="2" type="noConversion"/>
  </si>
  <si>
    <t>K=</t>
    <phoneticPr fontId="2" type="noConversion"/>
  </si>
  <si>
    <t>q=</t>
    <phoneticPr fontId="2" type="noConversion"/>
  </si>
  <si>
    <t>rΔt=</t>
    <phoneticPr fontId="2" type="noConversion"/>
  </si>
  <si>
    <r>
      <t>e</t>
    </r>
    <r>
      <rPr>
        <i/>
        <vertAlign val="superscript"/>
        <sz val="10"/>
        <color theme="1"/>
        <rFont val="Times New Roman"/>
        <family val="1"/>
      </rPr>
      <t>rΔt</t>
    </r>
    <r>
      <rPr>
        <i/>
        <sz val="10"/>
        <color theme="1"/>
        <rFont val="Times New Roman"/>
        <family val="1"/>
      </rPr>
      <t>=</t>
    </r>
    <phoneticPr fontId="2" type="noConversion"/>
  </si>
  <si>
    <t>σ =</t>
    <phoneticPr fontId="2" type="noConversion"/>
  </si>
  <si>
    <t>模型参数</t>
    <phoneticPr fontId="2" type="noConversion"/>
  </si>
  <si>
    <r>
      <rPr>
        <b/>
        <sz val="12"/>
        <rFont val="宋体"/>
        <family val="3"/>
        <charset val="134"/>
      </rPr>
      <t>华夏上证</t>
    </r>
    <r>
      <rPr>
        <b/>
        <sz val="12"/>
        <rFont val="times new roman"/>
        <family val="1"/>
      </rPr>
      <t>50ETF</t>
    </r>
    <r>
      <rPr>
        <b/>
        <sz val="12"/>
        <rFont val="宋体"/>
        <family val="3"/>
        <charset val="134"/>
      </rPr>
      <t>期权二叉树定价文件</t>
    </r>
    <phoneticPr fontId="2" type="noConversion"/>
  </si>
  <si>
    <t>二叉树分析</t>
    <phoneticPr fontId="13" type="noConversion"/>
  </si>
  <si>
    <t>Screen</t>
    <phoneticPr fontId="2" type="noConversion"/>
  </si>
  <si>
    <r>
      <rPr>
        <sz val="10"/>
        <color theme="1"/>
        <rFont val="Times New Roman"/>
        <family val="1"/>
      </rPr>
      <t>1</t>
    </r>
    <r>
      <rPr>
        <i/>
        <sz val="10"/>
        <color theme="1"/>
        <rFont val="Times New Roman"/>
        <family val="1"/>
      </rPr>
      <t>-q=</t>
    </r>
    <phoneticPr fontId="2" type="noConversion"/>
  </si>
  <si>
    <t>BinaryTree</t>
    <phoneticPr fontId="2" type="noConversion"/>
  </si>
  <si>
    <r>
      <rPr>
        <sz val="10"/>
        <color theme="1"/>
        <rFont val="宋体"/>
        <family val="3"/>
        <charset val="134"/>
      </rPr>
      <t>万德终端截屏（万得终端</t>
    </r>
    <r>
      <rPr>
        <sz val="10"/>
        <color theme="1"/>
        <rFont val="Times New Roman"/>
        <family val="2"/>
        <charset val="134"/>
      </rPr>
      <t xml:space="preserve"> &gt;&gt; </t>
    </r>
    <r>
      <rPr>
        <sz val="10"/>
        <color theme="1"/>
        <rFont val="宋体"/>
        <family val="3"/>
        <charset val="134"/>
      </rPr>
      <t>股票</t>
    </r>
    <r>
      <rPr>
        <sz val="10"/>
        <color theme="1"/>
        <rFont val="Times New Roman"/>
        <family val="2"/>
        <charset val="134"/>
      </rPr>
      <t>&gt;&gt;</t>
    </r>
    <r>
      <rPr>
        <sz val="10"/>
        <color theme="1"/>
        <rFont val="宋体"/>
        <family val="3"/>
        <charset val="134"/>
      </rPr>
      <t>综合屏</t>
    </r>
    <r>
      <rPr>
        <sz val="10"/>
        <color theme="1"/>
        <rFont val="Times New Roman"/>
        <family val="2"/>
        <charset val="134"/>
      </rPr>
      <t xml:space="preserve">&gt;&gt; </t>
    </r>
    <r>
      <rPr>
        <sz val="10"/>
        <color theme="1"/>
        <rFont val="宋体"/>
        <family val="3"/>
        <charset val="134"/>
      </rPr>
      <t>期权指南针）</t>
    </r>
    <phoneticPr fontId="2" type="noConversion"/>
  </si>
  <si>
    <t>买入期权定价二叉树</t>
    <phoneticPr fontId="2" type="noConversion"/>
  </si>
  <si>
    <t>Option price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</si>
</sst>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8" formatCode="0.00000_ "/>
    <numFmt numFmtId="179" formatCode="0.000_ "/>
    <numFmt numFmtId="182" formatCode="0.0000_ "/>
  </numFmts>
  <fonts count="19">
    <font>
      <sz val="10"/>
      <color theme="1"/>
      <name val="Times New Roman"/>
      <family val="2"/>
      <charset val="134"/>
    </font>
    <font>
      <sz val="10"/>
      <color rgb="FFFF0000"/>
      <name val="times new roman"/>
      <family val="2"/>
      <charset val="134"/>
    </font>
    <font>
      <sz val="9"/>
      <name val="times new roman"/>
      <family val="2"/>
      <charset val="134"/>
    </font>
    <font>
      <sz val="10"/>
      <color theme="1"/>
      <name val="宋体"/>
      <family val="3"/>
      <charset val="134"/>
    </font>
    <font>
      <b/>
      <sz val="10"/>
      <color theme="1"/>
      <name val="times new roman"/>
      <family val="1"/>
    </font>
    <font>
      <i/>
      <sz val="10"/>
      <color theme="1"/>
      <name val="Times New Roman"/>
      <family val="1"/>
    </font>
    <font>
      <i/>
      <vertAlign val="superscript"/>
      <sz val="10"/>
      <color theme="1"/>
      <name val="Times New Roman"/>
      <family val="1"/>
    </font>
    <font>
      <b/>
      <sz val="10"/>
      <color theme="1"/>
      <name val="宋体"/>
      <family val="3"/>
      <charset val="134"/>
    </font>
    <font>
      <b/>
      <sz val="12"/>
      <name val="times new roman"/>
      <family val="1"/>
    </font>
    <font>
      <b/>
      <sz val="12"/>
      <name val="宋体"/>
      <family val="3"/>
      <charset val="134"/>
    </font>
    <font>
      <sz val="10"/>
      <name val="times new roman"/>
      <family val="1"/>
    </font>
    <font>
      <u/>
      <sz val="10"/>
      <color indexed="12"/>
      <name val="Times New Roman"/>
      <family val="1"/>
    </font>
    <font>
      <sz val="10"/>
      <name val="宋体"/>
      <family val="3"/>
      <charset val="134"/>
    </font>
    <font>
      <sz val="9"/>
      <name val="times new roman"/>
      <family val="1"/>
    </font>
    <font>
      <sz val="10"/>
      <color theme="1"/>
      <name val="Times New Roman"/>
      <family val="1"/>
    </font>
    <font>
      <sz val="10"/>
      <name val="times new roman"/>
      <family val="2"/>
      <charset val="134"/>
    </font>
    <font>
      <sz val="9"/>
      <color indexed="81"/>
      <name val="宋体"/>
      <family val="3"/>
      <charset val="134"/>
    </font>
    <font>
      <sz val="10"/>
      <color theme="1"/>
      <name val="Times New Roman"/>
      <family val="3"/>
      <charset val="134"/>
    </font>
    <font>
      <b/>
      <sz val="9"/>
      <color indexed="8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1" fillId="0" borderId="0" applyNumberFormat="0" applyFill="0" applyBorder="0" applyAlignment="0" applyProtection="0">
      <alignment vertical="top"/>
      <protection locked="0"/>
    </xf>
  </cellStyleXfs>
  <cellXfs count="20">
    <xf numFmtId="0" fontId="0" fillId="0" borderId="0" xfId="0">
      <alignment vertical="center"/>
    </xf>
    <xf numFmtId="179" fontId="0" fillId="0" borderId="0" xfId="0" applyNumberFormat="1">
      <alignment vertical="center"/>
    </xf>
    <xf numFmtId="0" fontId="4" fillId="0" borderId="0" xfId="0" applyFont="1">
      <alignment vertical="center"/>
    </xf>
    <xf numFmtId="179" fontId="1" fillId="0" borderId="0" xfId="0" applyNumberFormat="1" applyFont="1">
      <alignment vertical="center"/>
    </xf>
    <xf numFmtId="0" fontId="5" fillId="0" borderId="0" xfId="0" applyFont="1">
      <alignment vertical="center"/>
    </xf>
    <xf numFmtId="0" fontId="7" fillId="0" borderId="0" xfId="0" applyFont="1">
      <alignment vertical="center"/>
    </xf>
    <xf numFmtId="0" fontId="8" fillId="0" borderId="0" xfId="0" applyFont="1" applyAlignment="1"/>
    <xf numFmtId="0" fontId="0" fillId="0" borderId="0" xfId="0" applyAlignment="1"/>
    <xf numFmtId="0" fontId="10" fillId="0" borderId="0" xfId="0" applyFont="1" applyAlignment="1"/>
    <xf numFmtId="0" fontId="11" fillId="0" borderId="0" xfId="1" applyAlignment="1" applyProtection="1">
      <alignment horizontal="left" indent="1"/>
    </xf>
    <xf numFmtId="0" fontId="12" fillId="0" borderId="0" xfId="0" applyFont="1" applyAlignment="1"/>
    <xf numFmtId="14" fontId="0" fillId="0" borderId="0" xfId="0" applyNumberFormat="1" applyAlignment="1"/>
    <xf numFmtId="182" fontId="0" fillId="0" borderId="0" xfId="0" applyNumberFormat="1">
      <alignment vertical="center"/>
    </xf>
    <xf numFmtId="0" fontId="0" fillId="2" borderId="0" xfId="0" applyFill="1">
      <alignment vertical="center"/>
    </xf>
    <xf numFmtId="182" fontId="4" fillId="0" borderId="0" xfId="0" applyNumberFormat="1" applyFont="1">
      <alignment vertical="center"/>
    </xf>
    <xf numFmtId="179" fontId="5" fillId="0" borderId="0" xfId="0" applyNumberFormat="1" applyFont="1">
      <alignment vertical="center"/>
    </xf>
    <xf numFmtId="178" fontId="0" fillId="2" borderId="0" xfId="0" applyNumberFormat="1" applyFill="1">
      <alignment vertical="center"/>
    </xf>
    <xf numFmtId="0" fontId="15" fillId="2" borderId="0" xfId="0" applyFont="1" applyFill="1">
      <alignment vertical="center"/>
    </xf>
    <xf numFmtId="0" fontId="17" fillId="0" borderId="0" xfId="0" applyFont="1" applyAlignment="1"/>
    <xf numFmtId="0" fontId="11" fillId="0" borderId="0" xfId="1" applyFill="1" applyAlignment="1" applyProtection="1">
      <alignment horizontal="left" vertical="center" indent="1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Light16"/>
  <colors>
    <mruColors>
      <color rgb="FFFF6600"/>
      <color rgb="FF006600"/>
      <color rgb="FF99CCFF"/>
      <color rgb="FFCCFFFF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16</xdr:col>
      <xdr:colOff>187772</xdr:colOff>
      <xdr:row>24</xdr:row>
      <xdr:rowOff>18553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BEB166C5-F5E5-4EEB-8B1D-7C261F3785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9128572" cy="398095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16</xdr:col>
      <xdr:colOff>187772</xdr:colOff>
      <xdr:row>49</xdr:row>
      <xdr:rowOff>18553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793E3058-44EC-431F-89D3-8384099BAC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27500"/>
          <a:ext cx="9128572" cy="398095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1"/>
  </sheetPr>
  <dimension ref="A1:C9"/>
  <sheetViews>
    <sheetView tabSelected="1" workbookViewId="0"/>
  </sheetViews>
  <sheetFormatPr defaultColWidth="9.296875" defaultRowHeight="13"/>
  <cols>
    <col min="1" max="1" width="18.69921875" style="7" customWidth="1"/>
    <col min="2" max="2" width="4.5" style="7" customWidth="1"/>
    <col min="3" max="3" width="149.296875" style="7" customWidth="1"/>
    <col min="4" max="16384" width="9.296875" style="7"/>
  </cols>
  <sheetData>
    <row r="1" spans="1:3" ht="15.5">
      <c r="A1" s="6" t="s">
        <v>9</v>
      </c>
    </row>
    <row r="2" spans="1:3" s="8" customFormat="1"/>
    <row r="3" spans="1:3" s="8" customFormat="1" ht="13.5">
      <c r="A3" s="19" t="s">
        <v>13</v>
      </c>
      <c r="C3" s="10" t="s">
        <v>10</v>
      </c>
    </row>
    <row r="4" spans="1:3" ht="13.5">
      <c r="A4" s="9" t="s">
        <v>11</v>
      </c>
      <c r="C4" s="18" t="s">
        <v>14</v>
      </c>
    </row>
    <row r="5" spans="1:3">
      <c r="A5" s="9"/>
    </row>
    <row r="9" spans="1:3">
      <c r="A9" s="11"/>
    </row>
  </sheetData>
  <phoneticPr fontId="2" type="noConversion"/>
  <hyperlinks>
    <hyperlink ref="A4" location="Screen!A1" display="Screen" xr:uid="{00000000-0004-0000-0000-000005000000}"/>
    <hyperlink ref="A3" location="BinaryTree!A1" display="BinaryTree" xr:uid="{B11ED2AE-C318-417A-815B-06F147334D7E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9982F-948F-4564-840B-BA23A0494279}">
  <sheetPr>
    <tabColor rgb="FFFFFF00"/>
  </sheetPr>
  <dimension ref="A1:AB5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RowHeight="13"/>
  <sheetData>
    <row r="1" spans="1:28">
      <c r="A1" s="5" t="s">
        <v>15</v>
      </c>
      <c r="E1">
        <v>0</v>
      </c>
      <c r="F1">
        <v>1</v>
      </c>
      <c r="G1">
        <v>2</v>
      </c>
      <c r="H1">
        <v>3</v>
      </c>
      <c r="I1">
        <v>4</v>
      </c>
      <c r="J1">
        <v>5</v>
      </c>
      <c r="K1">
        <v>6</v>
      </c>
      <c r="L1">
        <v>7</v>
      </c>
      <c r="M1">
        <v>8</v>
      </c>
    </row>
    <row r="2" spans="1:28">
      <c r="A2" s="5" t="s">
        <v>8</v>
      </c>
    </row>
    <row r="3" spans="1:28">
      <c r="A3" s="4" t="s">
        <v>7</v>
      </c>
      <c r="B3" s="13">
        <v>0.3</v>
      </c>
      <c r="D3" s="2" t="s">
        <v>2</v>
      </c>
    </row>
    <row r="4" spans="1:28">
      <c r="A4" s="4" t="s">
        <v>5</v>
      </c>
      <c r="B4" s="16">
        <f>3/100/246</f>
        <v>1.2195121951219512E-4</v>
      </c>
      <c r="E4" s="17">
        <v>2.9060000000000001</v>
      </c>
      <c r="F4" s="1">
        <f t="shared" ref="F4:M4" si="0">E4*$B$6</f>
        <v>2.9621189287442862</v>
      </c>
      <c r="G4" s="1">
        <f t="shared" si="0"/>
        <v>3.0193215925757735</v>
      </c>
      <c r="H4" s="1">
        <f t="shared" si="0"/>
        <v>3.0776289199363531</v>
      </c>
      <c r="I4" s="1">
        <f t="shared" si="0"/>
        <v>3.1370622434254316</v>
      </c>
      <c r="J4" s="1">
        <f t="shared" si="0"/>
        <v>3.1976433076047783</v>
      </c>
      <c r="K4" s="1">
        <f t="shared" si="0"/>
        <v>3.2593942769540956</v>
      </c>
      <c r="L4" s="1">
        <f t="shared" si="0"/>
        <v>3.3223377439802211</v>
      </c>
      <c r="M4" s="1">
        <f t="shared" si="0"/>
        <v>3.3864967374829322</v>
      </c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>
      <c r="A5" s="4"/>
      <c r="F5" s="1">
        <f t="shared" ref="F5:M11" si="1">E4*$B$7</f>
        <v>2.8509442744015585</v>
      </c>
      <c r="G5" s="1">
        <f t="shared" si="1"/>
        <v>2.9060000000000001</v>
      </c>
      <c r="H5" s="1">
        <f t="shared" si="1"/>
        <v>2.9621189287442866</v>
      </c>
      <c r="I5" s="1">
        <f t="shared" si="1"/>
        <v>3.0193215925757735</v>
      </c>
      <c r="J5" s="1">
        <f t="shared" si="1"/>
        <v>3.0776289199363531</v>
      </c>
      <c r="K5" s="1">
        <f t="shared" si="1"/>
        <v>3.1370622434254316</v>
      </c>
      <c r="L5" s="1">
        <f t="shared" si="1"/>
        <v>3.1976433076047783</v>
      </c>
      <c r="M5" s="1">
        <f t="shared" si="1"/>
        <v>3.2593942769540956</v>
      </c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>
      <c r="A6" s="4" t="s">
        <v>0</v>
      </c>
      <c r="B6" s="12">
        <f>EXP(B3*((1/246)^0.5))</f>
        <v>1.0193114001184742</v>
      </c>
      <c r="F6" s="1"/>
      <c r="G6" s="1">
        <f t="shared" si="1"/>
        <v>2.7969316089962244</v>
      </c>
      <c r="H6" s="1">
        <f t="shared" si="1"/>
        <v>2.8509442744015585</v>
      </c>
      <c r="I6" s="1">
        <f t="shared" si="1"/>
        <v>2.9060000000000006</v>
      </c>
      <c r="J6" s="1">
        <f t="shared" si="1"/>
        <v>2.9621189287442866</v>
      </c>
      <c r="K6" s="1">
        <f t="shared" si="1"/>
        <v>3.0193215925757735</v>
      </c>
      <c r="L6" s="1">
        <f t="shared" si="1"/>
        <v>3.0776289199363531</v>
      </c>
      <c r="M6" s="1">
        <f t="shared" si="1"/>
        <v>3.1370622434254316</v>
      </c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>
      <c r="A7" s="4" t="s">
        <v>1</v>
      </c>
      <c r="B7" s="12">
        <f>1/B6</f>
        <v>0.98105446469427338</v>
      </c>
      <c r="F7" s="1"/>
      <c r="G7" s="1"/>
      <c r="H7" s="1">
        <f t="shared" si="1"/>
        <v>2.7439422424502835</v>
      </c>
      <c r="I7" s="1">
        <f t="shared" si="1"/>
        <v>2.7969316089962244</v>
      </c>
      <c r="J7" s="1">
        <f t="shared" si="1"/>
        <v>2.850944274401559</v>
      </c>
      <c r="K7" s="1">
        <f t="shared" si="1"/>
        <v>2.9060000000000006</v>
      </c>
      <c r="L7" s="1">
        <f t="shared" si="1"/>
        <v>2.9621189287442866</v>
      </c>
      <c r="M7" s="1">
        <f t="shared" si="1"/>
        <v>3.0193215925757735</v>
      </c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ht="15.5">
      <c r="A8" s="4" t="s">
        <v>6</v>
      </c>
      <c r="B8">
        <f>EXP(B4)</f>
        <v>1.0001219586558645</v>
      </c>
      <c r="F8" s="1"/>
      <c r="G8" s="1"/>
      <c r="H8" s="1"/>
      <c r="I8" s="1">
        <f t="shared" si="1"/>
        <v>2.6919567878190671</v>
      </c>
      <c r="J8" s="1">
        <f t="shared" si="1"/>
        <v>2.7439422424502835</v>
      </c>
      <c r="K8" s="1">
        <f t="shared" si="1"/>
        <v>2.7969316089962248</v>
      </c>
      <c r="L8" s="1">
        <f t="shared" si="1"/>
        <v>2.850944274401559</v>
      </c>
      <c r="M8" s="1">
        <f t="shared" si="1"/>
        <v>2.9060000000000006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>
      <c r="F9" s="1"/>
      <c r="G9" s="1"/>
      <c r="H9" s="1"/>
      <c r="I9" s="1"/>
      <c r="J9" s="1">
        <f t="shared" si="1"/>
        <v>2.6409562254539507</v>
      </c>
      <c r="K9" s="1">
        <f t="shared" si="1"/>
        <v>2.6919567878190671</v>
      </c>
      <c r="L9" s="1">
        <f t="shared" si="1"/>
        <v>2.743942242450284</v>
      </c>
      <c r="M9" s="1">
        <f t="shared" si="1"/>
        <v>2.7969316089962248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>
      <c r="A10" s="4" t="s">
        <v>4</v>
      </c>
      <c r="B10">
        <f>(B8-B7)/(B6-B7)</f>
        <v>0.49840620400371344</v>
      </c>
      <c r="F10" s="1"/>
      <c r="G10" s="1"/>
      <c r="H10" s="1"/>
      <c r="I10" s="1"/>
      <c r="J10" s="1"/>
      <c r="K10" s="1">
        <f t="shared" si="1"/>
        <v>2.5909218960437346</v>
      </c>
      <c r="L10" s="1">
        <f t="shared" si="1"/>
        <v>2.6409562254539507</v>
      </c>
      <c r="M10" s="1">
        <f t="shared" si="1"/>
        <v>2.6919567878190676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>
      <c r="A11" s="4" t="s">
        <v>12</v>
      </c>
      <c r="B11">
        <f>1-B10</f>
        <v>0.50159379599628662</v>
      </c>
      <c r="F11" s="1"/>
      <c r="G11" s="1"/>
      <c r="H11" s="1"/>
      <c r="I11" s="1"/>
      <c r="J11" s="1"/>
      <c r="K11" s="1"/>
      <c r="L11" s="1">
        <f t="shared" si="1"/>
        <v>2.541835493787858</v>
      </c>
      <c r="M11" s="1">
        <f t="shared" si="1"/>
        <v>2.5909218960437346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>
      <c r="A12" s="4"/>
      <c r="F12" s="1"/>
      <c r="G12" s="1"/>
      <c r="H12" s="1"/>
      <c r="I12" s="1"/>
      <c r="J12" s="1"/>
      <c r="K12" s="1"/>
      <c r="L12" s="1"/>
      <c r="M12" s="1">
        <f t="shared" ref="M12" si="2">L11*$B$7</f>
        <v>2.4936790596989509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 spans="1:28">
      <c r="A13" s="4" t="s">
        <v>3</v>
      </c>
      <c r="B13" s="13">
        <v>2.5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 spans="1:28">
      <c r="D14" s="2" t="s">
        <v>16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 spans="1:28">
      <c r="A15" s="4"/>
      <c r="D15" s="1"/>
      <c r="E15" s="14">
        <f t="shared" ref="E15:L15" si="3">(F15*$B$10+F16*$B$11)/$B$8</f>
        <v>0.4084631381967454</v>
      </c>
      <c r="F15" s="1">
        <f t="shared" si="3"/>
        <v>0.46425216442877798</v>
      </c>
      <c r="G15" s="1">
        <f t="shared" si="3"/>
        <v>0.52115019178716049</v>
      </c>
      <c r="H15" s="1">
        <f t="shared" si="3"/>
        <v>0.57915284552158075</v>
      </c>
      <c r="I15" s="1">
        <f t="shared" si="3"/>
        <v>0.63828145822691407</v>
      </c>
      <c r="J15" s="1">
        <f t="shared" si="3"/>
        <v>0.69855777446039791</v>
      </c>
      <c r="K15" s="1">
        <f t="shared" si="3"/>
        <v>0.7600039586972025</v>
      </c>
      <c r="L15" s="1">
        <f t="shared" si="3"/>
        <v>0.82264260343963258</v>
      </c>
      <c r="M15" s="15">
        <f t="shared" ref="M15:M23" si="4">MAX(M4-$B$13,0)</f>
        <v>0.88649673748293223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 spans="1:28">
      <c r="D16" s="1"/>
      <c r="E16" s="1"/>
      <c r="F16" s="1">
        <f t="shared" ref="F16:L16" si="5">(G16*$B$10+G17*$B$11)/$B$8</f>
        <v>0.35312796181375883</v>
      </c>
      <c r="G16" s="1">
        <f t="shared" si="5"/>
        <v>0.40782859921138742</v>
      </c>
      <c r="H16" s="1">
        <f t="shared" si="5"/>
        <v>0.46364285432951408</v>
      </c>
      <c r="I16" s="1">
        <f t="shared" si="5"/>
        <v>0.52054080737725583</v>
      </c>
      <c r="J16" s="1">
        <f t="shared" si="5"/>
        <v>0.57854338679197259</v>
      </c>
      <c r="K16" s="1">
        <f t="shared" si="5"/>
        <v>0.63767192516853832</v>
      </c>
      <c r="L16" s="1">
        <f t="shared" si="5"/>
        <v>0.69794816706418983</v>
      </c>
      <c r="M16" s="15">
        <f t="shared" si="4"/>
        <v>0.75939427695409556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 spans="4:28">
      <c r="D17" s="1"/>
      <c r="E17" s="1"/>
      <c r="F17" s="1"/>
      <c r="G17" s="1">
        <f t="shared" ref="G17:L17" si="6">(H17*$B$10+H18*$B$11)/$B$8</f>
        <v>0.29886080331292647</v>
      </c>
      <c r="H17" s="1">
        <f t="shared" si="6"/>
        <v>0.35246819998678647</v>
      </c>
      <c r="I17" s="1">
        <f t="shared" si="6"/>
        <v>0.40721921480148282</v>
      </c>
      <c r="J17" s="1">
        <f t="shared" si="6"/>
        <v>0.46303339559990597</v>
      </c>
      <c r="K17" s="1">
        <f t="shared" si="6"/>
        <v>0.51993127431888031</v>
      </c>
      <c r="L17" s="1">
        <f t="shared" si="6"/>
        <v>0.57793377939576451</v>
      </c>
      <c r="M17" s="15">
        <f t="shared" si="4"/>
        <v>0.63706224342543161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 spans="4:28">
      <c r="D18" s="1"/>
      <c r="E18" s="1"/>
      <c r="F18" s="1"/>
      <c r="G18" s="1"/>
      <c r="H18" s="1">
        <f>(I18*$B$10+I19*$B$11)/$B$8</f>
        <v>0.24566674343050568</v>
      </c>
      <c r="I18" s="1">
        <f>(J18*$B$10+J19*$B$11)/$B$8</f>
        <v>0.29815082379770719</v>
      </c>
      <c r="J18" s="1">
        <f>(K18*$B$10+K19*$B$11)/$B$8</f>
        <v>0.35185874125717831</v>
      </c>
      <c r="K18" s="1">
        <f>(L18*$B$10+L19*$B$11)/$B$8</f>
        <v>0.40660968174310724</v>
      </c>
      <c r="L18" s="1">
        <f>(M18*$B$10+M19*$B$11)/$B$8</f>
        <v>0.46242378820369789</v>
      </c>
      <c r="M18" s="15">
        <f t="shared" si="4"/>
        <v>0.51932159257577348</v>
      </c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 spans="4:28">
      <c r="D19" s="1"/>
      <c r="E19" s="1"/>
      <c r="F19" s="1"/>
      <c r="G19" s="1"/>
      <c r="H19" s="1"/>
      <c r="I19" s="1">
        <f>(J19*$B$10+J20*$B$11)/$B$8</f>
        <v>0.19357592753688807</v>
      </c>
      <c r="J19" s="1">
        <f>(K19*$B$10+K20*$B$11)/$B$8</f>
        <v>0.24485670930590353</v>
      </c>
      <c r="K19" s="1">
        <f>(L19*$B$10+L20*$B$11)/$B$8</f>
        <v>0.29754129073933161</v>
      </c>
      <c r="L19" s="1">
        <f>(M19*$B$10+M20*$B$11)/$B$8</f>
        <v>0.35124913386097023</v>
      </c>
      <c r="M19" s="15">
        <f t="shared" si="4"/>
        <v>0.40600000000000058</v>
      </c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4:28">
      <c r="D20" s="1"/>
      <c r="E20" s="1"/>
      <c r="F20" s="1"/>
      <c r="G20" s="1"/>
      <c r="H20" s="1"/>
      <c r="I20" s="1"/>
      <c r="J20" s="1">
        <f>(K20*$B$10+K21*$B$11)/$B$8</f>
        <v>0.14266809788722318</v>
      </c>
      <c r="K20" s="1">
        <f>(L20*$B$10+L21*$B$11)/$B$8</f>
        <v>0.19256646956217424</v>
      </c>
      <c r="L20" s="1">
        <f>(M20*$B$10+M21*$B$11)/$B$8</f>
        <v>0.24424710190969542</v>
      </c>
      <c r="M20" s="15">
        <f t="shared" si="4"/>
        <v>0.29693160899622484</v>
      </c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4:28">
      <c r="D21" s="1"/>
      <c r="E21" s="1"/>
      <c r="F21" s="1"/>
      <c r="G21" s="1"/>
      <c r="H21" s="1"/>
      <c r="I21" s="1"/>
      <c r="J21" s="1"/>
      <c r="K21" s="1">
        <f>(L21*$B$10+L22*$B$11)/$B$8</f>
        <v>9.3121515370860275E-2</v>
      </c>
      <c r="L21" s="1">
        <f>(M21*$B$10+M22*$B$11)/$B$8</f>
        <v>0.14126108491336231</v>
      </c>
      <c r="M21" s="15">
        <f t="shared" si="4"/>
        <v>0.19195678781906755</v>
      </c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 spans="4:28">
      <c r="D22" s="1"/>
      <c r="E22" s="1"/>
      <c r="F22" s="1"/>
      <c r="G22" s="1"/>
      <c r="H22" s="1"/>
      <c r="I22" s="1"/>
      <c r="J22" s="1"/>
      <c r="K22" s="1"/>
      <c r="L22" s="1">
        <f>(M22*$B$10+M23*$B$11)/$B$8</f>
        <v>4.5310511058952715E-2</v>
      </c>
      <c r="M22" s="15">
        <f t="shared" si="4"/>
        <v>9.0921896043734574E-2</v>
      </c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spans="4:28">
      <c r="D23" s="1"/>
      <c r="E23" s="1"/>
      <c r="F23" s="1"/>
      <c r="G23" s="1"/>
      <c r="H23" s="1"/>
      <c r="I23" s="1"/>
      <c r="J23" s="1"/>
      <c r="K23" s="1"/>
      <c r="L23" s="1"/>
      <c r="M23" s="15">
        <f t="shared" si="4"/>
        <v>0</v>
      </c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 spans="4:28"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 spans="4:28"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 spans="4:28"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4:28"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4:28"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4:28"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4:28"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3"/>
    </row>
    <row r="31" spans="4:28"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3"/>
    </row>
    <row r="32" spans="4:28"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3"/>
    </row>
    <row r="33" spans="4:28"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3"/>
    </row>
    <row r="34" spans="4:28"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3"/>
    </row>
    <row r="35" spans="4:28"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3"/>
    </row>
    <row r="36" spans="4:28"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3"/>
    </row>
    <row r="37" spans="4:28"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3"/>
    </row>
    <row r="38" spans="4:28"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3"/>
    </row>
    <row r="39" spans="4:28"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3"/>
    </row>
    <row r="40" spans="4:28"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3"/>
    </row>
    <row r="41" spans="4:28"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3"/>
    </row>
    <row r="42" spans="4:28"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3"/>
    </row>
    <row r="43" spans="4:28"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3"/>
    </row>
    <row r="44" spans="4:28"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3"/>
    </row>
    <row r="45" spans="4:28"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3"/>
    </row>
    <row r="46" spans="4:28"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3"/>
    </row>
    <row r="47" spans="4:28"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3"/>
    </row>
    <row r="48" spans="4:28"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3"/>
    </row>
    <row r="49" spans="4:28"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3"/>
    </row>
    <row r="50" spans="4:28"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3"/>
    </row>
    <row r="51" spans="4:28"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3"/>
    </row>
    <row r="52" spans="4:28"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3"/>
    </row>
    <row r="53" spans="4:28"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3"/>
    </row>
    <row r="54" spans="4:28"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4:28"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4:28"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4:28"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</sheetData>
  <phoneticPr fontId="2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01124-4E9D-46EB-871F-E60CD44B7850}">
  <sheetPr>
    <tabColor theme="0" tint="-0.499984740745262"/>
  </sheetPr>
  <dimension ref="A1"/>
  <sheetViews>
    <sheetView topLeftCell="A28" workbookViewId="0"/>
  </sheetViews>
  <sheetFormatPr defaultRowHeight="13"/>
  <sheetData/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Readme</vt:lpstr>
      <vt:lpstr>BinaryTree</vt:lpstr>
      <vt:lpstr>Screen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Xu, Gao 2017-4-18</dc:creator>
  <cp:lastModifiedBy>Gao XU, 2019-4-15</cp:lastModifiedBy>
  <dcterms:created xsi:type="dcterms:W3CDTF">2017-04-22T11:59:48Z</dcterms:created>
  <dcterms:modified xsi:type="dcterms:W3CDTF">2019-04-15T15:11:23Z</dcterms:modified>
</cp:coreProperties>
</file>