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827"/>
  <workbookPr/>
  <mc:AlternateContent xmlns:mc="http://schemas.openxmlformats.org/markup-compatibility/2006">
    <mc:Choice Requires="x15">
      <x15ac:absPath xmlns:x15ac="http://schemas.microsoft.com/office/spreadsheetml/2010/11/ac" url="D:\Users\Oliver\Documents\GitHub\MathsCoursework\"/>
    </mc:Choice>
  </mc:AlternateContent>
  <bookViews>
    <workbookView xWindow="0" yWindow="0" windowWidth="20736" windowHeight="9636" activeTab="2" xr2:uid="{00000000-000D-0000-FFFF-FFFF00000000}"/>
  </bookViews>
  <sheets>
    <sheet name="Cover" sheetId="1" r:id="rId1"/>
    <sheet name="Question 1" sheetId="4" r:id="rId2"/>
    <sheet name="Question 2" sheetId="3" r:id="rId3"/>
    <sheet name="Question 3" sheetId="2" r:id="rId4"/>
    <sheet name="Question 4" sheetId="5" r:id="rId5"/>
    <sheet name="Question 5" sheetId="6" r:id="rId6"/>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7" i="3" l="1"/>
  <c r="C16" i="3"/>
  <c r="C15" i="3"/>
  <c r="D22" i="3" l="1"/>
  <c r="D21" i="3"/>
  <c r="P26" i="2" l="1"/>
  <c r="Q2" i="4"/>
  <c r="P27" i="2"/>
  <c r="R3" i="6" l="1"/>
  <c r="M10" i="4"/>
  <c r="G22" i="4" l="1"/>
  <c r="M13" i="4" s="1"/>
  <c r="D10" i="4" l="1"/>
  <c r="C12" i="3"/>
  <c r="C13" i="3" s="1"/>
  <c r="K29" i="6" l="1"/>
  <c r="L29" i="6" s="1"/>
  <c r="K30" i="6"/>
  <c r="L30" i="6"/>
  <c r="L31" i="6" s="1"/>
  <c r="M30" i="6"/>
  <c r="K31" i="6"/>
  <c r="Q17" i="6"/>
  <c r="R7" i="6"/>
  <c r="R5" i="6"/>
  <c r="S6" i="6" l="1"/>
  <c r="D31" i="6"/>
  <c r="M29" i="6"/>
  <c r="M31" i="6"/>
  <c r="S4" i="6"/>
  <c r="T5" i="6" s="1"/>
  <c r="Q12" i="6" s="1"/>
  <c r="P17" i="6" s="1"/>
  <c r="S17" i="6" s="1"/>
  <c r="O17" i="6" l="1"/>
  <c r="R17" i="6" s="1"/>
  <c r="D11" i="4" l="1"/>
  <c r="P3" i="4"/>
  <c r="Q3" i="4" s="1"/>
  <c r="M11" i="4" l="1"/>
  <c r="M12" i="4" s="1"/>
  <c r="M14" i="4" s="1"/>
  <c r="N14" i="4" s="1"/>
  <c r="J24" i="4"/>
  <c r="F24" i="4"/>
  <c r="P4" i="4"/>
  <c r="Q4" i="4" s="1"/>
  <c r="E3" i="5"/>
  <c r="P5" i="4" l="1"/>
  <c r="Q5" i="4" s="1"/>
  <c r="P6" i="4" l="1"/>
  <c r="Q6" i="4" s="1"/>
  <c r="P28" i="2"/>
  <c r="P34" i="2" s="1"/>
  <c r="V26" i="2"/>
  <c r="S44" i="2"/>
  <c r="T44" i="2"/>
  <c r="U44" i="2"/>
  <c r="S45" i="2"/>
  <c r="T45" i="2"/>
  <c r="U45" i="2"/>
  <c r="T43" i="2"/>
  <c r="U43" i="2"/>
  <c r="S43" i="2"/>
  <c r="Q26" i="2"/>
  <c r="R26" i="2"/>
  <c r="S26" i="2"/>
  <c r="T26" i="2"/>
  <c r="U26" i="2"/>
  <c r="W26" i="2"/>
  <c r="X26" i="2"/>
  <c r="Y26" i="2"/>
  <c r="Z26" i="2"/>
  <c r="Q27" i="2"/>
  <c r="R27" i="2"/>
  <c r="S27" i="2"/>
  <c r="T27" i="2"/>
  <c r="U27" i="2"/>
  <c r="V27" i="2"/>
  <c r="W27" i="2"/>
  <c r="X27" i="2"/>
  <c r="Y27" i="2"/>
  <c r="Z27" i="2"/>
  <c r="Q28" i="2"/>
  <c r="R28" i="2"/>
  <c r="S28" i="2"/>
  <c r="T28" i="2"/>
  <c r="U28" i="2"/>
  <c r="V28" i="2"/>
  <c r="W28" i="2"/>
  <c r="X28" i="2"/>
  <c r="Y28" i="2"/>
  <c r="Z28" i="2"/>
  <c r="P7" i="4" l="1"/>
  <c r="Q7" i="4" s="1"/>
  <c r="P8" i="4"/>
  <c r="Q8" i="4" s="1"/>
  <c r="W49" i="2"/>
  <c r="X49" i="2"/>
  <c r="R49" i="2"/>
  <c r="Z49" i="2"/>
  <c r="T49" i="2"/>
  <c r="U49" i="2"/>
  <c r="P49" i="2"/>
  <c r="V49" i="2"/>
  <c r="Q49" i="2"/>
  <c r="Y49" i="2"/>
  <c r="S49" i="2"/>
  <c r="Q48" i="2"/>
  <c r="Y48" i="2"/>
  <c r="P48" i="2"/>
  <c r="Z48" i="2"/>
  <c r="R48" i="2"/>
  <c r="S48" i="2"/>
  <c r="T48" i="2"/>
  <c r="U48" i="2"/>
  <c r="V48" i="2"/>
  <c r="W48" i="2"/>
  <c r="X48" i="2"/>
  <c r="U50" i="2"/>
  <c r="V50" i="2"/>
  <c r="Q50" i="2"/>
  <c r="Z50" i="2"/>
  <c r="S50" i="2"/>
  <c r="T50" i="2"/>
  <c r="P50" i="2"/>
  <c r="W50" i="2"/>
  <c r="Y50" i="2"/>
  <c r="R50" i="2"/>
  <c r="X50" i="2"/>
  <c r="S34" i="2"/>
  <c r="Z36" i="2"/>
  <c r="V36" i="2"/>
  <c r="R36" i="2"/>
  <c r="Z35" i="2"/>
  <c r="V35" i="2"/>
  <c r="R35" i="2"/>
  <c r="W35" i="2"/>
  <c r="S35" i="2"/>
  <c r="Y35" i="2"/>
  <c r="U35" i="2"/>
  <c r="Q35" i="2"/>
  <c r="X36" i="2"/>
  <c r="T36" i="2"/>
  <c r="P36" i="2"/>
  <c r="Y34" i="2"/>
  <c r="U34" i="2"/>
  <c r="Q34" i="2"/>
  <c r="T34" i="2"/>
  <c r="X34" i="2"/>
  <c r="Y36" i="2"/>
  <c r="U36" i="2"/>
  <c r="Q36" i="2"/>
  <c r="X35" i="2"/>
  <c r="T35" i="2"/>
  <c r="P35" i="2"/>
  <c r="W34" i="2"/>
  <c r="R34" i="2"/>
  <c r="V34" i="2"/>
  <c r="Z34" i="2"/>
  <c r="W36" i="2"/>
  <c r="S36" i="2"/>
  <c r="E21" i="5"/>
  <c r="E23" i="5" s="1"/>
  <c r="E20" i="5"/>
  <c r="C23" i="5" s="1"/>
  <c r="J4" i="5"/>
  <c r="I4" i="5"/>
  <c r="I5" i="5" s="1"/>
  <c r="I6" i="5" s="1"/>
  <c r="I7" i="5" s="1"/>
  <c r="I8" i="5" s="1"/>
  <c r="I9" i="5" s="1"/>
  <c r="I10" i="5" s="1"/>
  <c r="I11" i="5" s="1"/>
  <c r="I12" i="5" s="1"/>
  <c r="I13" i="5" s="1"/>
  <c r="I14" i="5" s="1"/>
  <c r="I15" i="5" s="1"/>
  <c r="I16" i="5" s="1"/>
  <c r="I17" i="5" s="1"/>
  <c r="I18" i="5" s="1"/>
  <c r="I19" i="5" s="1"/>
  <c r="K3" i="5"/>
  <c r="M3" i="5" s="1"/>
  <c r="G3" i="5"/>
  <c r="D4" i="5"/>
  <c r="C4" i="5"/>
  <c r="C5" i="5" s="1"/>
  <c r="C6" i="5" s="1"/>
  <c r="C7" i="5" s="1"/>
  <c r="C8" i="5" s="1"/>
  <c r="C9" i="5" s="1"/>
  <c r="C10" i="5" s="1"/>
  <c r="C11" i="5" s="1"/>
  <c r="J5" i="5" l="1"/>
  <c r="J6" i="5" s="1"/>
  <c r="J7" i="5" s="1"/>
  <c r="J8" i="5" s="1"/>
  <c r="J9" i="5" s="1"/>
  <c r="J10" i="5" s="1"/>
  <c r="J11" i="5" s="1"/>
  <c r="J12" i="5" s="1"/>
  <c r="Q9" i="5"/>
  <c r="E4" i="5"/>
  <c r="G4" i="5" s="1"/>
  <c r="P9" i="5"/>
  <c r="P9" i="4"/>
  <c r="Q9" i="4" s="1"/>
  <c r="G23" i="5"/>
  <c r="Q3" i="5" s="1"/>
  <c r="D5" i="5"/>
  <c r="J13" i="5"/>
  <c r="K12" i="5"/>
  <c r="M12" i="5" s="1"/>
  <c r="K5" i="5"/>
  <c r="M5" i="5" s="1"/>
  <c r="K4" i="5"/>
  <c r="M4" i="5" s="1"/>
  <c r="H14" i="3"/>
  <c r="J13" i="3"/>
  <c r="K13" i="3"/>
  <c r="G13" i="3"/>
  <c r="E14" i="3"/>
  <c r="R9" i="5" l="1"/>
  <c r="L13" i="3"/>
  <c r="I14" i="3"/>
  <c r="K14" i="3" s="1"/>
  <c r="E15" i="3"/>
  <c r="E16" i="3" s="1"/>
  <c r="E17" i="3" s="1"/>
  <c r="F14" i="3"/>
  <c r="G14" i="3" s="1"/>
  <c r="F15" i="3" s="1"/>
  <c r="G15" i="3" s="1"/>
  <c r="F16" i="3" s="1"/>
  <c r="G16" i="3" s="1"/>
  <c r="F17" i="3" s="1"/>
  <c r="G17" i="3" s="1"/>
  <c r="E21" i="3"/>
  <c r="H15" i="3"/>
  <c r="H16" i="3" s="1"/>
  <c r="H17" i="3" s="1"/>
  <c r="P10" i="4"/>
  <c r="Q10" i="4" s="1"/>
  <c r="E5" i="5"/>
  <c r="G5" i="5" s="1"/>
  <c r="D6" i="5"/>
  <c r="J14" i="5"/>
  <c r="K13" i="5"/>
  <c r="M13" i="5" s="1"/>
  <c r="K6" i="5"/>
  <c r="M6" i="5" s="1"/>
  <c r="C4" i="3"/>
  <c r="F3" i="3"/>
  <c r="G3" i="3" l="1"/>
  <c r="D4" i="3" s="1"/>
  <c r="D20" i="3"/>
  <c r="E20" i="3"/>
  <c r="F21" i="3"/>
  <c r="G21" i="3" s="1"/>
  <c r="C5" i="3"/>
  <c r="C6" i="3" s="1"/>
  <c r="C7" i="3" s="1"/>
  <c r="P11" i="4"/>
  <c r="Q11" i="4" s="1"/>
  <c r="E22" i="3"/>
  <c r="J14" i="3"/>
  <c r="I15" i="3" s="1"/>
  <c r="D7" i="5"/>
  <c r="E6" i="5"/>
  <c r="G6" i="5" s="1"/>
  <c r="J15" i="5"/>
  <c r="K14" i="5"/>
  <c r="M14" i="5" s="1"/>
  <c r="K7" i="5"/>
  <c r="M7" i="5" s="1"/>
  <c r="L14" i="3" l="1"/>
  <c r="K15" i="3"/>
  <c r="P12" i="4"/>
  <c r="Q12" i="4" s="1"/>
  <c r="D8" i="5"/>
  <c r="E7" i="5"/>
  <c r="G7" i="5" s="1"/>
  <c r="J16" i="5"/>
  <c r="K15" i="5"/>
  <c r="M15" i="5" s="1"/>
  <c r="J15" i="3"/>
  <c r="K8" i="5"/>
  <c r="M8" i="5" s="1"/>
  <c r="E4" i="3" l="1"/>
  <c r="F4" i="3" s="1"/>
  <c r="G4" i="3" s="1"/>
  <c r="I16" i="3"/>
  <c r="K16" i="3" s="1"/>
  <c r="L15" i="3"/>
  <c r="P13" i="4"/>
  <c r="Q13" i="4" s="1"/>
  <c r="D9" i="5"/>
  <c r="E8" i="5"/>
  <c r="G8" i="5" s="1"/>
  <c r="J17" i="5"/>
  <c r="K16" i="5"/>
  <c r="M16" i="5" s="1"/>
  <c r="K9" i="5"/>
  <c r="M9" i="5" s="1"/>
  <c r="J16" i="3" l="1"/>
  <c r="I17" i="3"/>
  <c r="J17" i="3" s="1"/>
  <c r="L16" i="3"/>
  <c r="D5" i="3"/>
  <c r="P14" i="4"/>
  <c r="Q14" i="4" s="1"/>
  <c r="D10" i="5"/>
  <c r="E9" i="5"/>
  <c r="G9" i="5" s="1"/>
  <c r="J18" i="5"/>
  <c r="K17" i="5"/>
  <c r="M17" i="5" s="1"/>
  <c r="K17" i="3"/>
  <c r="K10" i="5"/>
  <c r="M10" i="5" s="1"/>
  <c r="K11" i="5"/>
  <c r="M11" i="5" s="1"/>
  <c r="L17" i="3" l="1"/>
  <c r="F22" i="3" s="1"/>
  <c r="E5" i="3"/>
  <c r="F5" i="3" s="1"/>
  <c r="G5" i="3" s="1"/>
  <c r="P15" i="4"/>
  <c r="Q15" i="4" s="1"/>
  <c r="D11" i="5"/>
  <c r="E11" i="5" s="1"/>
  <c r="G11" i="5" s="1"/>
  <c r="E10" i="5"/>
  <c r="G10" i="5" s="1"/>
  <c r="J19" i="5"/>
  <c r="K19" i="5" s="1"/>
  <c r="M19" i="5" s="1"/>
  <c r="K18" i="5"/>
  <c r="M18" i="5" s="1"/>
  <c r="P16" i="4" l="1"/>
  <c r="Q16" i="4" s="1"/>
  <c r="G12" i="5"/>
  <c r="G13" i="5" s="1"/>
  <c r="O3" i="5" s="1"/>
  <c r="R3" i="5" s="1"/>
  <c r="M20" i="5"/>
  <c r="M21" i="5" s="1"/>
  <c r="P3" i="5" s="1"/>
  <c r="S3" i="5" s="1"/>
  <c r="S9" i="5" s="1"/>
  <c r="G22" i="3"/>
  <c r="D6" i="3" l="1"/>
  <c r="T9" i="5"/>
  <c r="E6" i="3"/>
  <c r="P17" i="4"/>
  <c r="Q17" i="4" s="1"/>
  <c r="F6" i="3" l="1"/>
  <c r="G6" i="3" s="1"/>
  <c r="P18" i="4"/>
  <c r="Q18" i="4" s="1"/>
  <c r="P19" i="4" l="1"/>
  <c r="Q19" i="4" s="1"/>
  <c r="D7" i="3"/>
  <c r="E7" i="3"/>
  <c r="P20" i="4" l="1"/>
  <c r="Q20" i="4" s="1"/>
  <c r="F7" i="3"/>
  <c r="G7" i="3" s="1"/>
  <c r="F20" i="3" l="1"/>
  <c r="P21" i="4"/>
  <c r="Q21" i="4" s="1"/>
  <c r="P22" i="4" l="1"/>
  <c r="Q22" i="4" s="1"/>
  <c r="G20"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O.L.Sheard U1664298</author>
  </authors>
  <commentList>
    <comment ref="V22" authorId="0" shapeId="0" xr:uid="{00000000-0006-0000-0300-000001000000}">
      <text>
        <r>
          <rPr>
            <b/>
            <sz val="9"/>
            <color indexed="81"/>
            <rFont val="Tahoma"/>
            <family val="2"/>
          </rPr>
          <t>O.L.Sheard U1664298:</t>
        </r>
        <r>
          <rPr>
            <sz val="9"/>
            <color indexed="81"/>
            <rFont val="Tahoma"/>
            <family val="2"/>
          </rPr>
          <t xml:space="preserve">
Each value in the matrix below contains the formula to calculate the correct value, change the translation matrix as proof</t>
        </r>
      </text>
    </comment>
  </commentList>
</comments>
</file>

<file path=xl/sharedStrings.xml><?xml version="1.0" encoding="utf-8"?>
<sst xmlns="http://schemas.openxmlformats.org/spreadsheetml/2006/main" count="178" uniqueCount="110">
  <si>
    <t>Oliver Sheard</t>
  </si>
  <si>
    <t>U1664298</t>
  </si>
  <si>
    <t>CIM2130</t>
  </si>
  <si>
    <t>Computational Mathematics</t>
  </si>
  <si>
    <t>A</t>
  </si>
  <si>
    <t>B</t>
  </si>
  <si>
    <t>C</t>
  </si>
  <si>
    <t>Upper</t>
  </si>
  <si>
    <t>Lower</t>
  </si>
  <si>
    <t>Centre (n)</t>
  </si>
  <si>
    <t>f(n)-sin(n)</t>
  </si>
  <si>
    <t>Iteration (I)</t>
  </si>
  <si>
    <t>Question 1</t>
  </si>
  <si>
    <t>Question 2</t>
  </si>
  <si>
    <t>Question 3</t>
  </si>
  <si>
    <t>Question 4</t>
  </si>
  <si>
    <t>Question 5</t>
  </si>
  <si>
    <t>D</t>
  </si>
  <si>
    <t>E</t>
  </si>
  <si>
    <t>x</t>
  </si>
  <si>
    <t>g(x)</t>
  </si>
  <si>
    <t>Iteration(I)</t>
  </si>
  <si>
    <t>f(x)</t>
  </si>
  <si>
    <t>f'(x)</t>
  </si>
  <si>
    <t>Method</t>
  </si>
  <si>
    <t>5th Iteration</t>
  </si>
  <si>
    <t>Delta from given</t>
  </si>
  <si>
    <t>Bi-section</t>
  </si>
  <si>
    <t>Fixed Point</t>
  </si>
  <si>
    <t>Newton-Raphson</t>
  </si>
  <si>
    <t>1st Iteration</t>
  </si>
  <si>
    <t>Delta from Given</t>
  </si>
  <si>
    <t>=</t>
  </si>
  <si>
    <t>n</t>
  </si>
  <si>
    <t>Simpsons Rule Multiplier</t>
  </si>
  <si>
    <t>Simpson Rule Value</t>
  </si>
  <si>
    <t>Total</t>
  </si>
  <si>
    <t>[2e^1.6 + (1.6^4)/4]</t>
  </si>
  <si>
    <t>∫f(x)∙dx</t>
  </si>
  <si>
    <t>[2e^0 + (0^4)/4]</t>
  </si>
  <si>
    <t>-</t>
  </si>
  <si>
    <t>Multiplied by h/3</t>
  </si>
  <si>
    <t>Triangle</t>
  </si>
  <si>
    <t>X</t>
  </si>
  <si>
    <t>Y</t>
  </si>
  <si>
    <t>Trapezium 1</t>
  </si>
  <si>
    <t>Trapezium 2</t>
  </si>
  <si>
    <t>y</t>
  </si>
  <si>
    <t>w</t>
  </si>
  <si>
    <t>Trappezium 1</t>
  </si>
  <si>
    <t>Translation</t>
  </si>
  <si>
    <t>x - 12</t>
  </si>
  <si>
    <t>Translation 1</t>
  </si>
  <si>
    <t>Translation 2</t>
  </si>
  <si>
    <t>y - 3</t>
  </si>
  <si>
    <t>Rotation (180)</t>
  </si>
  <si>
    <t>cos(180)</t>
  </si>
  <si>
    <t>-sin(180)</t>
  </si>
  <si>
    <t>sin(180)</t>
  </si>
  <si>
    <t>Rotation</t>
  </si>
  <si>
    <t>Combined</t>
  </si>
  <si>
    <t>●</t>
  </si>
  <si>
    <t>Semester 2 Logbook</t>
  </si>
  <si>
    <t>Student:</t>
  </si>
  <si>
    <t>University ID:</t>
  </si>
  <si>
    <t>Course Code:</t>
  </si>
  <si>
    <t>Course Title:</t>
  </si>
  <si>
    <t>Assignment:</t>
  </si>
  <si>
    <t>f(x) =</t>
  </si>
  <si>
    <t>0.5cos(2x)</t>
  </si>
  <si>
    <t>f'(x) =</t>
  </si>
  <si>
    <t>-sin(2x)</t>
  </si>
  <si>
    <t>f''(x) =</t>
  </si>
  <si>
    <t>f'''(x) =</t>
  </si>
  <si>
    <t>8cos(2x)</t>
  </si>
  <si>
    <t xml:space="preserve"> </t>
  </si>
  <si>
    <t>Estimate A</t>
  </si>
  <si>
    <t>Estimate B</t>
  </si>
  <si>
    <t>Defined Integral</t>
  </si>
  <si>
    <t>Delta A</t>
  </si>
  <si>
    <t>Delta B</t>
  </si>
  <si>
    <t>A-B h Delta</t>
  </si>
  <si>
    <t>to 8dp</t>
  </si>
  <si>
    <r>
      <t>f</t>
    </r>
    <r>
      <rPr>
        <sz val="11"/>
        <color theme="1"/>
        <rFont val="Calibri"/>
        <family val="2"/>
      </rPr>
      <t>⁴</t>
    </r>
    <r>
      <rPr>
        <sz val="11"/>
        <color theme="1"/>
        <rFont val="Calibri"/>
        <family val="2"/>
        <scheme val="minor"/>
      </rPr>
      <t>(x) =</t>
    </r>
  </si>
  <si>
    <r>
      <t>f</t>
    </r>
    <r>
      <rPr>
        <sz val="11"/>
        <color theme="1"/>
        <rFont val="Calibri"/>
        <family val="2"/>
      </rPr>
      <t>⁵</t>
    </r>
    <r>
      <rPr>
        <sz val="11"/>
        <color theme="1"/>
        <rFont val="Calibri"/>
        <family val="2"/>
        <scheme val="minor"/>
      </rPr>
      <t>(x) =</t>
    </r>
  </si>
  <si>
    <t>-16sin(2x)</t>
  </si>
  <si>
    <t>Simplified</t>
  </si>
  <si>
    <t>-2cos(2x)</t>
  </si>
  <si>
    <t>4sin(2x)</t>
  </si>
  <si>
    <t>for</t>
  </si>
  <si>
    <t>Equation</t>
  </si>
  <si>
    <t>𝜀=</t>
  </si>
  <si>
    <t>Actual Value</t>
  </si>
  <si>
    <t>Calculated</t>
  </si>
  <si>
    <t>Actual Error</t>
  </si>
  <si>
    <t>Upper Bound</t>
  </si>
  <si>
    <t>Actual / Upper</t>
  </si>
  <si>
    <t>≤</t>
  </si>
  <si>
    <t>0.5cos(0.4)</t>
  </si>
  <si>
    <t>Equal Matrices</t>
  </si>
  <si>
    <t>i</t>
  </si>
  <si>
    <t>Actual</t>
  </si>
  <si>
    <t>Quadratic calculations</t>
  </si>
  <si>
    <t>Max Error</t>
  </si>
  <si>
    <t>Error&lt;1x10^-6</t>
  </si>
  <si>
    <t>Iterations</t>
  </si>
  <si>
    <t>Answer (A)</t>
  </si>
  <si>
    <t>Answer (B)</t>
  </si>
  <si>
    <t>Actual error (A)</t>
  </si>
  <si>
    <t>Actual error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</si>
</sst>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6" x14ac:knownFonts="1">
    <font>
      <sz val="11"/>
      <color theme="1"/>
      <name val="Calibri"/>
      <family val="2"/>
      <scheme val="minor"/>
    </font>
    <font>
      <sz val="11"/>
      <name val="Calibri"/>
      <family val="2"/>
      <scheme val="minor"/>
    </font>
    <font>
      <sz val="9"/>
      <color indexed="81"/>
      <name val="Tahoma"/>
      <family val="2"/>
    </font>
    <font>
      <b/>
      <sz val="9"/>
      <color indexed="81"/>
      <name val="Tahoma"/>
      <family val="2"/>
    </font>
    <font>
      <sz val="11"/>
      <color theme="1"/>
      <name val="Calibri"/>
      <family val="2"/>
    </font>
    <font>
      <sz val="11"/>
      <color theme="5"/>
      <name val="Calibri"/>
      <family val="2"/>
      <scheme val="minor"/>
    </font>
  </fonts>
  <fills count="10">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theme="1"/>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0"/>
        <bgColor indexed="64"/>
      </patternFill>
    </fill>
    <fill>
      <patternFill patternType="solid">
        <fgColor rgb="FF92D050"/>
        <bgColor indexed="64"/>
      </patternFill>
    </fill>
  </fills>
  <borders count="66">
    <border>
      <left/>
      <right/>
      <top/>
      <bottom/>
      <diagonal/>
    </border>
    <border>
      <left style="thick">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thick">
        <color auto="1"/>
      </right>
      <top/>
      <bottom style="thin">
        <color auto="1"/>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style="thick">
        <color auto="1"/>
      </left>
      <right/>
      <top style="thin">
        <color auto="1"/>
      </top>
      <bottom style="thin">
        <color auto="1"/>
      </bottom>
      <diagonal/>
    </border>
    <border>
      <left style="thick">
        <color auto="1"/>
      </left>
      <right/>
      <top style="thin">
        <color auto="1"/>
      </top>
      <bottom style="thick">
        <color auto="1"/>
      </bottom>
      <diagonal/>
    </border>
    <border>
      <left style="thin">
        <color auto="1"/>
      </left>
      <right style="thick">
        <color auto="1"/>
      </right>
      <top style="thick">
        <color auto="1"/>
      </top>
      <bottom/>
      <diagonal/>
    </border>
    <border>
      <left style="thick">
        <color auto="1"/>
      </left>
      <right/>
      <top/>
      <bottom style="thick">
        <color auto="1"/>
      </bottom>
      <diagonal/>
    </border>
    <border>
      <left style="thin">
        <color auto="1"/>
      </left>
      <right style="thin">
        <color auto="1"/>
      </right>
      <top style="thick">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ck">
        <color auto="1"/>
      </right>
      <top style="medium">
        <color auto="1"/>
      </top>
      <bottom style="thin">
        <color auto="1"/>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ck">
        <color auto="1"/>
      </left>
      <right/>
      <top style="thin">
        <color auto="1"/>
      </top>
      <bottom/>
      <diagonal/>
    </border>
    <border>
      <left style="thin">
        <color auto="1"/>
      </left>
      <right style="thick">
        <color auto="1"/>
      </right>
      <top style="thin">
        <color auto="1"/>
      </top>
      <bottom/>
      <diagonal/>
    </border>
    <border>
      <left style="thin">
        <color auto="1"/>
      </left>
      <right/>
      <top style="thick">
        <color auto="1"/>
      </top>
      <bottom/>
      <diagonal/>
    </border>
    <border>
      <left/>
      <right style="thin">
        <color auto="1"/>
      </right>
      <top style="thick">
        <color auto="1"/>
      </top>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right/>
      <top/>
      <bottom style="thick">
        <color auto="1"/>
      </bottom>
      <diagonal/>
    </border>
    <border>
      <left style="thick">
        <color auto="1"/>
      </left>
      <right style="thick">
        <color auto="1"/>
      </right>
      <top style="thick">
        <color auto="1"/>
      </top>
      <bottom style="medium">
        <color auto="1"/>
      </bottom>
      <diagonal/>
    </border>
    <border>
      <left style="thick">
        <color auto="1"/>
      </left>
      <right style="thick">
        <color auto="1"/>
      </right>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right style="thick">
        <color auto="1"/>
      </right>
      <top/>
      <bottom style="thick">
        <color auto="1"/>
      </bottom>
      <diagonal/>
    </border>
    <border>
      <left style="thin">
        <color auto="1"/>
      </left>
      <right style="thin">
        <color auto="1"/>
      </right>
      <top/>
      <bottom/>
      <diagonal/>
    </border>
    <border>
      <left style="thin">
        <color auto="1"/>
      </left>
      <right style="medium">
        <color auto="1"/>
      </right>
      <top/>
      <bottom/>
      <diagonal/>
    </border>
    <border>
      <left/>
      <right style="thin">
        <color auto="1"/>
      </right>
      <top/>
      <bottom/>
      <diagonal/>
    </border>
    <border>
      <left style="dotted">
        <color auto="1"/>
      </left>
      <right/>
      <top/>
      <bottom/>
      <diagonal/>
    </border>
    <border>
      <left/>
      <right style="dotted">
        <color auto="1"/>
      </right>
      <top/>
      <bottom/>
      <diagonal/>
    </border>
    <border>
      <left style="dotted">
        <color auto="1"/>
      </left>
      <right/>
      <top/>
      <bottom style="thick">
        <color auto="1"/>
      </bottom>
      <diagonal/>
    </border>
    <border>
      <left/>
      <right style="dotted">
        <color auto="1"/>
      </right>
      <top/>
      <bottom style="thick">
        <color auto="1"/>
      </bottom>
      <diagonal/>
    </border>
    <border>
      <left style="dashed">
        <color auto="1"/>
      </left>
      <right/>
      <top style="dashed">
        <color auto="1"/>
      </top>
      <bottom/>
      <diagonal/>
    </border>
    <border>
      <left/>
      <right/>
      <top style="dashed">
        <color auto="1"/>
      </top>
      <bottom/>
      <diagonal/>
    </border>
    <border>
      <left/>
      <right style="thick">
        <color auto="1"/>
      </right>
      <top style="dashed">
        <color auto="1"/>
      </top>
      <bottom/>
      <diagonal/>
    </border>
    <border>
      <left style="dashed">
        <color auto="1"/>
      </left>
      <right/>
      <top/>
      <bottom style="thick">
        <color auto="1"/>
      </bottom>
      <diagonal/>
    </border>
    <border>
      <left style="thick">
        <color auto="1"/>
      </left>
      <right style="thin">
        <color auto="1"/>
      </right>
      <top style="thick">
        <color auto="1"/>
      </top>
      <bottom/>
      <diagonal/>
    </border>
    <border>
      <left style="thick">
        <color auto="1"/>
      </left>
      <right style="thin">
        <color auto="1"/>
      </right>
      <top style="medium">
        <color auto="1"/>
      </top>
      <bottom style="thin">
        <color auto="1"/>
      </bottom>
      <diagonal/>
    </border>
    <border>
      <left style="thick">
        <color auto="1"/>
      </left>
      <right/>
      <top/>
      <bottom style="thin">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ck">
        <color auto="1"/>
      </left>
      <right style="thin">
        <color auto="1"/>
      </right>
      <top style="thin">
        <color auto="1"/>
      </top>
      <bottom/>
      <diagonal/>
    </border>
    <border>
      <left/>
      <right style="thin">
        <color auto="1"/>
      </right>
      <top style="thin">
        <color auto="1"/>
      </top>
      <bottom/>
      <diagonal/>
    </border>
    <border>
      <left style="thin">
        <color auto="1"/>
      </left>
      <right style="medium">
        <color auto="1"/>
      </right>
      <top style="thin">
        <color auto="1"/>
      </top>
      <bottom/>
      <diagonal/>
    </border>
    <border>
      <left style="thin">
        <color auto="1"/>
      </left>
      <right/>
      <top style="thin">
        <color auto="1"/>
      </top>
      <bottom/>
      <diagonal/>
    </border>
  </borders>
  <cellStyleXfs count="1">
    <xf numFmtId="0" fontId="0" fillId="0" borderId="0"/>
  </cellStyleXfs>
  <cellXfs count="263">
    <xf numFmtId="0" fontId="0" fillId="0" borderId="0" xfId="0"/>
    <xf numFmtId="0" fontId="0" fillId="0" borderId="0" xfId="0" applyAlignment="1">
      <alignment shrinkToFit="1"/>
    </xf>
    <xf numFmtId="0" fontId="0" fillId="0" borderId="0" xfId="0" applyAlignment="1">
      <alignment horizontal="center" vertical="center" shrinkToFit="1"/>
    </xf>
    <xf numFmtId="0" fontId="0" fillId="0" borderId="0" xfId="0" applyFill="1" applyAlignment="1">
      <alignment horizontal="center" vertical="center" shrinkToFit="1"/>
    </xf>
    <xf numFmtId="0" fontId="0" fillId="3" borderId="1" xfId="0" applyFill="1" applyBorder="1" applyAlignment="1">
      <alignment horizontal="center" vertical="center" shrinkToFit="1"/>
    </xf>
    <xf numFmtId="0" fontId="0" fillId="3" borderId="16" xfId="0" applyFill="1" applyBorder="1" applyAlignment="1">
      <alignment horizontal="center" vertical="center" shrinkToFit="1"/>
    </xf>
    <xf numFmtId="0" fontId="0" fillId="2" borderId="20" xfId="0" applyFill="1" applyBorder="1" applyAlignment="1">
      <alignment horizontal="center" vertical="center" shrinkToFit="1"/>
    </xf>
    <xf numFmtId="0" fontId="0" fillId="3" borderId="14" xfId="0" applyFill="1" applyBorder="1" applyAlignment="1">
      <alignment horizontal="center" vertical="center" shrinkToFit="1"/>
    </xf>
    <xf numFmtId="0" fontId="0" fillId="2" borderId="3" xfId="0" applyFill="1" applyBorder="1" applyAlignment="1">
      <alignment horizontal="center" vertical="center" shrinkToFit="1"/>
    </xf>
    <xf numFmtId="0" fontId="0" fillId="2" borderId="4" xfId="0" applyFill="1" applyBorder="1" applyAlignment="1">
      <alignment horizontal="center" vertical="center" shrinkToFit="1"/>
    </xf>
    <xf numFmtId="0" fontId="0" fillId="3" borderId="27" xfId="0" applyFill="1" applyBorder="1" applyAlignment="1">
      <alignment horizontal="center" vertical="center" shrinkToFit="1"/>
    </xf>
    <xf numFmtId="0" fontId="0" fillId="6" borderId="1" xfId="0" applyFill="1" applyBorder="1" applyAlignment="1">
      <alignment horizontal="center" vertical="center" shrinkToFit="1"/>
    </xf>
    <xf numFmtId="0" fontId="0" fillId="6" borderId="3" xfId="0" applyFill="1" applyBorder="1" applyAlignment="1">
      <alignment horizontal="center" vertical="center" shrinkToFit="1"/>
    </xf>
    <xf numFmtId="0" fontId="0" fillId="6" borderId="4" xfId="0" applyFill="1" applyBorder="1" applyAlignment="1">
      <alignment horizontal="center" vertical="center" shrinkToFit="1"/>
    </xf>
    <xf numFmtId="0" fontId="0" fillId="6" borderId="6" xfId="0" applyFill="1" applyBorder="1" applyAlignment="1">
      <alignment horizontal="center" vertical="center" shrinkToFit="1"/>
    </xf>
    <xf numFmtId="0" fontId="0" fillId="6" borderId="7" xfId="0" applyFill="1" applyBorder="1" applyAlignment="1">
      <alignment horizontal="center" vertical="center" shrinkToFit="1"/>
    </xf>
    <xf numFmtId="0" fontId="0" fillId="7" borderId="14" xfId="0" applyFill="1" applyBorder="1" applyAlignment="1">
      <alignment horizontal="center" vertical="center" shrinkToFit="1"/>
    </xf>
    <xf numFmtId="0" fontId="0" fillId="7" borderId="4" xfId="0" applyFill="1" applyBorder="1" applyAlignment="1">
      <alignment horizontal="center" vertical="center" shrinkToFit="1"/>
    </xf>
    <xf numFmtId="0" fontId="0" fillId="7" borderId="15" xfId="0" applyFill="1" applyBorder="1" applyAlignment="1">
      <alignment horizontal="center" vertical="center" shrinkToFit="1"/>
    </xf>
    <xf numFmtId="0" fontId="0" fillId="7" borderId="7" xfId="0" applyFill="1" applyBorder="1" applyAlignment="1">
      <alignment horizontal="center" vertical="center" shrinkToFit="1"/>
    </xf>
    <xf numFmtId="0" fontId="0" fillId="7" borderId="3" xfId="0" applyFill="1" applyBorder="1" applyAlignment="1">
      <alignment horizontal="center" vertical="center" shrinkToFit="1"/>
    </xf>
    <xf numFmtId="0" fontId="0" fillId="7" borderId="6" xfId="0" applyFill="1" applyBorder="1" applyAlignment="1">
      <alignment horizontal="center" vertical="center" shrinkToFit="1"/>
    </xf>
    <xf numFmtId="0" fontId="0" fillId="7" borderId="9" xfId="0" applyFill="1" applyBorder="1" applyAlignment="1">
      <alignment horizontal="center" vertical="center" shrinkToFit="1"/>
    </xf>
    <xf numFmtId="0" fontId="0" fillId="7" borderId="10" xfId="0" applyFill="1" applyBorder="1" applyAlignment="1">
      <alignment horizontal="center" vertical="center" shrinkToFit="1"/>
    </xf>
    <xf numFmtId="0" fontId="0" fillId="7" borderId="12" xfId="0" applyFill="1" applyBorder="1" applyAlignment="1">
      <alignment horizontal="center" vertical="center" shrinkToFit="1"/>
    </xf>
    <xf numFmtId="0" fontId="0" fillId="7" borderId="13" xfId="0" applyFill="1" applyBorder="1" applyAlignment="1">
      <alignment horizontal="center" vertical="center" shrinkToFit="1"/>
    </xf>
    <xf numFmtId="0" fontId="0" fillId="6" borderId="33" xfId="0" applyFill="1" applyBorder="1" applyAlignment="1">
      <alignment horizontal="center" vertical="center" shrinkToFit="1"/>
    </xf>
    <xf numFmtId="0" fontId="0" fillId="6" borderId="34" xfId="0" applyFill="1" applyBorder="1" applyAlignment="1">
      <alignment horizontal="center" vertical="center" shrinkToFit="1"/>
    </xf>
    <xf numFmtId="0" fontId="0" fillId="6" borderId="2" xfId="0" applyFill="1" applyBorder="1" applyAlignment="1">
      <alignment horizontal="center" vertical="center" shrinkToFit="1"/>
    </xf>
    <xf numFmtId="0" fontId="0" fillId="6" borderId="5" xfId="0" applyFill="1" applyBorder="1" applyAlignment="1">
      <alignment horizontal="center" vertical="center" shrinkToFit="1"/>
    </xf>
    <xf numFmtId="0" fontId="0" fillId="2" borderId="36" xfId="0" applyFill="1" applyBorder="1" applyAlignment="1">
      <alignment horizontal="center" vertical="center" shrinkToFit="1"/>
    </xf>
    <xf numFmtId="0" fontId="0" fillId="2" borderId="0" xfId="0" applyFill="1" applyBorder="1" applyAlignment="1">
      <alignment horizontal="center" vertical="center" shrinkToFit="1"/>
    </xf>
    <xf numFmtId="0" fontId="0" fillId="2" borderId="39" xfId="0" applyFill="1" applyBorder="1" applyAlignment="1">
      <alignment horizontal="center" vertical="center" shrinkToFit="1"/>
    </xf>
    <xf numFmtId="0" fontId="0" fillId="2" borderId="38" xfId="0" applyFill="1" applyBorder="1" applyAlignment="1">
      <alignment horizontal="center" vertical="center" shrinkToFit="1"/>
    </xf>
    <xf numFmtId="0" fontId="0" fillId="2" borderId="17" xfId="0" applyFill="1" applyBorder="1" applyAlignment="1">
      <alignment horizontal="center" vertical="center" shrinkToFit="1"/>
    </xf>
    <xf numFmtId="0" fontId="0" fillId="2" borderId="40" xfId="0" applyFill="1" applyBorder="1" applyAlignment="1">
      <alignment horizontal="center" vertical="center" shrinkToFit="1"/>
    </xf>
    <xf numFmtId="0" fontId="0" fillId="0" borderId="0" xfId="0" applyAlignment="1">
      <alignment horizontal="center" vertical="center" shrinkToFit="1"/>
    </xf>
    <xf numFmtId="0" fontId="0" fillId="0" borderId="0" xfId="0" applyAlignment="1">
      <alignment horizontal="center" vertical="center" shrinkToFit="1"/>
    </xf>
    <xf numFmtId="0" fontId="0" fillId="0" borderId="0" xfId="0" applyBorder="1" applyAlignment="1">
      <alignment shrinkToFit="1"/>
    </xf>
    <xf numFmtId="0" fontId="0" fillId="3" borderId="18" xfId="0" applyFill="1" applyBorder="1" applyAlignment="1">
      <alignment horizontal="center" vertical="center" shrinkToFit="1"/>
    </xf>
    <xf numFmtId="0" fontId="0" fillId="3" borderId="19" xfId="0" applyFill="1" applyBorder="1" applyAlignment="1">
      <alignment horizontal="center" vertical="center" shrinkToFit="1"/>
    </xf>
    <xf numFmtId="0" fontId="0" fillId="3" borderId="20" xfId="0" applyFill="1" applyBorder="1" applyAlignment="1">
      <alignment horizontal="center" vertical="center" shrinkToFit="1"/>
    </xf>
    <xf numFmtId="0" fontId="0" fillId="3" borderId="21" xfId="0" applyFill="1" applyBorder="1" applyAlignment="1">
      <alignment horizontal="center" vertical="center" shrinkToFit="1"/>
    </xf>
    <xf numFmtId="0" fontId="0" fillId="3" borderId="22" xfId="0" applyFill="1" applyBorder="1" applyAlignment="1">
      <alignment horizontal="center" vertical="center" shrinkToFit="1"/>
    </xf>
    <xf numFmtId="0" fontId="0" fillId="3" borderId="3" xfId="0" applyFill="1" applyBorder="1" applyAlignment="1">
      <alignment horizontal="center" vertical="center" shrinkToFit="1"/>
    </xf>
    <xf numFmtId="0" fontId="0" fillId="3" borderId="4" xfId="0" applyFill="1" applyBorder="1" applyAlignment="1">
      <alignment horizontal="center" vertical="center" shrinkToFit="1"/>
    </xf>
    <xf numFmtId="0" fontId="0" fillId="3" borderId="25" xfId="0" applyFill="1" applyBorder="1" applyAlignment="1">
      <alignment horizontal="center" vertical="center" shrinkToFit="1"/>
    </xf>
    <xf numFmtId="0" fontId="0" fillId="3" borderId="26" xfId="0" applyFill="1" applyBorder="1" applyAlignment="1">
      <alignment horizontal="center" vertical="center" shrinkToFit="1"/>
    </xf>
    <xf numFmtId="0" fontId="0" fillId="3" borderId="28" xfId="0" applyFill="1" applyBorder="1" applyAlignment="1">
      <alignment horizontal="center" vertical="center" shrinkToFit="1"/>
    </xf>
    <xf numFmtId="0" fontId="0" fillId="3" borderId="6" xfId="0" applyFill="1" applyBorder="1" applyAlignment="1">
      <alignment horizontal="center" vertical="center" shrinkToFit="1"/>
    </xf>
    <xf numFmtId="0" fontId="0" fillId="3" borderId="7" xfId="0" applyFill="1" applyBorder="1" applyAlignment="1">
      <alignment horizontal="center" vertical="center" shrinkToFit="1"/>
    </xf>
    <xf numFmtId="0" fontId="0" fillId="6" borderId="17" xfId="0" applyFill="1" applyBorder="1" applyAlignment="1">
      <alignment horizontal="center" vertical="center" shrinkToFit="1"/>
    </xf>
    <xf numFmtId="0" fontId="0" fillId="2" borderId="32" xfId="0" applyFill="1" applyBorder="1" applyAlignment="1">
      <alignment horizontal="center" vertical="center" shrinkToFit="1"/>
    </xf>
    <xf numFmtId="0" fontId="0" fillId="2" borderId="31" xfId="0" applyFill="1" applyBorder="1" applyAlignment="1">
      <alignment horizontal="center" vertical="center" shrinkToFit="1"/>
    </xf>
    <xf numFmtId="0" fontId="0" fillId="2" borderId="24" xfId="0" applyFill="1" applyBorder="1" applyAlignment="1">
      <alignment horizontal="center" vertical="center" shrinkToFit="1"/>
    </xf>
    <xf numFmtId="0" fontId="0" fillId="2" borderId="23" xfId="0" applyFill="1" applyBorder="1" applyAlignment="1">
      <alignment horizontal="center" vertical="center" shrinkToFit="1"/>
    </xf>
    <xf numFmtId="0" fontId="0" fillId="3" borderId="33" xfId="0" applyFill="1" applyBorder="1" applyAlignment="1">
      <alignment horizontal="center" vertical="center" shrinkToFit="1"/>
    </xf>
    <xf numFmtId="0" fontId="0" fillId="3" borderId="34" xfId="0" applyFill="1" applyBorder="1" applyAlignment="1">
      <alignment horizontal="center" vertical="center" shrinkToFit="1"/>
    </xf>
    <xf numFmtId="0" fontId="0" fillId="3" borderId="2" xfId="0" applyFill="1" applyBorder="1" applyAlignment="1">
      <alignment horizontal="center" vertical="center" shrinkToFit="1"/>
    </xf>
    <xf numFmtId="0" fontId="0" fillId="3" borderId="5" xfId="0" applyFill="1" applyBorder="1" applyAlignment="1">
      <alignment horizontal="center" vertical="center" shrinkToFit="1"/>
    </xf>
    <xf numFmtId="0" fontId="0" fillId="4" borderId="35" xfId="0" applyFill="1" applyBorder="1" applyAlignment="1">
      <alignment horizontal="left" vertical="center" shrinkToFit="1"/>
    </xf>
    <xf numFmtId="0" fontId="0" fillId="4" borderId="36" xfId="0" applyFill="1" applyBorder="1" applyAlignment="1">
      <alignment horizontal="center" vertical="center" shrinkToFit="1"/>
    </xf>
    <xf numFmtId="0" fontId="4" fillId="4" borderId="38" xfId="0" applyFont="1" applyFill="1" applyBorder="1" applyAlignment="1">
      <alignment horizontal="center" vertical="center" shrinkToFit="1"/>
    </xf>
    <xf numFmtId="0" fontId="0" fillId="4" borderId="0" xfId="0" applyFill="1" applyBorder="1" applyAlignment="1">
      <alignment horizontal="center" vertical="center" shrinkToFit="1"/>
    </xf>
    <xf numFmtId="0" fontId="0" fillId="4" borderId="39" xfId="0" applyFill="1" applyBorder="1" applyAlignment="1">
      <alignment horizontal="center" vertical="center" shrinkToFit="1"/>
    </xf>
    <xf numFmtId="0" fontId="0" fillId="4" borderId="38" xfId="0" applyFill="1" applyBorder="1" applyAlignment="1">
      <alignment horizontal="left" vertical="center" shrinkToFit="1"/>
    </xf>
    <xf numFmtId="0" fontId="0" fillId="4" borderId="38" xfId="0" applyFill="1" applyBorder="1" applyAlignment="1">
      <alignment horizontal="center" vertical="center" shrinkToFit="1"/>
    </xf>
    <xf numFmtId="0" fontId="4" fillId="4" borderId="0" xfId="0" applyFont="1" applyFill="1" applyBorder="1" applyAlignment="1">
      <alignment horizontal="center" vertical="center" shrinkToFit="1"/>
    </xf>
    <xf numFmtId="0" fontId="0" fillId="4" borderId="17" xfId="0" applyFill="1" applyBorder="1" applyAlignment="1">
      <alignment horizontal="center" vertical="center" shrinkToFit="1"/>
    </xf>
    <xf numFmtId="0" fontId="0" fillId="4" borderId="40" xfId="0" applyFill="1" applyBorder="1" applyAlignment="1">
      <alignment horizontal="center" vertical="center" shrinkToFit="1"/>
    </xf>
    <xf numFmtId="0" fontId="0" fillId="0" borderId="41" xfId="0" applyBorder="1" applyAlignment="1">
      <alignment shrinkToFit="1"/>
    </xf>
    <xf numFmtId="0" fontId="0" fillId="0" borderId="41" xfId="0" applyBorder="1" applyAlignment="1">
      <alignment horizontal="center" vertical="center" shrinkToFit="1"/>
    </xf>
    <xf numFmtId="0" fontId="1" fillId="3" borderId="42" xfId="0" applyFont="1" applyFill="1" applyBorder="1" applyAlignment="1">
      <alignment horizontal="center" vertical="center" shrinkToFit="1"/>
    </xf>
    <xf numFmtId="0" fontId="0" fillId="6" borderId="43" xfId="0" applyFill="1" applyBorder="1" applyAlignment="1">
      <alignment horizontal="center" vertical="center" shrinkToFit="1"/>
    </xf>
    <xf numFmtId="0" fontId="0" fillId="4" borderId="43" xfId="0" applyFill="1" applyBorder="1" applyAlignment="1">
      <alignment horizontal="center" vertical="center" shrinkToFit="1"/>
    </xf>
    <xf numFmtId="0" fontId="0" fillId="2" borderId="43" xfId="0" applyFill="1" applyBorder="1" applyAlignment="1">
      <alignment horizontal="center" vertical="center" shrinkToFit="1"/>
    </xf>
    <xf numFmtId="0" fontId="0" fillId="7" borderId="44" xfId="0" applyFill="1" applyBorder="1" applyAlignment="1">
      <alignment horizontal="center" vertical="center" shrinkToFit="1"/>
    </xf>
    <xf numFmtId="0" fontId="0" fillId="6" borderId="35" xfId="0" applyFill="1" applyBorder="1" applyAlignment="1">
      <alignment horizontal="center" vertical="center" shrinkToFit="1"/>
    </xf>
    <xf numFmtId="0" fontId="0" fillId="6" borderId="38" xfId="0" applyFill="1" applyBorder="1" applyAlignment="1">
      <alignment horizontal="center" vertical="center" shrinkToFit="1"/>
    </xf>
    <xf numFmtId="0" fontId="0" fillId="6" borderId="0" xfId="0" applyFill="1" applyBorder="1" applyAlignment="1">
      <alignment horizontal="center" vertical="center" shrinkToFit="1"/>
    </xf>
    <xf numFmtId="0" fontId="0" fillId="6" borderId="39" xfId="0" applyFill="1" applyBorder="1" applyAlignment="1">
      <alignment horizontal="center" vertical="center" shrinkToFit="1"/>
    </xf>
    <xf numFmtId="0" fontId="0" fillId="6" borderId="40" xfId="0" applyFill="1" applyBorder="1" applyAlignment="1">
      <alignment horizontal="center" vertical="center" shrinkToFit="1"/>
    </xf>
    <xf numFmtId="0" fontId="0" fillId="6" borderId="45" xfId="0" applyFill="1" applyBorder="1" applyAlignment="1">
      <alignment horizontal="center" vertical="center" shrinkToFit="1"/>
    </xf>
    <xf numFmtId="0" fontId="0" fillId="4" borderId="35" xfId="0" applyFill="1" applyBorder="1" applyAlignment="1">
      <alignment horizontal="center" vertical="center" shrinkToFit="1"/>
    </xf>
    <xf numFmtId="0" fontId="0" fillId="4" borderId="37" xfId="0" applyFill="1" applyBorder="1" applyAlignment="1">
      <alignment horizontal="center" vertical="center" shrinkToFit="1"/>
    </xf>
    <xf numFmtId="0" fontId="0" fillId="4" borderId="45" xfId="0" applyFill="1" applyBorder="1" applyAlignment="1">
      <alignment horizontal="center" vertical="center" shrinkToFit="1"/>
    </xf>
    <xf numFmtId="0" fontId="0" fillId="2" borderId="35" xfId="0" applyFill="1" applyBorder="1" applyAlignment="1">
      <alignment horizontal="center" vertical="center" shrinkToFit="1"/>
    </xf>
    <xf numFmtId="0" fontId="0" fillId="2" borderId="36" xfId="0" quotePrefix="1" applyFill="1" applyBorder="1" applyAlignment="1">
      <alignment horizontal="center" vertical="center" shrinkToFit="1"/>
    </xf>
    <xf numFmtId="0" fontId="0" fillId="2" borderId="37" xfId="0" applyFill="1" applyBorder="1" applyAlignment="1">
      <alignment horizontal="center" vertical="center" shrinkToFit="1"/>
    </xf>
    <xf numFmtId="0" fontId="0" fillId="2" borderId="0" xfId="0" quotePrefix="1" applyFill="1" applyBorder="1" applyAlignment="1">
      <alignment horizontal="center" vertical="center" shrinkToFit="1"/>
    </xf>
    <xf numFmtId="0" fontId="0" fillId="2" borderId="45" xfId="0" applyFill="1" applyBorder="1" applyAlignment="1">
      <alignment horizontal="center" vertical="center" shrinkToFit="1"/>
    </xf>
    <xf numFmtId="0" fontId="0" fillId="7" borderId="36" xfId="0" applyFill="1" applyBorder="1" applyAlignment="1">
      <alignment horizontal="center" vertical="center" shrinkToFit="1"/>
    </xf>
    <xf numFmtId="0" fontId="0" fillId="7" borderId="37" xfId="0" applyFill="1" applyBorder="1" applyAlignment="1">
      <alignment horizontal="center" vertical="center" shrinkToFit="1"/>
    </xf>
    <xf numFmtId="0" fontId="0" fillId="7" borderId="38" xfId="0" applyFill="1" applyBorder="1" applyAlignment="1">
      <alignment horizontal="center" vertical="center" shrinkToFit="1"/>
    </xf>
    <xf numFmtId="0" fontId="0" fillId="7" borderId="0" xfId="0" applyFill="1" applyBorder="1" applyAlignment="1">
      <alignment horizontal="center" vertical="center" shrinkToFit="1"/>
    </xf>
    <xf numFmtId="0" fontId="4" fillId="7" borderId="0" xfId="0" applyFont="1" applyFill="1" applyBorder="1" applyAlignment="1">
      <alignment horizontal="center" vertical="center" shrinkToFit="1"/>
    </xf>
    <xf numFmtId="0" fontId="0" fillId="7" borderId="39" xfId="0" applyFill="1" applyBorder="1" applyAlignment="1">
      <alignment horizontal="center" vertical="center" shrinkToFit="1"/>
    </xf>
    <xf numFmtId="0" fontId="0" fillId="7" borderId="17" xfId="0" applyFill="1" applyBorder="1" applyAlignment="1">
      <alignment horizontal="center" vertical="center" shrinkToFit="1"/>
    </xf>
    <xf numFmtId="0" fontId="0" fillId="7" borderId="40" xfId="0" applyFill="1" applyBorder="1" applyAlignment="1">
      <alignment horizontal="center" vertical="center" shrinkToFit="1"/>
    </xf>
    <xf numFmtId="0" fontId="0" fillId="7" borderId="45" xfId="0" applyFill="1" applyBorder="1" applyAlignment="1">
      <alignment horizontal="center" vertical="center" shrinkToFit="1"/>
    </xf>
    <xf numFmtId="0" fontId="0" fillId="0" borderId="39" xfId="0" applyFill="1" applyBorder="1" applyAlignment="1">
      <alignment shrinkToFit="1"/>
    </xf>
    <xf numFmtId="0" fontId="1" fillId="0" borderId="39" xfId="0" applyFont="1" applyFill="1" applyBorder="1" applyAlignment="1">
      <alignment shrinkToFit="1"/>
    </xf>
    <xf numFmtId="0" fontId="0" fillId="8" borderId="0" xfId="0" applyFill="1" applyAlignment="1">
      <alignment shrinkToFit="1"/>
    </xf>
    <xf numFmtId="0" fontId="0" fillId="3" borderId="35" xfId="0" applyFill="1" applyBorder="1" applyAlignment="1">
      <alignment horizontal="center" vertical="center" shrinkToFit="1"/>
    </xf>
    <xf numFmtId="0" fontId="0" fillId="3" borderId="36" xfId="0" applyFill="1" applyBorder="1" applyAlignment="1">
      <alignment horizontal="center" vertical="center" shrinkToFit="1"/>
    </xf>
    <xf numFmtId="0" fontId="0" fillId="3" borderId="37" xfId="0" applyFill="1" applyBorder="1" applyAlignment="1">
      <alignment horizontal="center" vertical="center" shrinkToFit="1"/>
    </xf>
    <xf numFmtId="0" fontId="0" fillId="3" borderId="38" xfId="0" applyFill="1" applyBorder="1" applyAlignment="1">
      <alignment horizontal="center" vertical="center" shrinkToFit="1"/>
    </xf>
    <xf numFmtId="0" fontId="0" fillId="3" borderId="0" xfId="0" applyFill="1" applyBorder="1" applyAlignment="1">
      <alignment horizontal="center" vertical="center" shrinkToFit="1"/>
    </xf>
    <xf numFmtId="0" fontId="0" fillId="3" borderId="39" xfId="0" applyFill="1" applyBorder="1" applyAlignment="1">
      <alignment horizontal="center" vertical="center" shrinkToFit="1"/>
    </xf>
    <xf numFmtId="0" fontId="5" fillId="3" borderId="38" xfId="0" applyFont="1" applyFill="1" applyBorder="1" applyAlignment="1">
      <alignment horizontal="center" vertical="center" shrinkToFit="1"/>
    </xf>
    <xf numFmtId="0" fontId="5" fillId="3" borderId="0" xfId="0" applyFont="1" applyFill="1" applyBorder="1" applyAlignment="1">
      <alignment horizontal="center" vertical="center" shrinkToFit="1"/>
    </xf>
    <xf numFmtId="0" fontId="5" fillId="3" borderId="39" xfId="0" applyFont="1" applyFill="1" applyBorder="1" applyAlignment="1">
      <alignment horizontal="center" vertical="center" shrinkToFit="1"/>
    </xf>
    <xf numFmtId="0" fontId="5" fillId="3" borderId="17" xfId="0" applyFont="1" applyFill="1" applyBorder="1" applyAlignment="1">
      <alignment horizontal="center" vertical="center" shrinkToFit="1"/>
    </xf>
    <xf numFmtId="0" fontId="5" fillId="3" borderId="40" xfId="0" applyFont="1" applyFill="1" applyBorder="1" applyAlignment="1">
      <alignment horizontal="center" vertical="center" shrinkToFit="1"/>
    </xf>
    <xf numFmtId="0" fontId="5" fillId="3" borderId="45" xfId="0" applyFont="1" applyFill="1" applyBorder="1" applyAlignment="1">
      <alignment horizontal="center" vertical="center" shrinkToFit="1"/>
    </xf>
    <xf numFmtId="0" fontId="0" fillId="0" borderId="11" xfId="0" applyBorder="1" applyAlignment="1">
      <alignment horizontal="center" shrinkToFit="1"/>
    </xf>
    <xf numFmtId="0" fontId="0" fillId="0" borderId="12" xfId="0" applyBorder="1" applyAlignment="1">
      <alignment horizontal="center" shrinkToFit="1"/>
    </xf>
    <xf numFmtId="0" fontId="0" fillId="0" borderId="13" xfId="0" applyBorder="1" applyAlignment="1">
      <alignment horizontal="center" shrinkToFit="1"/>
    </xf>
    <xf numFmtId="0" fontId="1" fillId="3" borderId="8" xfId="0" applyFont="1" applyFill="1" applyBorder="1" applyAlignment="1">
      <alignment horizontal="center" shrinkToFit="1"/>
    </xf>
    <xf numFmtId="0" fontId="0" fillId="3" borderId="9" xfId="0" applyFill="1" applyBorder="1" applyAlignment="1">
      <alignment horizontal="center" shrinkToFit="1"/>
    </xf>
    <xf numFmtId="0" fontId="0" fillId="3" borderId="10" xfId="0" applyFill="1" applyBorder="1" applyAlignment="1">
      <alignment horizontal="center" shrinkToFit="1"/>
    </xf>
    <xf numFmtId="0" fontId="0" fillId="6" borderId="2" xfId="0" applyFill="1" applyBorder="1" applyAlignment="1">
      <alignment horizontal="center" shrinkToFit="1"/>
    </xf>
    <xf numFmtId="0" fontId="0" fillId="6" borderId="3" xfId="0" applyFill="1" applyBorder="1" applyAlignment="1">
      <alignment horizontal="center" shrinkToFit="1"/>
    </xf>
    <xf numFmtId="0" fontId="0" fillId="6" borderId="4" xfId="0" applyFill="1" applyBorder="1" applyAlignment="1">
      <alignment horizontal="center" shrinkToFit="1"/>
    </xf>
    <xf numFmtId="0" fontId="0" fillId="4" borderId="2" xfId="0" applyFill="1" applyBorder="1" applyAlignment="1">
      <alignment horizontal="center" shrinkToFit="1"/>
    </xf>
    <xf numFmtId="0" fontId="0" fillId="4" borderId="3" xfId="0" applyFill="1" applyBorder="1" applyAlignment="1">
      <alignment horizontal="center" shrinkToFit="1"/>
    </xf>
    <xf numFmtId="0" fontId="0" fillId="4" borderId="4" xfId="0" applyFill="1" applyBorder="1" applyAlignment="1">
      <alignment horizontal="center" shrinkToFit="1"/>
    </xf>
    <xf numFmtId="0" fontId="0" fillId="2" borderId="2" xfId="0" applyFill="1" applyBorder="1" applyAlignment="1">
      <alignment horizontal="center" shrinkToFit="1"/>
    </xf>
    <xf numFmtId="0" fontId="0" fillId="2" borderId="3" xfId="0" applyFill="1" applyBorder="1" applyAlignment="1">
      <alignment horizontal="center" shrinkToFit="1"/>
    </xf>
    <xf numFmtId="0" fontId="0" fillId="2" borderId="4" xfId="0" applyFill="1" applyBorder="1" applyAlignment="1">
      <alignment horizontal="center" shrinkToFit="1"/>
    </xf>
    <xf numFmtId="0" fontId="0" fillId="5" borderId="5" xfId="0" applyFill="1" applyBorder="1" applyAlignment="1">
      <alignment horizontal="center" shrinkToFit="1"/>
    </xf>
    <xf numFmtId="0" fontId="1" fillId="7" borderId="6" xfId="0" applyFont="1" applyFill="1" applyBorder="1" applyAlignment="1">
      <alignment horizontal="center" shrinkToFit="1"/>
    </xf>
    <xf numFmtId="0" fontId="0" fillId="7" borderId="6" xfId="0" applyFill="1" applyBorder="1" applyAlignment="1">
      <alignment horizontal="center" shrinkToFit="1"/>
    </xf>
    <xf numFmtId="0" fontId="0" fillId="5" borderId="6" xfId="0" applyFill="1" applyBorder="1" applyAlignment="1">
      <alignment horizontal="center" shrinkToFit="1"/>
    </xf>
    <xf numFmtId="0" fontId="0" fillId="5" borderId="7" xfId="0" applyFill="1" applyBorder="1" applyAlignment="1">
      <alignment horizontal="center" shrinkToFit="1"/>
    </xf>
    <xf numFmtId="0" fontId="0" fillId="6" borderId="37" xfId="0" applyFill="1" applyBorder="1" applyAlignment="1">
      <alignment horizontal="center" vertical="center" shrinkToFit="1"/>
    </xf>
    <xf numFmtId="0" fontId="0" fillId="2" borderId="46" xfId="0" applyFill="1" applyBorder="1" applyAlignment="1">
      <alignment horizontal="center" vertical="center" shrinkToFit="1"/>
    </xf>
    <xf numFmtId="0" fontId="0" fillId="2" borderId="47" xfId="0" applyFill="1" applyBorder="1" applyAlignment="1">
      <alignment horizontal="center" vertical="center" shrinkToFit="1"/>
    </xf>
    <xf numFmtId="0" fontId="0" fillId="2" borderId="48" xfId="0" applyFill="1" applyBorder="1" applyAlignment="1">
      <alignment horizontal="center" vertical="center" shrinkToFit="1"/>
    </xf>
    <xf numFmtId="0" fontId="0" fillId="6" borderId="49" xfId="0" applyFill="1" applyBorder="1" applyAlignment="1">
      <alignment horizontal="center" vertical="center" shrinkToFit="1"/>
    </xf>
    <xf numFmtId="0" fontId="0" fillId="6" borderId="50" xfId="0" applyFill="1" applyBorder="1" applyAlignment="1">
      <alignment horizontal="center" vertical="center" shrinkToFit="1"/>
    </xf>
    <xf numFmtId="0" fontId="0" fillId="6" borderId="51" xfId="0" applyFill="1" applyBorder="1" applyAlignment="1">
      <alignment horizontal="center" vertical="center" shrinkToFit="1"/>
    </xf>
    <xf numFmtId="0" fontId="0" fillId="6" borderId="52" xfId="0" applyFill="1" applyBorder="1" applyAlignment="1">
      <alignment horizontal="center" vertical="center" shrinkToFit="1"/>
    </xf>
    <xf numFmtId="0" fontId="0" fillId="0" borderId="0" xfId="0" applyAlignment="1">
      <alignment shrinkToFit="1"/>
    </xf>
    <xf numFmtId="0" fontId="0" fillId="0" borderId="0" xfId="0" applyBorder="1" applyAlignment="1">
      <alignment horizontal="center" shrinkToFit="1"/>
    </xf>
    <xf numFmtId="0" fontId="1" fillId="0" borderId="0" xfId="0" applyFont="1" applyFill="1" applyBorder="1" applyAlignment="1">
      <alignment horizontal="center" shrinkToFit="1"/>
    </xf>
    <xf numFmtId="0" fontId="0" fillId="0" borderId="0" xfId="0" applyFill="1" applyBorder="1" applyAlignment="1">
      <alignment horizontal="center" shrinkToFit="1"/>
    </xf>
    <xf numFmtId="0" fontId="0" fillId="0" borderId="41" xfId="0" applyBorder="1" applyAlignment="1">
      <alignment horizontal="center" shrinkToFit="1"/>
    </xf>
    <xf numFmtId="0" fontId="1" fillId="3" borderId="42" xfId="0" applyFont="1" applyFill="1" applyBorder="1" applyAlignment="1">
      <alignment horizontal="center" shrinkToFit="1"/>
    </xf>
    <xf numFmtId="0" fontId="0" fillId="6" borderId="43" xfId="0" applyFill="1" applyBorder="1" applyAlignment="1">
      <alignment horizontal="center" shrinkToFit="1"/>
    </xf>
    <xf numFmtId="0" fontId="0" fillId="4" borderId="43" xfId="0" applyFill="1" applyBorder="1" applyAlignment="1">
      <alignment horizontal="center" shrinkToFit="1"/>
    </xf>
    <xf numFmtId="0" fontId="0" fillId="2" borderId="44" xfId="0" applyFill="1" applyBorder="1" applyAlignment="1">
      <alignment horizontal="center" shrinkToFit="1"/>
    </xf>
    <xf numFmtId="0" fontId="0" fillId="3" borderId="35" xfId="0" applyFill="1" applyBorder="1" applyAlignment="1">
      <alignment horizontal="right" shrinkToFit="1"/>
    </xf>
    <xf numFmtId="0" fontId="0" fillId="3" borderId="36" xfId="0" applyFill="1" applyBorder="1" applyAlignment="1">
      <alignment shrinkToFit="1"/>
    </xf>
    <xf numFmtId="0" fontId="0" fillId="3" borderId="36" xfId="0" applyFill="1" applyBorder="1" applyAlignment="1">
      <alignment horizontal="right" shrinkToFit="1"/>
    </xf>
    <xf numFmtId="0" fontId="0" fillId="3" borderId="36" xfId="0" quotePrefix="1" applyFill="1" applyBorder="1" applyAlignment="1">
      <alignment shrinkToFit="1"/>
    </xf>
    <xf numFmtId="0" fontId="0" fillId="3" borderId="37" xfId="0" quotePrefix="1" applyFill="1" applyBorder="1" applyAlignment="1">
      <alignment shrinkToFit="1"/>
    </xf>
    <xf numFmtId="0" fontId="0" fillId="3" borderId="38" xfId="0" applyFill="1" applyBorder="1" applyAlignment="1">
      <alignment shrinkToFit="1"/>
    </xf>
    <xf numFmtId="0" fontId="0" fillId="3" borderId="0" xfId="0" applyFill="1" applyBorder="1" applyAlignment="1">
      <alignment shrinkToFit="1"/>
    </xf>
    <xf numFmtId="0" fontId="0" fillId="3" borderId="39" xfId="0" applyFill="1" applyBorder="1" applyAlignment="1">
      <alignment shrinkToFit="1"/>
    </xf>
    <xf numFmtId="0" fontId="0" fillId="3" borderId="17" xfId="0" applyFill="1" applyBorder="1" applyAlignment="1">
      <alignment shrinkToFit="1"/>
    </xf>
    <xf numFmtId="0" fontId="0" fillId="3" borderId="40" xfId="0" applyFill="1" applyBorder="1" applyAlignment="1">
      <alignment shrinkToFit="1"/>
    </xf>
    <xf numFmtId="0" fontId="0" fillId="3" borderId="45" xfId="0" applyFill="1" applyBorder="1" applyAlignment="1">
      <alignment shrinkToFit="1"/>
    </xf>
    <xf numFmtId="0" fontId="0" fillId="6" borderId="37" xfId="0" applyFill="1" applyBorder="1" applyAlignment="1">
      <alignment shrinkToFit="1"/>
    </xf>
    <xf numFmtId="0" fontId="0" fillId="6" borderId="17" xfId="0" applyFill="1" applyBorder="1" applyAlignment="1">
      <alignment shrinkToFit="1"/>
    </xf>
    <xf numFmtId="164" fontId="0" fillId="6" borderId="45" xfId="0" applyNumberFormat="1" applyFill="1" applyBorder="1" applyAlignment="1">
      <alignment shrinkToFit="1"/>
    </xf>
    <xf numFmtId="0" fontId="0" fillId="4" borderId="35" xfId="0" applyFill="1" applyBorder="1" applyAlignment="1">
      <alignment shrinkToFit="1"/>
    </xf>
    <xf numFmtId="0" fontId="0" fillId="4" borderId="37" xfId="0" applyFill="1" applyBorder="1" applyAlignment="1">
      <alignment shrinkToFit="1"/>
    </xf>
    <xf numFmtId="0" fontId="0" fillId="4" borderId="39" xfId="0" applyFill="1" applyBorder="1" applyAlignment="1">
      <alignment shrinkToFit="1"/>
    </xf>
    <xf numFmtId="0" fontId="0" fillId="4" borderId="38" xfId="0" applyFill="1" applyBorder="1" applyAlignment="1">
      <alignment shrinkToFit="1"/>
    </xf>
    <xf numFmtId="0" fontId="0" fillId="7" borderId="35" xfId="0" applyFont="1" applyFill="1" applyBorder="1" applyAlignment="1">
      <alignment horizontal="center" vertical="center" shrinkToFit="1"/>
    </xf>
    <xf numFmtId="0" fontId="0" fillId="7" borderId="36" xfId="0" applyFont="1" applyFill="1" applyBorder="1" applyAlignment="1">
      <alignment horizontal="center" vertical="center" shrinkToFit="1"/>
    </xf>
    <xf numFmtId="0" fontId="0" fillId="7" borderId="37" xfId="0" applyFont="1" applyFill="1" applyBorder="1" applyAlignment="1">
      <alignment horizontal="center" vertical="center" shrinkToFit="1"/>
    </xf>
    <xf numFmtId="0" fontId="0" fillId="7" borderId="38" xfId="0" applyFont="1" applyFill="1" applyBorder="1" applyAlignment="1">
      <alignment horizontal="center" vertical="center" shrinkToFit="1"/>
    </xf>
    <xf numFmtId="0" fontId="0" fillId="7" borderId="0" xfId="0" applyFont="1" applyFill="1" applyBorder="1" applyAlignment="1">
      <alignment horizontal="center" vertical="center" shrinkToFit="1"/>
    </xf>
    <xf numFmtId="0" fontId="0" fillId="7" borderId="39" xfId="0" applyFont="1" applyFill="1" applyBorder="1" applyAlignment="1">
      <alignment horizontal="center" vertical="center" shrinkToFit="1"/>
    </xf>
    <xf numFmtId="0" fontId="0" fillId="7" borderId="0" xfId="0" quotePrefix="1" applyFont="1" applyFill="1" applyBorder="1" applyAlignment="1">
      <alignment horizontal="center" vertical="center" shrinkToFit="1"/>
    </xf>
    <xf numFmtId="0" fontId="0" fillId="7" borderId="17" xfId="0" applyFont="1" applyFill="1" applyBorder="1" applyAlignment="1">
      <alignment horizontal="center" vertical="center" shrinkToFit="1"/>
    </xf>
    <xf numFmtId="0" fontId="0" fillId="7" borderId="40" xfId="0" applyFont="1" applyFill="1" applyBorder="1" applyAlignment="1">
      <alignment horizontal="center" vertical="center" shrinkToFit="1"/>
    </xf>
    <xf numFmtId="0" fontId="0" fillId="7" borderId="45" xfId="0" applyFont="1" applyFill="1" applyBorder="1" applyAlignment="1">
      <alignment horizontal="center" vertical="center" shrinkToFit="1"/>
    </xf>
    <xf numFmtId="0" fontId="0" fillId="0" borderId="0" xfId="0" applyAlignment="1">
      <alignment shrinkToFit="1"/>
    </xf>
    <xf numFmtId="0" fontId="0" fillId="3" borderId="53" xfId="0" applyFill="1" applyBorder="1" applyAlignment="1">
      <alignment shrinkToFit="1"/>
    </xf>
    <xf numFmtId="0" fontId="0" fillId="3" borderId="54" xfId="0" applyFill="1" applyBorder="1" applyAlignment="1">
      <alignment shrinkToFit="1"/>
    </xf>
    <xf numFmtId="0" fontId="0" fillId="3" borderId="55" xfId="0" applyFill="1" applyBorder="1" applyAlignment="1">
      <alignment shrinkToFit="1"/>
    </xf>
    <xf numFmtId="0" fontId="0" fillId="3" borderId="56" xfId="0" applyFill="1" applyBorder="1" applyAlignment="1">
      <alignment shrinkToFit="1"/>
    </xf>
    <xf numFmtId="0" fontId="0" fillId="4" borderId="36" xfId="0" applyFill="1" applyBorder="1" applyAlignment="1">
      <alignment horizontal="left" vertical="center" shrinkToFit="1"/>
    </xf>
    <xf numFmtId="0" fontId="0" fillId="4" borderId="0" xfId="0" applyFill="1" applyBorder="1" applyAlignment="1">
      <alignment horizontal="left" vertical="center" shrinkToFit="1"/>
    </xf>
    <xf numFmtId="0" fontId="0" fillId="0" borderId="0" xfId="0" applyAlignment="1">
      <alignment shrinkToFit="1"/>
    </xf>
    <xf numFmtId="0" fontId="0" fillId="2" borderId="35" xfId="0" applyFill="1" applyBorder="1" applyAlignment="1">
      <alignment shrinkToFit="1"/>
    </xf>
    <xf numFmtId="0" fontId="0" fillId="2" borderId="36" xfId="0" applyFill="1" applyBorder="1" applyAlignment="1">
      <alignment shrinkToFit="1"/>
    </xf>
    <xf numFmtId="0" fontId="0" fillId="2" borderId="37" xfId="0" applyFill="1" applyBorder="1" applyAlignment="1">
      <alignment shrinkToFit="1"/>
    </xf>
    <xf numFmtId="0" fontId="0" fillId="2" borderId="38" xfId="0" applyFill="1" applyBorder="1" applyAlignment="1">
      <alignment shrinkToFit="1"/>
    </xf>
    <xf numFmtId="0" fontId="0" fillId="2" borderId="0" xfId="0" applyFill="1" applyBorder="1" applyAlignment="1">
      <alignment shrinkToFit="1"/>
    </xf>
    <xf numFmtId="0" fontId="0" fillId="2" borderId="39" xfId="0" applyFill="1" applyBorder="1" applyAlignment="1">
      <alignment shrinkToFit="1"/>
    </xf>
    <xf numFmtId="0" fontId="0" fillId="4" borderId="36" xfId="0" applyFill="1" applyBorder="1" applyAlignment="1">
      <alignment shrinkToFit="1"/>
    </xf>
    <xf numFmtId="0" fontId="0" fillId="4" borderId="0" xfId="0" applyFill="1" applyBorder="1" applyAlignment="1">
      <alignment shrinkToFit="1"/>
    </xf>
    <xf numFmtId="164" fontId="0" fillId="2" borderId="0" xfId="0" applyNumberFormat="1" applyFill="1" applyBorder="1" applyAlignment="1">
      <alignment shrinkToFit="1"/>
    </xf>
    <xf numFmtId="164" fontId="0" fillId="4" borderId="0" xfId="0" applyNumberFormat="1" applyFill="1" applyBorder="1" applyAlignment="1">
      <alignment shrinkToFit="1"/>
    </xf>
    <xf numFmtId="10" fontId="0" fillId="2" borderId="39" xfId="0" applyNumberFormat="1" applyFill="1" applyBorder="1" applyAlignment="1">
      <alignment shrinkToFit="1"/>
    </xf>
    <xf numFmtId="0" fontId="0" fillId="4" borderId="0" xfId="0" applyFill="1" applyAlignment="1">
      <alignment shrinkToFit="1"/>
    </xf>
    <xf numFmtId="0" fontId="0" fillId="4" borderId="0" xfId="0" applyFill="1" applyBorder="1" applyAlignment="1">
      <alignment horizontal="right" shrinkToFit="1"/>
    </xf>
    <xf numFmtId="0" fontId="0" fillId="2" borderId="57" xfId="0" applyFill="1" applyBorder="1" applyAlignment="1">
      <alignment horizontal="center" vertical="center" shrinkToFit="1"/>
    </xf>
    <xf numFmtId="0" fontId="0" fillId="2" borderId="58" xfId="0" applyFill="1" applyBorder="1" applyAlignment="1">
      <alignment horizontal="center" vertical="center" shrinkToFit="1"/>
    </xf>
    <xf numFmtId="0" fontId="0" fillId="2" borderId="2" xfId="0" applyFill="1" applyBorder="1" applyAlignment="1">
      <alignment horizontal="center" vertical="center" shrinkToFit="1"/>
    </xf>
    <xf numFmtId="0" fontId="0" fillId="7" borderId="59" xfId="0" applyFill="1" applyBorder="1" applyAlignment="1">
      <alignment horizontal="center" vertical="center" shrinkToFit="1"/>
    </xf>
    <xf numFmtId="0" fontId="0" fillId="7" borderId="11" xfId="0" applyFill="1" applyBorder="1" applyAlignment="1">
      <alignment horizontal="center" vertical="center" shrinkToFit="1"/>
    </xf>
    <xf numFmtId="0" fontId="0" fillId="0" borderId="0" xfId="0" quotePrefix="1" applyAlignment="1">
      <alignment horizontal="center" vertical="center" shrinkToFit="1"/>
    </xf>
    <xf numFmtId="0" fontId="0" fillId="3" borderId="42" xfId="0" applyFill="1" applyBorder="1" applyAlignment="1">
      <alignment horizontal="center" shrinkToFit="1"/>
    </xf>
    <xf numFmtId="0" fontId="0" fillId="3" borderId="40" xfId="0" applyFill="1" applyBorder="1" applyAlignment="1">
      <alignment horizontal="center" vertical="center" shrinkToFit="1"/>
    </xf>
    <xf numFmtId="0" fontId="0" fillId="3" borderId="45" xfId="0" applyFill="1" applyBorder="1" applyAlignment="1">
      <alignment horizontal="center" vertical="center" shrinkToFit="1"/>
    </xf>
    <xf numFmtId="164" fontId="0" fillId="4" borderId="38" xfId="0" applyNumberFormat="1" applyFill="1" applyBorder="1" applyAlignment="1">
      <alignment horizontal="center" vertical="center" shrinkToFit="1"/>
    </xf>
    <xf numFmtId="164" fontId="0" fillId="4" borderId="39" xfId="0" applyNumberFormat="1" applyFill="1" applyBorder="1" applyAlignment="1">
      <alignment horizontal="center" vertical="center" shrinkToFit="1"/>
    </xf>
    <xf numFmtId="0" fontId="1" fillId="8" borderId="0" xfId="0" applyFont="1" applyFill="1" applyAlignment="1">
      <alignment shrinkToFit="1"/>
    </xf>
    <xf numFmtId="0" fontId="0" fillId="6" borderId="36" xfId="0" applyFill="1" applyBorder="1" applyAlignment="1">
      <alignment horizontal="center" vertical="center" shrinkToFit="1"/>
    </xf>
    <xf numFmtId="0" fontId="0" fillId="6" borderId="38" xfId="0" applyFill="1" applyBorder="1" applyAlignment="1">
      <alignment horizontal="right" vertical="center" shrinkToFit="1"/>
    </xf>
    <xf numFmtId="0" fontId="0" fillId="6" borderId="0" xfId="0" applyFill="1" applyBorder="1" applyAlignment="1">
      <alignment horizontal="left" vertical="center" shrinkToFit="1"/>
    </xf>
    <xf numFmtId="0" fontId="1" fillId="3" borderId="17" xfId="0" applyFont="1" applyFill="1" applyBorder="1" applyAlignment="1">
      <alignment horizontal="center" vertical="center" shrinkToFit="1"/>
    </xf>
    <xf numFmtId="0" fontId="0" fillId="9" borderId="35" xfId="0" applyFill="1" applyBorder="1" applyAlignment="1">
      <alignment horizontal="center" vertical="center" shrinkToFit="1"/>
    </xf>
    <xf numFmtId="0" fontId="0" fillId="9" borderId="36" xfId="0" applyFill="1" applyBorder="1" applyAlignment="1">
      <alignment horizontal="center" vertical="center" shrinkToFit="1"/>
    </xf>
    <xf numFmtId="0" fontId="0" fillId="9" borderId="37" xfId="0" applyFill="1" applyBorder="1" applyAlignment="1">
      <alignment horizontal="center" vertical="center" shrinkToFit="1"/>
    </xf>
    <xf numFmtId="0" fontId="0" fillId="9" borderId="17" xfId="0" applyFill="1" applyBorder="1" applyAlignment="1">
      <alignment horizontal="center" vertical="center" shrinkToFit="1"/>
    </xf>
    <xf numFmtId="0" fontId="0" fillId="9" borderId="40" xfId="0" applyFill="1" applyBorder="1" applyAlignment="1">
      <alignment horizontal="center" vertical="center" shrinkToFit="1"/>
    </xf>
    <xf numFmtId="0" fontId="0" fillId="9" borderId="45" xfId="0" applyFill="1" applyBorder="1" applyAlignment="1">
      <alignment horizontal="center" vertical="center" shrinkToFit="1"/>
    </xf>
    <xf numFmtId="0" fontId="0" fillId="0" borderId="36" xfId="0" applyFill="1" applyBorder="1" applyAlignment="1">
      <alignment shrinkToFit="1"/>
    </xf>
    <xf numFmtId="0" fontId="0" fillId="0" borderId="0" xfId="0" applyFill="1" applyBorder="1" applyAlignment="1">
      <alignment shrinkToFit="1"/>
    </xf>
    <xf numFmtId="0" fontId="0" fillId="6" borderId="35" xfId="0" applyFill="1" applyBorder="1" applyAlignment="1">
      <alignment horizontal="center" shrinkToFit="1"/>
    </xf>
    <xf numFmtId="0" fontId="0" fillId="0" borderId="0" xfId="0" applyAlignment="1">
      <alignment horizontal="center" vertical="center" shrinkToFit="1"/>
    </xf>
    <xf numFmtId="0" fontId="0" fillId="2" borderId="29" xfId="0" applyFill="1" applyBorder="1" applyAlignment="1">
      <alignment horizontal="center" vertical="center" shrinkToFit="1"/>
    </xf>
    <xf numFmtId="0" fontId="0" fillId="2" borderId="60" xfId="0" applyFill="1" applyBorder="1" applyAlignment="1">
      <alignment horizontal="center" vertical="center" shrinkToFit="1"/>
    </xf>
    <xf numFmtId="0" fontId="0" fillId="2" borderId="61" xfId="0" applyFill="1" applyBorder="1" applyAlignment="1">
      <alignment horizontal="center" vertical="center" shrinkToFit="1"/>
    </xf>
    <xf numFmtId="0" fontId="0" fillId="2" borderId="10" xfId="0" applyFill="1" applyBorder="1" applyAlignment="1">
      <alignment horizontal="center" vertical="center" shrinkToFit="1"/>
    </xf>
    <xf numFmtId="0" fontId="0" fillId="2" borderId="13" xfId="0" applyFill="1" applyBorder="1" applyAlignment="1">
      <alignment horizontal="center" vertical="center" shrinkToFit="1"/>
    </xf>
    <xf numFmtId="0" fontId="0" fillId="0" borderId="36" xfId="0" applyFill="1" applyBorder="1" applyAlignment="1">
      <alignment horizontal="center" vertical="center" shrinkToFit="1"/>
    </xf>
    <xf numFmtId="0" fontId="0" fillId="0" borderId="0" xfId="0" applyFill="1" applyBorder="1" applyAlignment="1">
      <alignment horizontal="center" vertical="center" shrinkToFit="1"/>
    </xf>
    <xf numFmtId="0" fontId="0" fillId="4" borderId="1" xfId="0" applyFill="1" applyBorder="1" applyAlignment="1">
      <alignment horizontal="center" vertical="center" shrinkToFit="1"/>
    </xf>
    <xf numFmtId="0" fontId="0" fillId="4" borderId="34" xfId="0" applyFill="1" applyBorder="1" applyAlignment="1">
      <alignment horizontal="center" vertical="center" shrinkToFit="1"/>
    </xf>
    <xf numFmtId="0" fontId="0" fillId="4" borderId="5" xfId="0" applyFill="1" applyBorder="1" applyAlignment="1">
      <alignment horizontal="center" vertical="center" shrinkToFit="1"/>
    </xf>
    <xf numFmtId="1" fontId="0" fillId="4" borderId="7" xfId="0" applyNumberFormat="1" applyFill="1" applyBorder="1" applyAlignment="1">
      <alignment horizontal="center" vertical="center" shrinkToFit="1"/>
    </xf>
    <xf numFmtId="164" fontId="0" fillId="0" borderId="0" xfId="0" applyNumberFormat="1" applyAlignment="1">
      <alignment shrinkToFit="1"/>
    </xf>
    <xf numFmtId="0" fontId="0" fillId="8" borderId="0" xfId="0" applyFill="1" applyAlignment="1">
      <alignment shrinkToFit="1"/>
    </xf>
    <xf numFmtId="0" fontId="0" fillId="2" borderId="0" xfId="0" applyNumberFormat="1" applyFill="1" applyBorder="1" applyAlignment="1">
      <alignment shrinkToFit="1"/>
    </xf>
    <xf numFmtId="0" fontId="0" fillId="0" borderId="0" xfId="0" applyAlignment="1">
      <alignment horizontal="center" vertical="center" shrinkToFit="1"/>
    </xf>
    <xf numFmtId="0" fontId="0" fillId="0" borderId="0" xfId="0" applyNumberFormat="1" applyAlignment="1">
      <alignment horizontal="center" vertical="center" shrinkToFit="1"/>
    </xf>
    <xf numFmtId="0" fontId="0" fillId="2" borderId="62" xfId="0" applyFill="1" applyBorder="1" applyAlignment="1">
      <alignment horizontal="center" vertical="center" shrinkToFit="1"/>
    </xf>
    <xf numFmtId="0" fontId="0" fillId="2" borderId="63" xfId="0" applyFill="1" applyBorder="1" applyAlignment="1">
      <alignment horizontal="center" vertical="center" shrinkToFit="1"/>
    </xf>
    <xf numFmtId="0" fontId="0" fillId="2" borderId="64" xfId="0" applyFill="1" applyBorder="1" applyAlignment="1">
      <alignment horizontal="center" vertical="center" shrinkToFit="1"/>
    </xf>
    <xf numFmtId="0" fontId="0" fillId="2" borderId="26" xfId="0" applyFill="1" applyBorder="1" applyAlignment="1">
      <alignment horizontal="center" vertical="center" shrinkToFit="1"/>
    </xf>
    <xf numFmtId="0" fontId="0" fillId="2" borderId="65" xfId="0" applyFill="1" applyBorder="1" applyAlignment="1">
      <alignment horizontal="center" vertical="center" shrinkToFit="1"/>
    </xf>
    <xf numFmtId="0" fontId="0" fillId="2" borderId="28" xfId="0" applyFill="1" applyBorder="1" applyAlignment="1">
      <alignment horizontal="center" vertical="center" shrinkToFit="1"/>
    </xf>
    <xf numFmtId="0" fontId="0" fillId="0" borderId="38" xfId="0" applyFill="1" applyBorder="1" applyAlignment="1">
      <alignment horizontal="center" vertical="center" shrinkToFit="1"/>
    </xf>
    <xf numFmtId="0" fontId="0" fillId="8" borderId="0" xfId="0" applyFill="1" applyAlignment="1">
      <alignment horizontal="right" shrinkToFit="1"/>
    </xf>
    <xf numFmtId="0" fontId="0" fillId="8" borderId="0" xfId="0" applyFill="1" applyAlignment="1">
      <alignment shrinkToFit="1"/>
    </xf>
    <xf numFmtId="0" fontId="0" fillId="2" borderId="17" xfId="0" applyFill="1" applyBorder="1" applyAlignment="1">
      <alignment horizontal="center" vertical="center" shrinkToFit="1"/>
    </xf>
    <xf numFmtId="0" fontId="0" fillId="2" borderId="40" xfId="0" applyFill="1" applyBorder="1" applyAlignment="1">
      <alignment horizontal="center" vertical="center" shrinkToFit="1"/>
    </xf>
    <xf numFmtId="0" fontId="0" fillId="2" borderId="45" xfId="0" applyFill="1" applyBorder="1" applyAlignment="1">
      <alignment horizontal="center" vertical="center" shrinkToFit="1"/>
    </xf>
    <xf numFmtId="0" fontId="0" fillId="6" borderId="18" xfId="0" applyFill="1" applyBorder="1" applyAlignment="1">
      <alignment horizontal="center" vertical="center" shrinkToFit="1"/>
    </xf>
    <xf numFmtId="0" fontId="0" fillId="6" borderId="29" xfId="0" applyFill="1" applyBorder="1" applyAlignment="1">
      <alignment horizontal="center" vertical="center" shrinkToFit="1"/>
    </xf>
    <xf numFmtId="0" fontId="0" fillId="6" borderId="30" xfId="0" applyFill="1" applyBorder="1" applyAlignment="1">
      <alignment horizontal="center" vertical="center" shrinkToFit="1"/>
    </xf>
    <xf numFmtId="0" fontId="0" fillId="0" borderId="0" xfId="0" applyAlignment="1">
      <alignment horizontal="center" vertical="center" shrinkToFit="1"/>
    </xf>
    <xf numFmtId="0" fontId="0" fillId="0" borderId="39" xfId="0" applyBorder="1" applyAlignment="1">
      <alignment horizontal="center" vertical="center" shrinkToFit="1"/>
    </xf>
    <xf numFmtId="0" fontId="0" fillId="3" borderId="0" xfId="0" applyFill="1" applyBorder="1" applyAlignment="1">
      <alignment horizontal="center" vertical="center" shrinkToFit="1"/>
    </xf>
    <xf numFmtId="0" fontId="0" fillId="6" borderId="1" xfId="0" applyFont="1" applyFill="1" applyBorder="1" applyAlignment="1">
      <alignment horizontal="center" vertical="center" shrinkToFit="1"/>
    </xf>
    <xf numFmtId="0" fontId="0" fillId="6" borderId="34" xfId="0" applyFont="1" applyFill="1" applyBorder="1" applyAlignment="1">
      <alignment horizontal="center" vertical="center" shrinkToFi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none"/>
          </c:marker>
          <c:cat>
            <c:numRef>
              <c:f>'Question 1'!$P$2:$P$22</c:f>
              <c:numCache>
                <c:formatCode>General</c:formatCode>
                <c:ptCount val="2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numCache>
            </c:numRef>
          </c:cat>
          <c:val>
            <c:numRef>
              <c:f>'Question 1'!$Q$2:$Q$22</c:f>
              <c:numCache>
                <c:formatCode>General</c:formatCode>
                <c:ptCount val="21"/>
                <c:pt idx="0">
                  <c:v>0.5</c:v>
                </c:pt>
                <c:pt idx="1">
                  <c:v>0.49990000333328888</c:v>
                </c:pt>
                <c:pt idx="2">
                  <c:v>0.49960005333048896</c:v>
                </c:pt>
                <c:pt idx="3">
                  <c:v>0.49910026996760209</c:v>
                </c:pt>
                <c:pt idx="4">
                  <c:v>0.49840085315130972</c:v>
                </c:pt>
                <c:pt idx="5">
                  <c:v>0.49750208263901291</c:v>
                </c:pt>
                <c:pt idx="6">
                  <c:v>0.49640431792693313</c:v>
                </c:pt>
                <c:pt idx="7">
                  <c:v>0.49510799810631856</c:v>
                </c:pt>
                <c:pt idx="8">
                  <c:v>0.49361364168781346</c:v>
                </c:pt>
                <c:pt idx="9">
                  <c:v>0.49192184639406072</c:v>
                </c:pt>
                <c:pt idx="10">
                  <c:v>0.49003328892062081</c:v>
                </c:pt>
                <c:pt idx="11">
                  <c:v>0.48794872466530276</c:v>
                </c:pt>
                <c:pt idx="12">
                  <c:v>0.48566898742601483</c:v>
                </c:pt>
                <c:pt idx="13">
                  <c:v>0.48319498906725661</c:v>
                </c:pt>
                <c:pt idx="14">
                  <c:v>0.4805277191553855</c:v>
                </c:pt>
                <c:pt idx="15">
                  <c:v>0.47766824456280299</c:v>
                </c:pt>
                <c:pt idx="16">
                  <c:v>0.47461770904122041</c:v>
                </c:pt>
                <c:pt idx="17">
                  <c:v>0.4713773327641731</c:v>
                </c:pt>
                <c:pt idx="18">
                  <c:v>0.4679484118389674</c:v>
                </c:pt>
                <c:pt idx="19">
                  <c:v>0.46433231778825512</c:v>
                </c:pt>
                <c:pt idx="20">
                  <c:v>0.46053049700144255</c:v>
                </c:pt>
              </c:numCache>
            </c:numRef>
          </c:val>
          <c:smooth val="0"/>
          <c:extLst>
            <c:ext xmlns:c16="http://schemas.microsoft.com/office/drawing/2014/chart" uri="{C3380CC4-5D6E-409C-BE32-E72D297353CC}">
              <c16:uniqueId val="{0000003D-4C14-4AE2-B69A-1B1BE608B2DD}"/>
            </c:ext>
          </c:extLst>
        </c:ser>
        <c:dLbls>
          <c:showLegendKey val="0"/>
          <c:showVal val="0"/>
          <c:showCatName val="0"/>
          <c:showSerName val="0"/>
          <c:showPercent val="0"/>
          <c:showBubbleSize val="0"/>
        </c:dLbls>
        <c:smooth val="0"/>
        <c:axId val="409962096"/>
        <c:axId val="412460912"/>
      </c:lineChart>
      <c:catAx>
        <c:axId val="409962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60912"/>
        <c:crosses val="autoZero"/>
        <c:auto val="1"/>
        <c:lblAlgn val="ctr"/>
        <c:lblOffset val="100"/>
        <c:noMultiLvlLbl val="0"/>
      </c:catAx>
      <c:valAx>
        <c:axId val="41246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62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Triangle</c:v>
          </c:tx>
          <c:spPr>
            <a:ln w="12700" cap="flat" cmpd="sng" algn="ctr">
              <a:solidFill>
                <a:srgbClr val="0070C0"/>
              </a:solidFill>
              <a:prstDash val="solid"/>
              <a:miter lim="800000"/>
            </a:ln>
            <a:effectLst/>
          </c:spPr>
          <c:marker>
            <c:symbol val="star"/>
            <c:size val="5"/>
            <c:spPr>
              <a:solidFill>
                <a:schemeClr val="accent5"/>
              </a:solidFill>
              <a:ln w="12700" cap="flat" cmpd="sng" algn="ctr">
                <a:solidFill>
                  <a:srgbClr val="0070C0"/>
                </a:solidFill>
                <a:prstDash val="solid"/>
                <a:miter lim="800000"/>
              </a:ln>
              <a:effectLst/>
            </c:spPr>
          </c:marker>
          <c:xVal>
            <c:numRef>
              <c:f>('Question 3'!$P$2:$P$4,'Question 3'!$P$2)</c:f>
              <c:numCache>
                <c:formatCode>General</c:formatCode>
                <c:ptCount val="4"/>
                <c:pt idx="0">
                  <c:v>2</c:v>
                </c:pt>
                <c:pt idx="1">
                  <c:v>2</c:v>
                </c:pt>
                <c:pt idx="2">
                  <c:v>5</c:v>
                </c:pt>
                <c:pt idx="3">
                  <c:v>2</c:v>
                </c:pt>
              </c:numCache>
            </c:numRef>
          </c:xVal>
          <c:yVal>
            <c:numRef>
              <c:f>('Question 3'!$Q$2:$Q$4,'Question 3'!$Q$2)</c:f>
              <c:numCache>
                <c:formatCode>General</c:formatCode>
                <c:ptCount val="4"/>
                <c:pt idx="0">
                  <c:v>4</c:v>
                </c:pt>
                <c:pt idx="1">
                  <c:v>8</c:v>
                </c:pt>
                <c:pt idx="2">
                  <c:v>6</c:v>
                </c:pt>
                <c:pt idx="3">
                  <c:v>4</c:v>
                </c:pt>
              </c:numCache>
            </c:numRef>
          </c:yVal>
          <c:smooth val="0"/>
          <c:extLst>
            <c:ext xmlns:c16="http://schemas.microsoft.com/office/drawing/2014/chart" uri="{C3380CC4-5D6E-409C-BE32-E72D297353CC}">
              <c16:uniqueId val="{00000001-B3AB-406C-96B7-D615DFCD1EDD}"/>
            </c:ext>
          </c:extLst>
        </c:ser>
        <c:ser>
          <c:idx val="1"/>
          <c:order val="1"/>
          <c:tx>
            <c:v>Trapezium 1</c:v>
          </c:tx>
          <c:spPr>
            <a:ln w="12700" cap="flat" cmpd="sng" algn="ctr">
              <a:solidFill>
                <a:schemeClr val="bg2"/>
              </a:solidFill>
              <a:prstDash val="solid"/>
              <a:miter lim="800000"/>
              <a:headEnd type="none" w="med" len="med"/>
              <a:tailEnd type="none" w="med" len="med"/>
            </a:ln>
            <a:effectLst/>
          </c:spPr>
          <c:marker>
            <c:symbol val="x"/>
            <c:size val="5"/>
            <c:spPr>
              <a:noFill/>
              <a:ln w="12700" cap="flat" cmpd="sng" algn="ctr">
                <a:solidFill>
                  <a:schemeClr val="bg2"/>
                </a:solidFill>
                <a:prstDash val="solid"/>
                <a:miter lim="800000"/>
                <a:headEnd type="none" w="med" len="med"/>
                <a:tailEnd type="none" w="med" len="med"/>
              </a:ln>
              <a:effectLst/>
            </c:spPr>
          </c:marker>
          <c:xVal>
            <c:numRef>
              <c:f>('Question 3'!$P$6:$P$9,'Question 3'!$P$6)</c:f>
              <c:numCache>
                <c:formatCode>General</c:formatCode>
                <c:ptCount val="5"/>
                <c:pt idx="0">
                  <c:v>5</c:v>
                </c:pt>
                <c:pt idx="1">
                  <c:v>8</c:v>
                </c:pt>
                <c:pt idx="2">
                  <c:v>8</c:v>
                </c:pt>
                <c:pt idx="3">
                  <c:v>2</c:v>
                </c:pt>
                <c:pt idx="4">
                  <c:v>5</c:v>
                </c:pt>
              </c:numCache>
            </c:numRef>
          </c:xVal>
          <c:yVal>
            <c:numRef>
              <c:f>('Question 3'!$Q$6:$Q$9,'Question 3'!$Q$6)</c:f>
              <c:numCache>
                <c:formatCode>General</c:formatCode>
                <c:ptCount val="5"/>
                <c:pt idx="0">
                  <c:v>6</c:v>
                </c:pt>
                <c:pt idx="1">
                  <c:v>6</c:v>
                </c:pt>
                <c:pt idx="2">
                  <c:v>8</c:v>
                </c:pt>
                <c:pt idx="3">
                  <c:v>8</c:v>
                </c:pt>
                <c:pt idx="4">
                  <c:v>6</c:v>
                </c:pt>
              </c:numCache>
            </c:numRef>
          </c:yVal>
          <c:smooth val="0"/>
          <c:extLst>
            <c:ext xmlns:c16="http://schemas.microsoft.com/office/drawing/2014/chart" uri="{C3380CC4-5D6E-409C-BE32-E72D297353CC}">
              <c16:uniqueId val="{00000003-B3AB-406C-96B7-D615DFCD1EDD}"/>
            </c:ext>
          </c:extLst>
        </c:ser>
        <c:ser>
          <c:idx val="2"/>
          <c:order val="2"/>
          <c:tx>
            <c:v>Trapezium 2</c:v>
          </c:tx>
          <c:spPr>
            <a:ln w="19050" cap="rnd">
              <a:solidFill>
                <a:srgbClr val="FF0000"/>
              </a:solidFill>
              <a:round/>
              <a:tailEnd w="lg" len="lg"/>
            </a:ln>
            <a:effectLst/>
          </c:spPr>
          <c:marker>
            <c:symbol val="plus"/>
            <c:size val="5"/>
            <c:spPr>
              <a:noFill/>
              <a:ln w="9525" cap="flat">
                <a:solidFill>
                  <a:srgbClr val="FF0000"/>
                </a:solidFill>
                <a:miter lim="800000"/>
              </a:ln>
              <a:effectLst/>
            </c:spPr>
          </c:marker>
          <c:xVal>
            <c:numRef>
              <c:f>('Question 3'!$P$11:$P$14,'Question 3'!$P$11)</c:f>
              <c:numCache>
                <c:formatCode>General</c:formatCode>
                <c:ptCount val="5"/>
                <c:pt idx="0">
                  <c:v>5</c:v>
                </c:pt>
                <c:pt idx="1">
                  <c:v>8</c:v>
                </c:pt>
                <c:pt idx="2">
                  <c:v>8</c:v>
                </c:pt>
                <c:pt idx="3">
                  <c:v>2</c:v>
                </c:pt>
                <c:pt idx="4">
                  <c:v>5</c:v>
                </c:pt>
              </c:numCache>
            </c:numRef>
          </c:xVal>
          <c:yVal>
            <c:numRef>
              <c:f>('Question 3'!$Q$11:$Q$14,'Question 3'!$Q$11)</c:f>
              <c:numCache>
                <c:formatCode>General</c:formatCode>
                <c:ptCount val="5"/>
                <c:pt idx="0">
                  <c:v>6</c:v>
                </c:pt>
                <c:pt idx="1">
                  <c:v>6</c:v>
                </c:pt>
                <c:pt idx="2">
                  <c:v>4</c:v>
                </c:pt>
                <c:pt idx="3">
                  <c:v>4</c:v>
                </c:pt>
                <c:pt idx="4">
                  <c:v>6</c:v>
                </c:pt>
              </c:numCache>
            </c:numRef>
          </c:yVal>
          <c:smooth val="0"/>
          <c:extLst>
            <c:ext xmlns:c16="http://schemas.microsoft.com/office/drawing/2014/chart" uri="{C3380CC4-5D6E-409C-BE32-E72D297353CC}">
              <c16:uniqueId val="{00000004-B3AB-406C-96B7-D615DFCD1EDD}"/>
            </c:ext>
          </c:extLst>
        </c:ser>
        <c:ser>
          <c:idx val="3"/>
          <c:order val="3"/>
          <c:tx>
            <c:v>Translated Triangle</c:v>
          </c:tx>
          <c:spPr>
            <a:ln>
              <a:solidFill>
                <a:srgbClr val="0070C0"/>
              </a:solidFill>
              <a:prstDash val="sysDot"/>
            </a:ln>
          </c:spPr>
          <c:marker>
            <c:symbol val="square"/>
            <c:size val="5"/>
            <c:spPr>
              <a:solidFill>
                <a:schemeClr val="accent5"/>
              </a:solidFill>
              <a:ln>
                <a:solidFill>
                  <a:srgbClr val="0070C0"/>
                </a:solidFill>
                <a:prstDash val="sysDot"/>
              </a:ln>
            </c:spPr>
          </c:marker>
          <c:xVal>
            <c:numRef>
              <c:f>('Question 3'!$P$26:$R$26,'Question 3'!$P$26)</c:f>
              <c:numCache>
                <c:formatCode>General</c:formatCode>
                <c:ptCount val="4"/>
                <c:pt idx="0">
                  <c:v>-10</c:v>
                </c:pt>
                <c:pt idx="1">
                  <c:v>-10</c:v>
                </c:pt>
                <c:pt idx="2">
                  <c:v>-7</c:v>
                </c:pt>
                <c:pt idx="3">
                  <c:v>-10</c:v>
                </c:pt>
              </c:numCache>
            </c:numRef>
          </c:xVal>
          <c:yVal>
            <c:numRef>
              <c:f>('Question 3'!$P$27:$R$27,'Question 3'!$P$27)</c:f>
              <c:numCache>
                <c:formatCode>General</c:formatCode>
                <c:ptCount val="4"/>
                <c:pt idx="0">
                  <c:v>1</c:v>
                </c:pt>
                <c:pt idx="1">
                  <c:v>5</c:v>
                </c:pt>
                <c:pt idx="2">
                  <c:v>3</c:v>
                </c:pt>
                <c:pt idx="3">
                  <c:v>1</c:v>
                </c:pt>
              </c:numCache>
            </c:numRef>
          </c:yVal>
          <c:smooth val="0"/>
          <c:extLst>
            <c:ext xmlns:c16="http://schemas.microsoft.com/office/drawing/2014/chart" uri="{C3380CC4-5D6E-409C-BE32-E72D297353CC}">
              <c16:uniqueId val="{00000000-3AB1-481F-B58D-9C6C7387A54E}"/>
            </c:ext>
          </c:extLst>
        </c:ser>
        <c:ser>
          <c:idx val="4"/>
          <c:order val="4"/>
          <c:tx>
            <c:v>Translated Trapezium 1</c:v>
          </c:tx>
          <c:spPr>
            <a:ln>
              <a:solidFill>
                <a:schemeClr val="bg2"/>
              </a:solidFill>
              <a:prstDash val="sysDot"/>
            </a:ln>
          </c:spPr>
          <c:marker>
            <c:symbol val="x"/>
            <c:size val="5"/>
            <c:spPr>
              <a:ln>
                <a:solidFill>
                  <a:schemeClr val="bg2"/>
                </a:solidFill>
                <a:prstDash val="sysDot"/>
              </a:ln>
            </c:spPr>
          </c:marker>
          <c:xVal>
            <c:numRef>
              <c:f>('Question 3'!$S$26:$V$26,'Question 3'!$S$26)</c:f>
              <c:numCache>
                <c:formatCode>General</c:formatCode>
                <c:ptCount val="5"/>
                <c:pt idx="0">
                  <c:v>-7</c:v>
                </c:pt>
                <c:pt idx="1">
                  <c:v>-4</c:v>
                </c:pt>
                <c:pt idx="2">
                  <c:v>-4</c:v>
                </c:pt>
                <c:pt idx="3">
                  <c:v>-10</c:v>
                </c:pt>
                <c:pt idx="4">
                  <c:v>-7</c:v>
                </c:pt>
              </c:numCache>
            </c:numRef>
          </c:xVal>
          <c:yVal>
            <c:numRef>
              <c:f>('Question 3'!$S$27:$V$27,'Question 3'!$S$27)</c:f>
              <c:numCache>
                <c:formatCode>General</c:formatCode>
                <c:ptCount val="5"/>
                <c:pt idx="0">
                  <c:v>3</c:v>
                </c:pt>
                <c:pt idx="1">
                  <c:v>3</c:v>
                </c:pt>
                <c:pt idx="2">
                  <c:v>5</c:v>
                </c:pt>
                <c:pt idx="3">
                  <c:v>5</c:v>
                </c:pt>
                <c:pt idx="4">
                  <c:v>3</c:v>
                </c:pt>
              </c:numCache>
            </c:numRef>
          </c:yVal>
          <c:smooth val="0"/>
          <c:extLst>
            <c:ext xmlns:c16="http://schemas.microsoft.com/office/drawing/2014/chart" uri="{C3380CC4-5D6E-409C-BE32-E72D297353CC}">
              <c16:uniqueId val="{00000001-3AB1-481F-B58D-9C6C7387A54E}"/>
            </c:ext>
          </c:extLst>
        </c:ser>
        <c:ser>
          <c:idx val="5"/>
          <c:order val="5"/>
          <c:tx>
            <c:v>Translated Trapezium 2</c:v>
          </c:tx>
          <c:spPr>
            <a:ln>
              <a:solidFill>
                <a:srgbClr val="FF0000"/>
              </a:solidFill>
              <a:prstDash val="sysDot"/>
            </a:ln>
          </c:spPr>
          <c:marker>
            <c:symbol val="plus"/>
            <c:size val="5"/>
            <c:spPr>
              <a:ln>
                <a:solidFill>
                  <a:srgbClr val="FF0000"/>
                </a:solidFill>
                <a:prstDash val="sysDot"/>
              </a:ln>
            </c:spPr>
          </c:marker>
          <c:xVal>
            <c:numRef>
              <c:f>('Question 3'!$W$26:$Z$26,'Question 3'!$W$26)</c:f>
              <c:numCache>
                <c:formatCode>General</c:formatCode>
                <c:ptCount val="5"/>
                <c:pt idx="0">
                  <c:v>-7</c:v>
                </c:pt>
                <c:pt idx="1">
                  <c:v>-4</c:v>
                </c:pt>
                <c:pt idx="2">
                  <c:v>-4</c:v>
                </c:pt>
                <c:pt idx="3">
                  <c:v>-10</c:v>
                </c:pt>
                <c:pt idx="4">
                  <c:v>-7</c:v>
                </c:pt>
              </c:numCache>
            </c:numRef>
          </c:xVal>
          <c:yVal>
            <c:numRef>
              <c:f>('Question 3'!$W$27:$Z$27,'Question 3'!$W$27)</c:f>
              <c:numCache>
                <c:formatCode>General</c:formatCode>
                <c:ptCount val="5"/>
                <c:pt idx="0">
                  <c:v>3</c:v>
                </c:pt>
                <c:pt idx="1">
                  <c:v>3</c:v>
                </c:pt>
                <c:pt idx="2">
                  <c:v>1</c:v>
                </c:pt>
                <c:pt idx="3">
                  <c:v>1</c:v>
                </c:pt>
                <c:pt idx="4">
                  <c:v>3</c:v>
                </c:pt>
              </c:numCache>
            </c:numRef>
          </c:yVal>
          <c:smooth val="0"/>
          <c:extLst>
            <c:ext xmlns:c16="http://schemas.microsoft.com/office/drawing/2014/chart" uri="{C3380CC4-5D6E-409C-BE32-E72D297353CC}">
              <c16:uniqueId val="{00000002-3AB1-481F-B58D-9C6C7387A54E}"/>
            </c:ext>
          </c:extLst>
        </c:ser>
        <c:ser>
          <c:idx val="6"/>
          <c:order val="6"/>
          <c:tx>
            <c:v>Rotated Triangle</c:v>
          </c:tx>
          <c:spPr>
            <a:ln>
              <a:solidFill>
                <a:srgbClr val="0070C0"/>
              </a:solidFill>
              <a:prstDash val="dash"/>
            </a:ln>
          </c:spPr>
          <c:marker>
            <c:symbol val="square"/>
            <c:size val="5"/>
            <c:spPr>
              <a:ln>
                <a:solidFill>
                  <a:srgbClr val="0070C0"/>
                </a:solidFill>
                <a:prstDash val="dash"/>
              </a:ln>
            </c:spPr>
          </c:marker>
          <c:xVal>
            <c:numRef>
              <c:f>('Question 3'!$P$34:$R$34,'Question 3'!$P$34)</c:f>
              <c:numCache>
                <c:formatCode>General</c:formatCode>
                <c:ptCount val="4"/>
                <c:pt idx="0">
                  <c:v>10</c:v>
                </c:pt>
                <c:pt idx="1">
                  <c:v>10</c:v>
                </c:pt>
                <c:pt idx="2">
                  <c:v>7</c:v>
                </c:pt>
                <c:pt idx="3">
                  <c:v>10</c:v>
                </c:pt>
              </c:numCache>
            </c:numRef>
          </c:xVal>
          <c:yVal>
            <c:numRef>
              <c:f>('Question 3'!$P$35:$R$35,'Question 3'!$P$35)</c:f>
              <c:numCache>
                <c:formatCode>General</c:formatCode>
                <c:ptCount val="4"/>
                <c:pt idx="0">
                  <c:v>-1</c:v>
                </c:pt>
                <c:pt idx="1">
                  <c:v>-5</c:v>
                </c:pt>
                <c:pt idx="2">
                  <c:v>-3</c:v>
                </c:pt>
                <c:pt idx="3">
                  <c:v>-1</c:v>
                </c:pt>
              </c:numCache>
            </c:numRef>
          </c:yVal>
          <c:smooth val="0"/>
          <c:extLst>
            <c:ext xmlns:c16="http://schemas.microsoft.com/office/drawing/2014/chart" uri="{C3380CC4-5D6E-409C-BE32-E72D297353CC}">
              <c16:uniqueId val="{00000003-3AB1-481F-B58D-9C6C7387A54E}"/>
            </c:ext>
          </c:extLst>
        </c:ser>
        <c:ser>
          <c:idx val="7"/>
          <c:order val="7"/>
          <c:tx>
            <c:v>Rotated Trapezium 1</c:v>
          </c:tx>
          <c:spPr>
            <a:ln>
              <a:solidFill>
                <a:schemeClr val="bg2"/>
              </a:solidFill>
              <a:prstDash val="dash"/>
            </a:ln>
          </c:spPr>
          <c:marker>
            <c:symbol val="plus"/>
            <c:size val="5"/>
            <c:spPr>
              <a:ln>
                <a:solidFill>
                  <a:schemeClr val="bg2"/>
                </a:solidFill>
                <a:prstDash val="dash"/>
              </a:ln>
            </c:spPr>
          </c:marker>
          <c:xVal>
            <c:numRef>
              <c:f>('Question 3'!$S$34:$V$34,'Question 3'!$S$34)</c:f>
              <c:numCache>
                <c:formatCode>General</c:formatCode>
                <c:ptCount val="5"/>
                <c:pt idx="0">
                  <c:v>7</c:v>
                </c:pt>
                <c:pt idx="1">
                  <c:v>4</c:v>
                </c:pt>
                <c:pt idx="2">
                  <c:v>4</c:v>
                </c:pt>
                <c:pt idx="3">
                  <c:v>10</c:v>
                </c:pt>
                <c:pt idx="4">
                  <c:v>7</c:v>
                </c:pt>
              </c:numCache>
            </c:numRef>
          </c:xVal>
          <c:yVal>
            <c:numRef>
              <c:f>'Question 3'!$S$35:$V$35</c:f>
              <c:numCache>
                <c:formatCode>General</c:formatCode>
                <c:ptCount val="4"/>
                <c:pt idx="0">
                  <c:v>-3</c:v>
                </c:pt>
                <c:pt idx="1">
                  <c:v>-3</c:v>
                </c:pt>
                <c:pt idx="2">
                  <c:v>-5</c:v>
                </c:pt>
                <c:pt idx="3">
                  <c:v>-5</c:v>
                </c:pt>
              </c:numCache>
            </c:numRef>
          </c:yVal>
          <c:smooth val="0"/>
          <c:extLst>
            <c:ext xmlns:c16="http://schemas.microsoft.com/office/drawing/2014/chart" uri="{C3380CC4-5D6E-409C-BE32-E72D297353CC}">
              <c16:uniqueId val="{00000004-3AB1-481F-B58D-9C6C7387A54E}"/>
            </c:ext>
          </c:extLst>
        </c:ser>
        <c:ser>
          <c:idx val="8"/>
          <c:order val="8"/>
          <c:tx>
            <c:v>Rotated Trapezium 2</c:v>
          </c:tx>
          <c:spPr>
            <a:ln>
              <a:solidFill>
                <a:srgbClr val="FF0000"/>
              </a:solidFill>
              <a:prstDash val="dash"/>
            </a:ln>
          </c:spPr>
          <c:marker>
            <c:symbol val="x"/>
            <c:size val="5"/>
            <c:spPr>
              <a:ln w="12700">
                <a:solidFill>
                  <a:srgbClr val="FF0000"/>
                </a:solidFill>
                <a:prstDash val="dash"/>
              </a:ln>
            </c:spPr>
          </c:marker>
          <c:xVal>
            <c:numRef>
              <c:f>('Question 3'!$W$34:$Z$34,'Question 3'!$W$34)</c:f>
              <c:numCache>
                <c:formatCode>General</c:formatCode>
                <c:ptCount val="5"/>
                <c:pt idx="0">
                  <c:v>7</c:v>
                </c:pt>
                <c:pt idx="1">
                  <c:v>4</c:v>
                </c:pt>
                <c:pt idx="2">
                  <c:v>4</c:v>
                </c:pt>
                <c:pt idx="3">
                  <c:v>10</c:v>
                </c:pt>
                <c:pt idx="4">
                  <c:v>7</c:v>
                </c:pt>
              </c:numCache>
            </c:numRef>
          </c:xVal>
          <c:yVal>
            <c:numRef>
              <c:f>'Question 3'!$W$35:$Z$35</c:f>
              <c:numCache>
                <c:formatCode>General</c:formatCode>
                <c:ptCount val="4"/>
                <c:pt idx="0">
                  <c:v>-3</c:v>
                </c:pt>
                <c:pt idx="1">
                  <c:v>-3</c:v>
                </c:pt>
                <c:pt idx="2">
                  <c:v>-1</c:v>
                </c:pt>
                <c:pt idx="3">
                  <c:v>-1</c:v>
                </c:pt>
              </c:numCache>
            </c:numRef>
          </c:yVal>
          <c:smooth val="0"/>
          <c:extLst>
            <c:ext xmlns:c16="http://schemas.microsoft.com/office/drawing/2014/chart" uri="{C3380CC4-5D6E-409C-BE32-E72D297353CC}">
              <c16:uniqueId val="{00000005-3AB1-481F-B58D-9C6C7387A54E}"/>
            </c:ext>
          </c:extLst>
        </c:ser>
        <c:dLbls>
          <c:showLegendKey val="0"/>
          <c:showVal val="0"/>
          <c:showCatName val="0"/>
          <c:showSerName val="0"/>
          <c:showPercent val="0"/>
          <c:showBubbleSize val="0"/>
        </c:dLbls>
        <c:axId val="87157760"/>
        <c:axId val="85430272"/>
      </c:scatterChart>
      <c:valAx>
        <c:axId val="87157760"/>
        <c:scaling>
          <c:orientation val="minMax"/>
        </c:scaling>
        <c:delete val="0"/>
        <c:axPos val="b"/>
        <c:majorGridlines>
          <c:spPr>
            <a:ln w="9525" cap="flat" cmpd="sng" algn="ctr">
              <a:solidFill>
                <a:schemeClr val="bg2">
                  <a:lumMod val="2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30272"/>
        <c:crosses val="autoZero"/>
        <c:crossBetween val="midCat"/>
      </c:valAx>
      <c:valAx>
        <c:axId val="85430272"/>
        <c:scaling>
          <c:orientation val="minMax"/>
        </c:scaling>
        <c:delete val="0"/>
        <c:axPos val="l"/>
        <c:majorGridlines>
          <c:spPr>
            <a:ln w="9525" cap="flat" cmpd="sng" algn="ctr">
              <a:solidFill>
                <a:schemeClr val="bg2">
                  <a:lumMod val="2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57760"/>
        <c:crosses val="autoZero"/>
        <c:crossBetween val="midCat"/>
      </c:valAx>
      <c:spPr>
        <a:noFill/>
        <a:ln>
          <a:solidFill>
            <a:schemeClr val="bg2">
              <a:lumMod val="25000"/>
            </a:schemeClr>
          </a:solid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44" l="0.7000000000000004" r="0.7000000000000004" t="0.75000000000000044" header="0.30000000000000021" footer="0.30000000000000021"/>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2</xdr:col>
      <xdr:colOff>159025</xdr:colOff>
      <xdr:row>2</xdr:row>
      <xdr:rowOff>49696</xdr:rowOff>
    </xdr:from>
    <xdr:ext cx="5965607" cy="328551"/>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417982" y="440635"/>
              <a:ext cx="5965607" cy="3285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b="0" i="1">
                            <a:latin typeface="Cambria Math" panose="02040503050406030204" pitchFamily="18" charset="0"/>
                          </a:rPr>
                        </m:ctrlPr>
                      </m:sSubPr>
                      <m:e>
                        <m:r>
                          <a:rPr lang="en-GB" sz="1100" b="0" i="1">
                            <a:latin typeface="Cambria Math" panose="02040503050406030204" pitchFamily="18" charset="0"/>
                          </a:rPr>
                          <m:t>𝑃</m:t>
                        </m:r>
                      </m:e>
                      <m:sub>
                        <m:r>
                          <a:rPr lang="en-GB" sz="1100" b="0" i="1">
                            <a:latin typeface="Cambria Math" panose="02040503050406030204" pitchFamily="18" charset="0"/>
                          </a:rPr>
                          <m:t>5</m:t>
                        </m:r>
                      </m:sub>
                    </m:sSub>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=0.5</m:t>
                    </m:r>
                    <m:func>
                      <m:funcPr>
                        <m:ctrlPr>
                          <a:rPr lang="en-GB" sz="1100" b="0" i="1">
                            <a:latin typeface="Cambria Math" panose="02040503050406030204" pitchFamily="18" charset="0"/>
                          </a:rPr>
                        </m:ctrlPr>
                      </m:funcPr>
                      <m:fName>
                        <m:r>
                          <m:rPr>
                            <m:sty m:val="p"/>
                          </m:rPr>
                          <a:rPr lang="en-GB" sz="1100" b="0" i="0">
                            <a:latin typeface="Cambria Math" panose="02040503050406030204" pitchFamily="18" charset="0"/>
                          </a:rPr>
                          <m:t>cos</m:t>
                        </m:r>
                      </m:fName>
                      <m:e>
                        <m:d>
                          <m:dPr>
                            <m:ctrlPr>
                              <a:rPr lang="en-GB" sz="1100" b="0" i="1">
                                <a:latin typeface="Cambria Math" panose="02040503050406030204" pitchFamily="18" charset="0"/>
                              </a:rPr>
                            </m:ctrlPr>
                          </m:dPr>
                          <m:e>
                            <m:sSub>
                              <m:sSubPr>
                                <m:ctrlPr>
                                  <a:rPr lang="en-GB" sz="1100" b="0" i="1">
                                    <a:latin typeface="Cambria Math" panose="02040503050406030204" pitchFamily="18" charset="0"/>
                                  </a:rPr>
                                </m:ctrlPr>
                              </m:sSubPr>
                              <m:e>
                                <m:r>
                                  <a:rPr lang="en-GB" sz="1100" b="0" i="1">
                                    <a:latin typeface="Cambria Math" panose="02040503050406030204" pitchFamily="18" charset="0"/>
                                  </a:rPr>
                                  <m:t>2</m:t>
                                </m:r>
                                <m:r>
                                  <a:rPr lang="en-GB" sz="1100" b="0" i="1">
                                    <a:latin typeface="Cambria Math" panose="02040503050406030204" pitchFamily="18" charset="0"/>
                                  </a:rPr>
                                  <m:t>𝑥</m:t>
                                </m:r>
                              </m:e>
                              <m:sub>
                                <m:r>
                                  <a:rPr lang="en-GB" sz="1100" b="0" i="1">
                                    <a:latin typeface="Cambria Math" panose="02040503050406030204" pitchFamily="18" charset="0"/>
                                  </a:rPr>
                                  <m:t>0</m:t>
                                </m:r>
                              </m:sub>
                            </m:sSub>
                          </m:e>
                        </m:d>
                        <m:r>
                          <a:rPr lang="en-GB" sz="1100" b="0" i="1">
                            <a:latin typeface="Cambria Math" panose="02040503050406030204" pitchFamily="18" charset="0"/>
                          </a:rPr>
                          <m:t>−</m:t>
                        </m:r>
                        <m:r>
                          <a:rPr lang="en-GB" sz="1100" b="0" i="1">
                            <a:latin typeface="Cambria Math" panose="02040503050406030204" pitchFamily="18" charset="0"/>
                          </a:rPr>
                          <m:t>𝑥</m:t>
                        </m:r>
                        <m:func>
                          <m:funcPr>
                            <m:ctrlPr>
                              <a:rPr lang="en-GB" sz="1100" b="0" i="1">
                                <a:latin typeface="Cambria Math" panose="02040503050406030204" pitchFamily="18" charset="0"/>
                              </a:rPr>
                            </m:ctrlPr>
                          </m:funcPr>
                          <m:fName>
                            <m:r>
                              <m:rPr>
                                <m:sty m:val="p"/>
                              </m:rPr>
                              <a:rPr lang="en-GB" sz="1100" b="0" i="0">
                                <a:latin typeface="Cambria Math" panose="02040503050406030204" pitchFamily="18" charset="0"/>
                              </a:rPr>
                              <m:t>sin</m:t>
                            </m:r>
                          </m:fName>
                          <m:e>
                            <m:d>
                              <m:dPr>
                                <m:ctrlPr>
                                  <a:rPr lang="en-GB" sz="1100" b="0" i="1">
                                    <a:latin typeface="Cambria Math" panose="02040503050406030204" pitchFamily="18" charset="0"/>
                                  </a:rPr>
                                </m:ctrlPr>
                              </m:dPr>
                              <m:e>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2</m:t>
                                    </m:r>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e>
                            </m:d>
                          </m:e>
                        </m:func>
                        <m:r>
                          <a:rPr lang="en-GB" sz="1100" b="0" i="1">
                            <a:latin typeface="Cambria Math" panose="02040503050406030204" pitchFamily="18" charset="0"/>
                          </a:rPr>
                          <m:t>−</m:t>
                        </m:r>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2</m:t>
                            </m:r>
                          </m:sup>
                        </m:sSup>
                        <m:f>
                          <m:fPr>
                            <m:ctrlPr>
                              <a:rPr lang="en-GB" sz="1100" b="0" i="1">
                                <a:latin typeface="Cambria Math" panose="02040503050406030204" pitchFamily="18" charset="0"/>
                              </a:rPr>
                            </m:ctrlPr>
                          </m:fPr>
                          <m:num>
                            <m:r>
                              <a:rPr lang="en-GB" sz="1100" b="0" i="1">
                                <a:latin typeface="Cambria Math" panose="02040503050406030204" pitchFamily="18" charset="0"/>
                              </a:rPr>
                              <m:t>2</m:t>
                            </m:r>
                            <m:func>
                              <m:funcPr>
                                <m:ctrlPr>
                                  <a:rPr lang="en-GB" sz="1100" b="0" i="1">
                                    <a:latin typeface="Cambria Math" panose="02040503050406030204" pitchFamily="18" charset="0"/>
                                  </a:rPr>
                                </m:ctrlPr>
                              </m:funcPr>
                              <m:fName>
                                <m:r>
                                  <m:rPr>
                                    <m:sty m:val="p"/>
                                  </m:rPr>
                                  <a:rPr lang="en-GB" sz="1100" b="0" i="0">
                                    <a:latin typeface="Cambria Math" panose="02040503050406030204" pitchFamily="18" charset="0"/>
                                  </a:rPr>
                                  <m:t>cos</m:t>
                                </m:r>
                              </m:fName>
                              <m:e>
                                <m:d>
                                  <m:dPr>
                                    <m:ctrlPr>
                                      <a:rPr lang="en-GB" sz="1100" b="0" i="1">
                                        <a:latin typeface="Cambria Math" panose="02040503050406030204" pitchFamily="18" charset="0"/>
                                      </a:rPr>
                                    </m:ctrlPr>
                                  </m:dPr>
                                  <m:e>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2</m:t>
                                        </m:r>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e>
                                </m:d>
                              </m:e>
                            </m:func>
                          </m:num>
                          <m:den>
                            <m:r>
                              <a:rPr lang="en-GB" sz="1100" b="0" i="1">
                                <a:latin typeface="Cambria Math" panose="02040503050406030204" pitchFamily="18" charset="0"/>
                              </a:rPr>
                              <m:t>2!</m:t>
                            </m:r>
                          </m:den>
                        </m:f>
                        <m:r>
                          <a:rPr lang="en-GB" sz="1100" b="0" i="1">
                            <a:latin typeface="Cambria Math" panose="02040503050406030204" pitchFamily="18" charset="0"/>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3</m:t>
                            </m:r>
                          </m:sup>
                        </m:sSup>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4</m:t>
                            </m:r>
                            <m:func>
                              <m:funcPr>
                                <m:ctrlPr>
                                  <a:rPr lang="en-GB" sz="1100" b="0" i="1">
                                    <a:solidFill>
                                      <a:schemeClr val="tx1"/>
                                    </a:solidFill>
                                    <a:effectLst/>
                                    <a:latin typeface="Cambria Math" panose="02040503050406030204" pitchFamily="18" charset="0"/>
                                    <a:ea typeface="+mn-ea"/>
                                    <a:cs typeface="+mn-cs"/>
                                  </a:rPr>
                                </m:ctrlPr>
                              </m:funcPr>
                              <m:fName>
                                <m:r>
                                  <a:rPr lang="en-GB" sz="1100" b="0" i="1">
                                    <a:solidFill>
                                      <a:schemeClr val="tx1"/>
                                    </a:solidFill>
                                    <a:effectLst/>
                                    <a:latin typeface="Cambria Math" panose="02040503050406030204" pitchFamily="18" charset="0"/>
                                    <a:ea typeface="+mn-ea"/>
                                    <a:cs typeface="+mn-cs"/>
                                  </a:rPr>
                                  <m:t>𝑠𝑖𝑛</m:t>
                                </m:r>
                              </m:fName>
                              <m:e>
                                <m:d>
                                  <m:dPr>
                                    <m:ctrlPr>
                                      <a:rPr lang="en-GB" sz="1100" b="0" i="1">
                                        <a:solidFill>
                                          <a:schemeClr val="tx1"/>
                                        </a:solidFill>
                                        <a:effectLst/>
                                        <a:latin typeface="Cambria Math" panose="02040503050406030204" pitchFamily="18" charset="0"/>
                                        <a:ea typeface="+mn-ea"/>
                                        <a:cs typeface="+mn-cs"/>
                                      </a:rPr>
                                    </m:ctrlPr>
                                  </m:dPr>
                                  <m:e>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2</m:t>
                                        </m:r>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e>
                                </m:d>
                              </m:e>
                            </m:func>
                          </m:num>
                          <m:den>
                            <m:r>
                              <a:rPr lang="en-GB" sz="1100" b="0" i="1">
                                <a:solidFill>
                                  <a:schemeClr val="tx1"/>
                                </a:solidFill>
                                <a:effectLst/>
                                <a:latin typeface="Cambria Math" panose="02040503050406030204" pitchFamily="18" charset="0"/>
                                <a:ea typeface="+mn-ea"/>
                                <a:cs typeface="+mn-cs"/>
                              </a:rPr>
                              <m:t>3!</m:t>
                            </m:r>
                          </m:den>
                        </m:f>
                        <m:r>
                          <a:rPr lang="en-GB" sz="1100" b="0" i="1">
                            <a:solidFill>
                              <a:schemeClr val="tx1"/>
                            </a:solidFill>
                            <a:effectLst/>
                            <a:latin typeface="Cambria Math" panose="02040503050406030204" pitchFamily="18" charset="0"/>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4</m:t>
                            </m:r>
                          </m:sup>
                        </m:sSup>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8</m:t>
                            </m:r>
                            <m:r>
                              <m:rPr>
                                <m:sty m:val="p"/>
                              </m:rPr>
                              <a:rPr lang="en-GB" sz="1100" b="0" i="0">
                                <a:solidFill>
                                  <a:schemeClr val="tx1"/>
                                </a:solidFill>
                                <a:effectLst/>
                                <a:latin typeface="Cambria Math" panose="02040503050406030204" pitchFamily="18" charset="0"/>
                                <a:ea typeface="+mn-ea"/>
                                <a:cs typeface="+mn-cs"/>
                              </a:rPr>
                              <m:t>cos</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2</m:t>
                                </m:r>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num>
                          <m:den>
                            <m:r>
                              <a:rPr lang="en-GB" sz="1100" b="0" i="1">
                                <a:solidFill>
                                  <a:schemeClr val="tx1"/>
                                </a:solidFill>
                                <a:effectLst/>
                                <a:latin typeface="Cambria Math" panose="02040503050406030204" pitchFamily="18" charset="0"/>
                                <a:ea typeface="+mn-ea"/>
                                <a:cs typeface="+mn-cs"/>
                              </a:rPr>
                              <m:t>4!</m:t>
                            </m:r>
                          </m:den>
                        </m:f>
                        <m:r>
                          <a:rPr lang="en-GB" sz="1100" b="0" i="1">
                            <a:solidFill>
                              <a:schemeClr val="tx1"/>
                            </a:solidFill>
                            <a:effectLst/>
                            <a:latin typeface="Cambria Math" panose="02040503050406030204" pitchFamily="18" charset="0"/>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5</m:t>
                            </m:r>
                          </m:sup>
                        </m:sSup>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16</m:t>
                            </m:r>
                            <m:r>
                              <m:rPr>
                                <m:sty m:val="p"/>
                              </m:rPr>
                              <a:rPr lang="en-GB" sz="1100" b="0" i="0">
                                <a:solidFill>
                                  <a:schemeClr val="tx1"/>
                                </a:solidFill>
                                <a:effectLst/>
                                <a:latin typeface="Cambria Math" panose="02040503050406030204" pitchFamily="18" charset="0"/>
                                <a:ea typeface="+mn-ea"/>
                                <a:cs typeface="+mn-cs"/>
                              </a:rPr>
                              <m:t>sin</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2</m:t>
                                </m:r>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num>
                          <m:den>
                            <m:r>
                              <a:rPr lang="en-GB" sz="1100" b="0" i="1">
                                <a:solidFill>
                                  <a:schemeClr val="tx1"/>
                                </a:solidFill>
                                <a:effectLst/>
                                <a:latin typeface="Cambria Math" panose="02040503050406030204" pitchFamily="18" charset="0"/>
                                <a:ea typeface="+mn-ea"/>
                                <a:cs typeface="+mn-cs"/>
                              </a:rPr>
                              <m:t>5!</m:t>
                            </m:r>
                          </m:den>
                        </m:f>
                      </m:e>
                    </m:func>
                  </m:oMath>
                </m:oMathPara>
              </a14:m>
              <a:endParaRPr lang="en-GB" sz="1100"/>
            </a:p>
          </xdr:txBody>
        </xdr:sp>
      </mc:Choice>
      <mc:Fallback xmlns="">
        <xdr:sp macro="" textlink="">
          <xdr:nvSpPr>
            <xdr:cNvPr id="3" name="TextBox 2">
              <a:extLst>
                <a:ext uri="{FF2B5EF4-FFF2-40B4-BE49-F238E27FC236}">
                  <a16:creationId xmlns:a16="http://schemas.microsoft.com/office/drawing/2014/main" xmlns="" id="{00000000-0008-0000-0100-000003000000}"/>
                </a:ext>
              </a:extLst>
            </xdr:cNvPr>
            <xdr:cNvSpPr txBox="1"/>
          </xdr:nvSpPr>
          <xdr:spPr>
            <a:xfrm>
              <a:off x="1417982" y="440635"/>
              <a:ext cx="5965607" cy="3285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𝑃_5 (𝑥)=0.5 cos⁡〖(〖2𝑥〗_0 )−𝑥 sin⁡(</a:t>
              </a:r>
              <a:r>
                <a:rPr lang="en-GB" sz="1100" b="0" i="0">
                  <a:solidFill>
                    <a:schemeClr val="tx1"/>
                  </a:solidFill>
                  <a:effectLst/>
                  <a:latin typeface="+mn-lt"/>
                  <a:ea typeface="+mn-ea"/>
                  <a:cs typeface="+mn-cs"/>
                </a:rPr>
                <a:t>〖2𝑥〗_0</a:t>
              </a:r>
              <a:r>
                <a:rPr lang="en-GB" sz="1100" b="0" i="0">
                  <a:solidFill>
                    <a:schemeClr val="tx1"/>
                  </a:solidFill>
                  <a:effectLst/>
                  <a:latin typeface="Cambria Math" panose="02040503050406030204" pitchFamily="18" charset="0"/>
                  <a:ea typeface="+mn-ea"/>
                  <a:cs typeface="+mn-cs"/>
                </a:rPr>
                <a:t> )</a:t>
              </a:r>
              <a:r>
                <a:rPr lang="en-GB" sz="1100" b="0" i="0">
                  <a:latin typeface="Cambria Math" panose="02040503050406030204" pitchFamily="18" charset="0"/>
                </a:rPr>
                <a:t>−𝑥^2  (2 cos⁡(</a:t>
              </a:r>
              <a:r>
                <a:rPr lang="en-GB" sz="1100" b="0" i="0">
                  <a:solidFill>
                    <a:schemeClr val="tx1"/>
                  </a:solidFill>
                  <a:effectLst/>
                  <a:latin typeface="+mn-lt"/>
                  <a:ea typeface="+mn-ea"/>
                  <a:cs typeface="+mn-cs"/>
                </a:rPr>
                <a:t>〖2𝑥〗_0</a:t>
              </a:r>
              <a:r>
                <a:rPr lang="en-GB" sz="1100" b="0" i="0">
                  <a:solidFill>
                    <a:schemeClr val="tx1"/>
                  </a:solidFill>
                  <a:effectLst/>
                  <a:latin typeface="Cambria Math" panose="02040503050406030204" pitchFamily="18" charset="0"/>
                  <a:ea typeface="+mn-ea"/>
                  <a:cs typeface="+mn-cs"/>
                </a:rPr>
                <a:t> ))/</a:t>
              </a:r>
              <a:r>
                <a:rPr lang="en-GB" sz="1100" b="0" i="0">
                  <a:latin typeface="Cambria Math" panose="02040503050406030204" pitchFamily="18" charset="0"/>
                </a:rPr>
                <a:t>2!+</a:t>
              </a:r>
              <a:r>
                <a:rPr lang="en-GB" sz="1100" b="0" i="0">
                  <a:solidFill>
                    <a:schemeClr val="tx1"/>
                  </a:solidFill>
                  <a:effectLst/>
                  <a:latin typeface="Cambria Math" panose="02040503050406030204" pitchFamily="18" charset="0"/>
                  <a:ea typeface="+mn-ea"/>
                  <a:cs typeface="+mn-cs"/>
                </a:rPr>
                <a:t>𝑥^3  (4 𝑠𝑖𝑛⁡(</a:t>
              </a:r>
              <a:r>
                <a:rPr lang="en-GB" sz="1100" b="0" i="0">
                  <a:solidFill>
                    <a:schemeClr val="tx1"/>
                  </a:solidFill>
                  <a:effectLst/>
                  <a:latin typeface="+mn-lt"/>
                  <a:ea typeface="+mn-ea"/>
                  <a:cs typeface="+mn-cs"/>
                </a:rPr>
                <a:t>〖2𝑥〗_0</a:t>
              </a:r>
              <a:r>
                <a:rPr lang="en-GB" sz="1100" b="0" i="0">
                  <a:solidFill>
                    <a:schemeClr val="tx1"/>
                  </a:solidFill>
                  <a:effectLst/>
                  <a:latin typeface="Cambria Math" panose="02040503050406030204" pitchFamily="18" charset="0"/>
                  <a:ea typeface="+mn-ea"/>
                  <a:cs typeface="+mn-cs"/>
                </a:rPr>
                <a:t> ))/3!+𝑥^4  (8cos⁡(</a:t>
              </a:r>
              <a:r>
                <a:rPr lang="en-GB" sz="1100" b="0" i="0">
                  <a:solidFill>
                    <a:schemeClr val="tx1"/>
                  </a:solidFill>
                  <a:effectLst/>
                  <a:latin typeface="+mn-lt"/>
                  <a:ea typeface="+mn-ea"/>
                  <a:cs typeface="+mn-cs"/>
                </a:rPr>
                <a:t>〖2𝑥〗_0</a:t>
              </a:r>
              <a:r>
                <a:rPr lang="en-GB" sz="1100" b="0" i="0">
                  <a:solidFill>
                    <a:schemeClr val="tx1"/>
                  </a:solidFill>
                  <a:effectLst/>
                  <a:latin typeface="Cambria Math" panose="02040503050406030204" pitchFamily="18" charset="0"/>
                  <a:ea typeface="+mn-ea"/>
                  <a:cs typeface="+mn-cs"/>
                </a:rPr>
                <a:t>))/4!−𝑥^5  (16sin⁡(</a:t>
              </a:r>
              <a:r>
                <a:rPr lang="en-GB" sz="1100" b="0" i="0">
                  <a:solidFill>
                    <a:schemeClr val="tx1"/>
                  </a:solidFill>
                  <a:effectLst/>
                  <a:latin typeface="+mn-lt"/>
                  <a:ea typeface="+mn-ea"/>
                  <a:cs typeface="+mn-cs"/>
                </a:rPr>
                <a:t>〖2𝑥〗_0</a:t>
              </a:r>
              <a:r>
                <a:rPr lang="en-GB" sz="1100" b="0" i="0">
                  <a:solidFill>
                    <a:schemeClr val="tx1"/>
                  </a:solidFill>
                  <a:effectLst/>
                  <a:latin typeface="Cambria Math" panose="02040503050406030204" pitchFamily="18" charset="0"/>
                  <a:ea typeface="+mn-ea"/>
                  <a:cs typeface="+mn-cs"/>
                </a:rPr>
                <a:t>))/5!〗</a:t>
              </a:r>
              <a:endParaRPr lang="en-GB" sz="1100"/>
            </a:p>
          </xdr:txBody>
        </xdr:sp>
      </mc:Fallback>
    </mc:AlternateContent>
    <xdr:clientData/>
  </xdr:oneCellAnchor>
  <xdr:oneCellAnchor>
    <xdr:from>
      <xdr:col>2</xdr:col>
      <xdr:colOff>159025</xdr:colOff>
      <xdr:row>4</xdr:row>
      <xdr:rowOff>64272</xdr:rowOff>
    </xdr:from>
    <xdr:ext cx="5141023" cy="328551"/>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1421768" y="821918"/>
              <a:ext cx="5141023" cy="3285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b="0" i="1">
                            <a:latin typeface="Cambria Math" panose="02040503050406030204" pitchFamily="18" charset="0"/>
                          </a:rPr>
                        </m:ctrlPr>
                      </m:sSubPr>
                      <m:e>
                        <m:r>
                          <a:rPr lang="en-GB" sz="1100" b="0" i="1">
                            <a:latin typeface="Cambria Math" panose="02040503050406030204" pitchFamily="18" charset="0"/>
                          </a:rPr>
                          <m:t>𝑃</m:t>
                        </m:r>
                      </m:e>
                      <m:sub>
                        <m:r>
                          <a:rPr lang="en-GB" sz="1100" b="0" i="1">
                            <a:latin typeface="Cambria Math" panose="02040503050406030204" pitchFamily="18" charset="0"/>
                          </a:rPr>
                          <m:t>5</m:t>
                        </m:r>
                      </m:sub>
                    </m:sSub>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=0.5</m:t>
                    </m:r>
                    <m:func>
                      <m:funcPr>
                        <m:ctrlPr>
                          <a:rPr lang="en-GB" sz="1100" b="0" i="1">
                            <a:latin typeface="Cambria Math" panose="02040503050406030204" pitchFamily="18" charset="0"/>
                          </a:rPr>
                        </m:ctrlPr>
                      </m:funcPr>
                      <m:fName>
                        <m:r>
                          <m:rPr>
                            <m:sty m:val="p"/>
                          </m:rPr>
                          <a:rPr lang="en-GB" sz="1100" b="0" i="0">
                            <a:latin typeface="Cambria Math" panose="02040503050406030204" pitchFamily="18" charset="0"/>
                          </a:rPr>
                          <m:t>cos</m:t>
                        </m:r>
                      </m:fName>
                      <m:e>
                        <m:d>
                          <m:dPr>
                            <m:ctrlPr>
                              <a:rPr lang="en-GB" sz="1100" b="0" i="1">
                                <a:latin typeface="Cambria Math" panose="02040503050406030204" pitchFamily="18" charset="0"/>
                              </a:rPr>
                            </m:ctrlPr>
                          </m:dPr>
                          <m:e>
                            <m:r>
                              <a:rPr lang="en-GB" sz="1100" b="0" i="1">
                                <a:latin typeface="Cambria Math" panose="02040503050406030204" pitchFamily="18" charset="0"/>
                              </a:rPr>
                              <m:t>0</m:t>
                            </m:r>
                          </m:e>
                        </m:d>
                        <m:r>
                          <a:rPr lang="en-GB" sz="1100" b="0" i="1">
                            <a:latin typeface="Cambria Math" panose="02040503050406030204" pitchFamily="18" charset="0"/>
                          </a:rPr>
                          <m:t>−</m:t>
                        </m:r>
                        <m:r>
                          <a:rPr lang="en-GB" sz="1100" b="0" i="1">
                            <a:latin typeface="Cambria Math" panose="02040503050406030204" pitchFamily="18" charset="0"/>
                          </a:rPr>
                          <m:t>𝑥</m:t>
                        </m:r>
                        <m:func>
                          <m:funcPr>
                            <m:ctrlPr>
                              <a:rPr lang="en-GB" sz="1100" b="0" i="1">
                                <a:latin typeface="Cambria Math" panose="02040503050406030204" pitchFamily="18" charset="0"/>
                              </a:rPr>
                            </m:ctrlPr>
                          </m:funcPr>
                          <m:fName>
                            <m:r>
                              <m:rPr>
                                <m:sty m:val="p"/>
                              </m:rPr>
                              <a:rPr lang="en-GB" sz="1100" b="0" i="0">
                                <a:latin typeface="Cambria Math" panose="02040503050406030204" pitchFamily="18" charset="0"/>
                              </a:rPr>
                              <m:t>sin</m:t>
                            </m:r>
                          </m:fName>
                          <m:e>
                            <m:d>
                              <m:dPr>
                                <m:ctrlPr>
                                  <a:rPr lang="en-GB" sz="1100" b="0" i="1">
                                    <a:latin typeface="Cambria Math" panose="02040503050406030204" pitchFamily="18" charset="0"/>
                                  </a:rPr>
                                </m:ctrlPr>
                              </m:dPr>
                              <m:e>
                                <m:r>
                                  <a:rPr lang="en-GB" sz="1100" b="0" i="1">
                                    <a:solidFill>
                                      <a:schemeClr val="tx1"/>
                                    </a:solidFill>
                                    <a:effectLst/>
                                    <a:latin typeface="Cambria Math" panose="02040503050406030204" pitchFamily="18" charset="0"/>
                                    <a:ea typeface="+mn-ea"/>
                                    <a:cs typeface="+mn-cs"/>
                                  </a:rPr>
                                  <m:t>0</m:t>
                                </m:r>
                              </m:e>
                            </m:d>
                          </m:e>
                        </m:func>
                        <m:r>
                          <a:rPr lang="en-GB" sz="1100" b="0" i="1">
                            <a:latin typeface="Cambria Math" panose="02040503050406030204" pitchFamily="18" charset="0"/>
                          </a:rPr>
                          <m:t>−</m:t>
                        </m:r>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2</m:t>
                            </m:r>
                          </m:sup>
                        </m:sSup>
                        <m:f>
                          <m:fPr>
                            <m:ctrlPr>
                              <a:rPr lang="en-GB" sz="1100" b="0" i="1">
                                <a:latin typeface="Cambria Math" panose="02040503050406030204" pitchFamily="18" charset="0"/>
                              </a:rPr>
                            </m:ctrlPr>
                          </m:fPr>
                          <m:num>
                            <m:r>
                              <a:rPr lang="en-GB" sz="1100" b="0" i="1">
                                <a:latin typeface="Cambria Math" panose="02040503050406030204" pitchFamily="18" charset="0"/>
                              </a:rPr>
                              <m:t>2</m:t>
                            </m:r>
                            <m:func>
                              <m:funcPr>
                                <m:ctrlPr>
                                  <a:rPr lang="en-GB" sz="1100" b="0" i="1">
                                    <a:latin typeface="Cambria Math" panose="02040503050406030204" pitchFamily="18" charset="0"/>
                                  </a:rPr>
                                </m:ctrlPr>
                              </m:funcPr>
                              <m:fName>
                                <m:r>
                                  <m:rPr>
                                    <m:sty m:val="p"/>
                                  </m:rPr>
                                  <a:rPr lang="en-GB" sz="1100" b="0" i="0">
                                    <a:latin typeface="Cambria Math" panose="02040503050406030204" pitchFamily="18" charset="0"/>
                                  </a:rPr>
                                  <m:t>cos</m:t>
                                </m:r>
                              </m:fName>
                              <m:e>
                                <m:d>
                                  <m:dPr>
                                    <m:ctrlPr>
                                      <a:rPr lang="en-GB" sz="1100" b="0" i="1">
                                        <a:latin typeface="Cambria Math" panose="02040503050406030204" pitchFamily="18" charset="0"/>
                                      </a:rPr>
                                    </m:ctrlPr>
                                  </m:dPr>
                                  <m:e>
                                    <m:r>
                                      <a:rPr lang="en-GB" sz="1100" b="0" i="1">
                                        <a:solidFill>
                                          <a:schemeClr val="tx1"/>
                                        </a:solidFill>
                                        <a:effectLst/>
                                        <a:latin typeface="Cambria Math" panose="02040503050406030204" pitchFamily="18" charset="0"/>
                                        <a:ea typeface="+mn-ea"/>
                                        <a:cs typeface="+mn-cs"/>
                                      </a:rPr>
                                      <m:t>0</m:t>
                                    </m:r>
                                  </m:e>
                                </m:d>
                              </m:e>
                            </m:func>
                          </m:num>
                          <m:den>
                            <m:r>
                              <a:rPr lang="en-GB" sz="1100" b="0" i="1">
                                <a:latin typeface="Cambria Math" panose="02040503050406030204" pitchFamily="18" charset="0"/>
                              </a:rPr>
                              <m:t>2</m:t>
                            </m:r>
                          </m:den>
                        </m:f>
                        <m:r>
                          <a:rPr lang="en-GB" sz="1100" b="0" i="1">
                            <a:latin typeface="Cambria Math" panose="02040503050406030204" pitchFamily="18" charset="0"/>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3</m:t>
                            </m:r>
                          </m:sup>
                        </m:sSup>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4</m:t>
                            </m:r>
                            <m:func>
                              <m:funcPr>
                                <m:ctrlPr>
                                  <a:rPr lang="en-GB" sz="1100" b="0" i="1">
                                    <a:solidFill>
                                      <a:schemeClr val="tx1"/>
                                    </a:solidFill>
                                    <a:effectLst/>
                                    <a:latin typeface="Cambria Math" panose="02040503050406030204" pitchFamily="18" charset="0"/>
                                    <a:ea typeface="+mn-ea"/>
                                    <a:cs typeface="+mn-cs"/>
                                  </a:rPr>
                                </m:ctrlPr>
                              </m:funcPr>
                              <m:fName>
                                <m:r>
                                  <a:rPr lang="en-GB" sz="1100" b="0" i="1">
                                    <a:solidFill>
                                      <a:schemeClr val="tx1"/>
                                    </a:solidFill>
                                    <a:effectLst/>
                                    <a:latin typeface="Cambria Math" panose="02040503050406030204" pitchFamily="18" charset="0"/>
                                    <a:ea typeface="+mn-ea"/>
                                    <a:cs typeface="+mn-cs"/>
                                  </a:rPr>
                                  <m:t>𝑠𝑖𝑛</m:t>
                                </m:r>
                              </m:fName>
                              <m:e>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0</m:t>
                                    </m:r>
                                  </m:e>
                                </m:d>
                              </m:e>
                            </m:func>
                          </m:num>
                          <m:den>
                            <m:r>
                              <a:rPr lang="en-GB" sz="1100" b="0" i="1">
                                <a:solidFill>
                                  <a:schemeClr val="tx1"/>
                                </a:solidFill>
                                <a:effectLst/>
                                <a:latin typeface="Cambria Math" panose="02040503050406030204" pitchFamily="18" charset="0"/>
                                <a:ea typeface="+mn-ea"/>
                                <a:cs typeface="+mn-cs"/>
                              </a:rPr>
                              <m:t>6</m:t>
                            </m:r>
                          </m:den>
                        </m:f>
                        <m:r>
                          <a:rPr lang="en-GB" sz="1100" b="0" i="1">
                            <a:solidFill>
                              <a:schemeClr val="tx1"/>
                            </a:solidFill>
                            <a:effectLst/>
                            <a:latin typeface="Cambria Math" panose="02040503050406030204" pitchFamily="18" charset="0"/>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4</m:t>
                            </m:r>
                          </m:sup>
                        </m:sSup>
                        <m:f>
                          <m:fPr>
                            <m:ctrlPr>
                              <a:rPr lang="en-GB" sz="1100" b="0" i="1">
                                <a:solidFill>
                                  <a:schemeClr val="tx1"/>
                                </a:solidFill>
                                <a:effectLst/>
                                <a:latin typeface="Cambria Math" panose="02040503050406030204" pitchFamily="18" charset="0"/>
                                <a:ea typeface="+mn-ea"/>
                                <a:cs typeface="+mn-cs"/>
                              </a:rPr>
                            </m:ctrlPr>
                          </m:fPr>
                          <m:num>
                            <m:r>
                              <a:rPr lang="en-GB" sz="1100" b="0" i="0">
                                <a:solidFill>
                                  <a:schemeClr val="tx1"/>
                                </a:solidFill>
                                <a:effectLst/>
                                <a:latin typeface="Cambria Math" panose="02040503050406030204" pitchFamily="18" charset="0"/>
                                <a:ea typeface="+mn-ea"/>
                                <a:cs typeface="+mn-cs"/>
                              </a:rPr>
                              <m:t>8</m:t>
                            </m:r>
                            <m:r>
                              <m:rPr>
                                <m:sty m:val="p"/>
                              </m:rPr>
                              <a:rPr lang="en-GB" sz="1100" b="0" i="0">
                                <a:solidFill>
                                  <a:schemeClr val="tx1"/>
                                </a:solidFill>
                                <a:effectLst/>
                                <a:latin typeface="Cambria Math" panose="02040503050406030204" pitchFamily="18" charset="0"/>
                                <a:ea typeface="+mn-ea"/>
                                <a:cs typeface="+mn-cs"/>
                              </a:rPr>
                              <m:t>cos</m:t>
                            </m:r>
                            <m:r>
                              <a:rPr lang="en-GB" sz="1100" b="0" i="1">
                                <a:solidFill>
                                  <a:schemeClr val="tx1"/>
                                </a:solidFill>
                                <a:effectLst/>
                                <a:latin typeface="Cambria Math" panose="02040503050406030204" pitchFamily="18" charset="0"/>
                                <a:ea typeface="+mn-ea"/>
                                <a:cs typeface="+mn-cs"/>
                              </a:rPr>
                              <m:t>⁡(0)</m:t>
                            </m:r>
                          </m:num>
                          <m:den>
                            <m:r>
                              <a:rPr lang="en-GB" sz="1100" b="0" i="1">
                                <a:solidFill>
                                  <a:schemeClr val="tx1"/>
                                </a:solidFill>
                                <a:effectLst/>
                                <a:latin typeface="Cambria Math" panose="02040503050406030204" pitchFamily="18" charset="0"/>
                                <a:ea typeface="+mn-ea"/>
                                <a:cs typeface="+mn-cs"/>
                              </a:rPr>
                              <m:t>24</m:t>
                            </m:r>
                          </m:den>
                        </m:f>
                        <m:r>
                          <a:rPr lang="en-GB" sz="1100" b="0" i="1">
                            <a:solidFill>
                              <a:schemeClr val="tx1"/>
                            </a:solidFill>
                            <a:effectLst/>
                            <a:latin typeface="Cambria Math" panose="02040503050406030204" pitchFamily="18" charset="0"/>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5</m:t>
                            </m:r>
                          </m:sup>
                        </m:sSup>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16</m:t>
                            </m:r>
                            <m:r>
                              <m:rPr>
                                <m:sty m:val="p"/>
                              </m:rPr>
                              <a:rPr lang="en-GB" sz="1100" b="0" i="0">
                                <a:solidFill>
                                  <a:schemeClr val="tx1"/>
                                </a:solidFill>
                                <a:effectLst/>
                                <a:latin typeface="Cambria Math" panose="02040503050406030204" pitchFamily="18" charset="0"/>
                                <a:ea typeface="+mn-ea"/>
                                <a:cs typeface="+mn-cs"/>
                              </a:rPr>
                              <m:t>sin</m:t>
                            </m:r>
                            <m:r>
                              <a:rPr lang="en-GB" sz="1100" b="0" i="1">
                                <a:solidFill>
                                  <a:schemeClr val="tx1"/>
                                </a:solidFill>
                                <a:effectLst/>
                                <a:latin typeface="Cambria Math" panose="02040503050406030204" pitchFamily="18" charset="0"/>
                                <a:ea typeface="+mn-ea"/>
                                <a:cs typeface="+mn-cs"/>
                              </a:rPr>
                              <m:t>⁡(0)</m:t>
                            </m:r>
                          </m:num>
                          <m:den>
                            <m:r>
                              <a:rPr lang="en-GB" sz="1100" b="0" i="1">
                                <a:solidFill>
                                  <a:schemeClr val="tx1"/>
                                </a:solidFill>
                                <a:effectLst/>
                                <a:latin typeface="Cambria Math" panose="02040503050406030204" pitchFamily="18" charset="0"/>
                                <a:ea typeface="+mn-ea"/>
                                <a:cs typeface="+mn-cs"/>
                              </a:rPr>
                              <m:t>120</m:t>
                            </m:r>
                          </m:den>
                        </m:f>
                      </m:e>
                    </m:func>
                  </m:oMath>
                </m:oMathPara>
              </a14:m>
              <a:endParaRPr lang="en-GB" sz="1100"/>
            </a:p>
          </xdr:txBody>
        </xdr:sp>
      </mc:Choice>
      <mc:Fallback xmlns="">
        <xdr:sp macro="" textlink="">
          <xdr:nvSpPr>
            <xdr:cNvPr id="4" name="TextBox 3">
              <a:extLst>
                <a:ext uri="{FF2B5EF4-FFF2-40B4-BE49-F238E27FC236}">
                  <a16:creationId xmlns:a16="http://schemas.microsoft.com/office/drawing/2014/main" xmlns="" id="{9EA6FC9A-0C7D-4F06-BC3B-5375A72016E5}"/>
                </a:ext>
              </a:extLst>
            </xdr:cNvPr>
            <xdr:cNvSpPr txBox="1"/>
          </xdr:nvSpPr>
          <xdr:spPr>
            <a:xfrm>
              <a:off x="1421768" y="821918"/>
              <a:ext cx="5141023" cy="3285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𝑃_5 (𝑥)=0.5 cos⁡〖(0)−𝑥 sin⁡(</a:t>
              </a:r>
              <a:r>
                <a:rPr lang="en-GB" sz="1100" b="0" i="0">
                  <a:solidFill>
                    <a:schemeClr val="tx1"/>
                  </a:solidFill>
                  <a:effectLst/>
                  <a:latin typeface="+mn-lt"/>
                  <a:ea typeface="+mn-ea"/>
                  <a:cs typeface="+mn-cs"/>
                </a:rPr>
                <a:t>0</a:t>
              </a:r>
              <a:r>
                <a:rPr lang="en-GB" sz="1100" b="0" i="0">
                  <a:solidFill>
                    <a:schemeClr val="tx1"/>
                  </a:solidFill>
                  <a:effectLst/>
                  <a:latin typeface="Cambria Math" panose="02040503050406030204" pitchFamily="18" charset="0"/>
                  <a:ea typeface="+mn-ea"/>
                  <a:cs typeface="+mn-cs"/>
                </a:rPr>
                <a:t>)</a:t>
              </a:r>
              <a:r>
                <a:rPr lang="en-GB" sz="1100" b="0" i="0">
                  <a:latin typeface="Cambria Math" panose="02040503050406030204" pitchFamily="18" charset="0"/>
                </a:rPr>
                <a:t>−𝑥^2  (2 cos⁡(</a:t>
              </a:r>
              <a:r>
                <a:rPr lang="en-GB" sz="1100" b="0" i="0">
                  <a:solidFill>
                    <a:schemeClr val="tx1"/>
                  </a:solidFill>
                  <a:effectLst/>
                  <a:latin typeface="+mn-lt"/>
                  <a:ea typeface="+mn-ea"/>
                  <a:cs typeface="+mn-cs"/>
                </a:rPr>
                <a:t>0</a:t>
              </a:r>
              <a:r>
                <a:rPr lang="en-GB" sz="1100" b="0" i="0">
                  <a:solidFill>
                    <a:schemeClr val="tx1"/>
                  </a:solidFill>
                  <a:effectLst/>
                  <a:latin typeface="Cambria Math" panose="02040503050406030204" pitchFamily="18" charset="0"/>
                  <a:ea typeface="+mn-ea"/>
                  <a:cs typeface="+mn-cs"/>
                </a:rPr>
                <a:t>))/</a:t>
              </a:r>
              <a:r>
                <a:rPr lang="en-GB" sz="1100" b="0" i="0">
                  <a:latin typeface="Cambria Math" panose="02040503050406030204" pitchFamily="18" charset="0"/>
                </a:rPr>
                <a:t>2+</a:t>
              </a:r>
              <a:r>
                <a:rPr lang="en-GB" sz="1100" b="0" i="0">
                  <a:solidFill>
                    <a:schemeClr val="tx1"/>
                  </a:solidFill>
                  <a:effectLst/>
                  <a:latin typeface="Cambria Math" panose="02040503050406030204" pitchFamily="18" charset="0"/>
                  <a:ea typeface="+mn-ea"/>
                  <a:cs typeface="+mn-cs"/>
                </a:rPr>
                <a:t>𝑥^3  (4 𝑠𝑖𝑛⁡(</a:t>
              </a:r>
              <a:r>
                <a:rPr lang="en-GB" sz="1100" b="0" i="0">
                  <a:solidFill>
                    <a:schemeClr val="tx1"/>
                  </a:solidFill>
                  <a:effectLst/>
                  <a:latin typeface="+mn-lt"/>
                  <a:ea typeface="+mn-ea"/>
                  <a:cs typeface="+mn-cs"/>
                </a:rPr>
                <a:t>0</a:t>
              </a:r>
              <a:r>
                <a:rPr lang="en-GB" sz="1100" b="0" i="0">
                  <a:solidFill>
                    <a:schemeClr val="tx1"/>
                  </a:solidFill>
                  <a:effectLst/>
                  <a:latin typeface="Cambria Math" panose="02040503050406030204" pitchFamily="18" charset="0"/>
                  <a:ea typeface="+mn-ea"/>
                  <a:cs typeface="+mn-cs"/>
                </a:rPr>
                <a:t>))/6+𝑥^4  (8cos⁡(</a:t>
              </a:r>
              <a:r>
                <a:rPr lang="en-GB" sz="1100" b="0" i="0">
                  <a:solidFill>
                    <a:schemeClr val="tx1"/>
                  </a:solidFill>
                  <a:effectLst/>
                  <a:latin typeface="+mn-lt"/>
                  <a:ea typeface="+mn-ea"/>
                  <a:cs typeface="+mn-cs"/>
                </a:rPr>
                <a:t>0</a:t>
              </a:r>
              <a:r>
                <a:rPr lang="en-GB" sz="1100" b="0" i="0">
                  <a:solidFill>
                    <a:schemeClr val="tx1"/>
                  </a:solidFill>
                  <a:effectLst/>
                  <a:latin typeface="Cambria Math" panose="02040503050406030204" pitchFamily="18" charset="0"/>
                  <a:ea typeface="+mn-ea"/>
                  <a:cs typeface="+mn-cs"/>
                </a:rPr>
                <a:t>))/24−𝑥^5  (16sin⁡(</a:t>
              </a:r>
              <a:r>
                <a:rPr lang="en-GB" sz="1100" b="0" i="0">
                  <a:solidFill>
                    <a:schemeClr val="tx1"/>
                  </a:solidFill>
                  <a:effectLst/>
                  <a:latin typeface="+mn-lt"/>
                  <a:ea typeface="+mn-ea"/>
                  <a:cs typeface="+mn-cs"/>
                </a:rPr>
                <a:t>0</a:t>
              </a:r>
              <a:r>
                <a:rPr lang="en-GB" sz="1100" b="0" i="0">
                  <a:solidFill>
                    <a:schemeClr val="tx1"/>
                  </a:solidFill>
                  <a:effectLst/>
                  <a:latin typeface="Cambria Math" panose="02040503050406030204" pitchFamily="18" charset="0"/>
                  <a:ea typeface="+mn-ea"/>
                  <a:cs typeface="+mn-cs"/>
                </a:rPr>
                <a:t>))/120〗</a:t>
              </a:r>
              <a:endParaRPr lang="en-GB" sz="1100"/>
            </a:p>
          </xdr:txBody>
        </xdr:sp>
      </mc:Fallback>
    </mc:AlternateContent>
    <xdr:clientData/>
  </xdr:oneCellAnchor>
  <xdr:oneCellAnchor>
    <xdr:from>
      <xdr:col>2</xdr:col>
      <xdr:colOff>172280</xdr:colOff>
      <xdr:row>6</xdr:row>
      <xdr:rowOff>46850</xdr:rowOff>
    </xdr:from>
    <xdr:ext cx="1609864" cy="316882"/>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435023" y="1187673"/>
              <a:ext cx="160986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b="0" i="1">
                            <a:latin typeface="Cambria Math" panose="02040503050406030204" pitchFamily="18" charset="0"/>
                          </a:rPr>
                        </m:ctrlPr>
                      </m:sSubPr>
                      <m:e>
                        <m:r>
                          <a:rPr lang="en-GB" sz="1100" b="0" i="1">
                            <a:latin typeface="Cambria Math" panose="02040503050406030204" pitchFamily="18" charset="0"/>
                          </a:rPr>
                          <m:t>𝑃</m:t>
                        </m:r>
                      </m:e>
                      <m:sub>
                        <m:r>
                          <a:rPr lang="en-GB" sz="1100" b="0" i="1">
                            <a:latin typeface="Cambria Math" panose="02040503050406030204" pitchFamily="18" charset="0"/>
                          </a:rPr>
                          <m:t>5</m:t>
                        </m:r>
                      </m:sub>
                    </m:sSub>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m:t>
                    </m:r>
                    <m:func>
                      <m:funcPr>
                        <m:ctrlPr>
                          <a:rPr lang="en-GB" sz="1100" b="0" i="1">
                            <a:latin typeface="Cambria Math" panose="02040503050406030204" pitchFamily="18" charset="0"/>
                          </a:rPr>
                        </m:ctrlPr>
                      </m:funcPr>
                      <m:fName>
                        <m:r>
                          <a:rPr lang="en-GB" sz="1100" b="0" i="1">
                            <a:latin typeface="Cambria Math" panose="02040503050406030204" pitchFamily="18" charset="0"/>
                          </a:rPr>
                          <m:t>0.5</m:t>
                        </m:r>
                      </m:fName>
                      <m:e>
                        <m:r>
                          <a:rPr lang="en-GB" sz="1100" b="0" i="1">
                            <a:latin typeface="Cambria Math" panose="02040503050406030204" pitchFamily="18" charset="0"/>
                          </a:rPr>
                          <m:t>−</m:t>
                        </m:r>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2</m:t>
                            </m:r>
                          </m:sup>
                        </m:sSup>
                        <m:f>
                          <m:fPr>
                            <m:ctrlPr>
                              <a:rPr lang="en-GB" sz="1100" b="0" i="1">
                                <a:latin typeface="Cambria Math" panose="02040503050406030204" pitchFamily="18" charset="0"/>
                              </a:rPr>
                            </m:ctrlPr>
                          </m:fPr>
                          <m:num>
                            <m:r>
                              <a:rPr lang="en-GB" sz="1100" b="0" i="1">
                                <a:latin typeface="Cambria Math" panose="02040503050406030204" pitchFamily="18" charset="0"/>
                              </a:rPr>
                              <m:t>2</m:t>
                            </m:r>
                          </m:num>
                          <m:den>
                            <m:r>
                              <a:rPr lang="en-GB" sz="1100" b="0" i="1">
                                <a:latin typeface="Cambria Math" panose="02040503050406030204" pitchFamily="18" charset="0"/>
                              </a:rPr>
                              <m:t>2</m:t>
                            </m:r>
                          </m:den>
                        </m:f>
                        <m:r>
                          <a:rPr lang="en-GB" sz="1100" b="0" i="1">
                            <a:solidFill>
                              <a:schemeClr val="tx1"/>
                            </a:solidFill>
                            <a:effectLst/>
                            <a:latin typeface="Cambria Math" panose="02040503050406030204" pitchFamily="18" charset="0"/>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4</m:t>
                            </m:r>
                          </m:sup>
                        </m:sSup>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8</m:t>
                            </m:r>
                          </m:num>
                          <m:den>
                            <m:r>
                              <a:rPr lang="en-GB" sz="1100" b="0" i="1">
                                <a:solidFill>
                                  <a:schemeClr val="tx1"/>
                                </a:solidFill>
                                <a:effectLst/>
                                <a:latin typeface="Cambria Math" panose="02040503050406030204" pitchFamily="18" charset="0"/>
                                <a:ea typeface="+mn-ea"/>
                                <a:cs typeface="+mn-cs"/>
                              </a:rPr>
                              <m:t>24</m:t>
                            </m:r>
                          </m:den>
                        </m:f>
                      </m:e>
                    </m:func>
                  </m:oMath>
                </m:oMathPara>
              </a14:m>
              <a:endParaRPr lang="en-GB" sz="1100"/>
            </a:p>
          </xdr:txBody>
        </xdr:sp>
      </mc:Choice>
      <mc:Fallback xmlns="">
        <xdr:sp macro="" textlink="">
          <xdr:nvSpPr>
            <xdr:cNvPr id="5" name="TextBox 4">
              <a:extLst>
                <a:ext uri="{FF2B5EF4-FFF2-40B4-BE49-F238E27FC236}">
                  <a16:creationId xmlns:a16="http://schemas.microsoft.com/office/drawing/2014/main" xmlns="" id="{946CC62B-EC4B-4743-B834-356730DDE1F9}"/>
                </a:ext>
              </a:extLst>
            </xdr:cNvPr>
            <xdr:cNvSpPr txBox="1"/>
          </xdr:nvSpPr>
          <xdr:spPr>
            <a:xfrm>
              <a:off x="1435023" y="1187673"/>
              <a:ext cx="160986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𝑃_5 (𝑥)=0.5⁡〖−𝑥^2  2/2</a:t>
              </a:r>
              <a:r>
                <a:rPr lang="en-GB" sz="1100" b="0" i="0">
                  <a:solidFill>
                    <a:schemeClr val="tx1"/>
                  </a:solidFill>
                  <a:effectLst/>
                  <a:latin typeface="Cambria Math" panose="02040503050406030204" pitchFamily="18" charset="0"/>
                  <a:ea typeface="+mn-ea"/>
                  <a:cs typeface="+mn-cs"/>
                </a:rPr>
                <a:t>+𝑥^4  8/24〗</a:t>
              </a:r>
              <a:endParaRPr lang="en-GB" sz="1100"/>
            </a:p>
          </xdr:txBody>
        </xdr:sp>
      </mc:Fallback>
    </mc:AlternateContent>
    <xdr:clientData/>
  </xdr:oneCellAnchor>
  <xdr:oneCellAnchor>
    <xdr:from>
      <xdr:col>11</xdr:col>
      <xdr:colOff>225294</xdr:colOff>
      <xdr:row>6</xdr:row>
      <xdr:rowOff>36443</xdr:rowOff>
    </xdr:from>
    <xdr:ext cx="1430135" cy="318036"/>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7149555" y="1182756"/>
              <a:ext cx="1430135"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b="0" i="1">
                            <a:latin typeface="Cambria Math" panose="02040503050406030204" pitchFamily="18" charset="0"/>
                          </a:rPr>
                        </m:ctrlPr>
                      </m:sSubPr>
                      <m:e>
                        <m:r>
                          <a:rPr lang="en-GB" sz="1100" b="0" i="1">
                            <a:latin typeface="Cambria Math" panose="02040503050406030204" pitchFamily="18" charset="0"/>
                          </a:rPr>
                          <m:t>𝑃</m:t>
                        </m:r>
                      </m:e>
                      <m:sub>
                        <m:r>
                          <a:rPr lang="en-GB" sz="1100" b="0" i="1">
                            <a:latin typeface="Cambria Math" panose="02040503050406030204" pitchFamily="18" charset="0"/>
                          </a:rPr>
                          <m:t>5</m:t>
                        </m:r>
                      </m:sub>
                    </m:sSub>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m:t>
                    </m:r>
                    <m:func>
                      <m:funcPr>
                        <m:ctrlPr>
                          <a:rPr lang="en-GB" sz="1100" b="0" i="1">
                            <a:latin typeface="Cambria Math" panose="02040503050406030204" pitchFamily="18" charset="0"/>
                          </a:rPr>
                        </m:ctrlPr>
                      </m:funcPr>
                      <m:fName>
                        <m:r>
                          <a:rPr lang="en-GB" sz="1100" b="0" i="1">
                            <a:latin typeface="Cambria Math" panose="02040503050406030204" pitchFamily="18" charset="0"/>
                          </a:rPr>
                          <m:t>0.5</m:t>
                        </m:r>
                      </m:fName>
                      <m:e>
                        <m:r>
                          <a:rPr lang="en-GB" sz="1100" b="0" i="1">
                            <a:latin typeface="Cambria Math" panose="02040503050406030204" pitchFamily="18" charset="0"/>
                          </a:rPr>
                          <m:t>−</m:t>
                        </m:r>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2</m:t>
                            </m:r>
                          </m:sup>
                        </m:sSup>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1</m:t>
                            </m:r>
                          </m:num>
                          <m:den>
                            <m:r>
                              <a:rPr lang="en-GB" sz="1100" b="0" i="1">
                                <a:solidFill>
                                  <a:schemeClr val="tx1"/>
                                </a:solidFill>
                                <a:effectLst/>
                                <a:latin typeface="Cambria Math" panose="02040503050406030204" pitchFamily="18" charset="0"/>
                                <a:ea typeface="+mn-ea"/>
                                <a:cs typeface="+mn-cs"/>
                              </a:rPr>
                              <m:t>3</m:t>
                            </m:r>
                          </m:den>
                        </m:f>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4</m:t>
                            </m:r>
                          </m:sup>
                        </m:sSup>
                      </m:e>
                    </m:func>
                  </m:oMath>
                </m:oMathPara>
              </a14:m>
              <a:endParaRPr lang="en-GB" sz="1100"/>
            </a:p>
          </xdr:txBody>
        </xdr:sp>
      </mc:Choice>
      <mc:Fallback xmlns="">
        <xdr:sp macro="" textlink="">
          <xdr:nvSpPr>
            <xdr:cNvPr id="6" name="TextBox 5">
              <a:extLst>
                <a:ext uri="{FF2B5EF4-FFF2-40B4-BE49-F238E27FC236}">
                  <a16:creationId xmlns:a16="http://schemas.microsoft.com/office/drawing/2014/main" xmlns="" id="{DD8E6B19-343C-4582-99F1-9B42FFC69ABB}"/>
                </a:ext>
              </a:extLst>
            </xdr:cNvPr>
            <xdr:cNvSpPr txBox="1"/>
          </xdr:nvSpPr>
          <xdr:spPr>
            <a:xfrm>
              <a:off x="7149555" y="1182756"/>
              <a:ext cx="1430135"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𝑃_5 (𝑥)=0.5⁡〖−𝑥^2</a:t>
              </a:r>
              <a:r>
                <a:rPr lang="en-GB" sz="1100" b="0" i="0">
                  <a:solidFill>
                    <a:schemeClr val="tx1"/>
                  </a:solidFill>
                  <a:effectLst/>
                  <a:latin typeface="Cambria Math" panose="02040503050406030204" pitchFamily="18" charset="0"/>
                  <a:ea typeface="+mn-ea"/>
                  <a:cs typeface="+mn-cs"/>
                </a:rPr>
                <a:t>+1/3 𝑥^4 〗</a:t>
              </a:r>
              <a:endParaRPr lang="en-GB" sz="1100"/>
            </a:p>
          </xdr:txBody>
        </xdr:sp>
      </mc:Fallback>
    </mc:AlternateContent>
    <xdr:clientData/>
  </xdr:oneCellAnchor>
  <xdr:oneCellAnchor>
    <xdr:from>
      <xdr:col>5</xdr:col>
      <xdr:colOff>13250</xdr:colOff>
      <xdr:row>9</xdr:row>
      <xdr:rowOff>23191</xdr:rowOff>
    </xdr:from>
    <xdr:ext cx="1140825" cy="339773"/>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5049076" y="1745974"/>
              <a:ext cx="1140825"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𝑅</m:t>
                        </m:r>
                      </m:e>
                      <m:sub>
                        <m:r>
                          <a:rPr lang="en-GB" sz="1100" b="0" i="1">
                            <a:latin typeface="Cambria Math" panose="02040503050406030204" pitchFamily="18" charset="0"/>
                          </a:rPr>
                          <m:t>5</m:t>
                        </m:r>
                      </m:sub>
                    </m:sSub>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 </m:t>
                    </m:r>
                    <m:f>
                      <m:fPr>
                        <m:ctrlPr>
                          <a:rPr lang="en-GB" sz="1100" b="0" i="1">
                            <a:latin typeface="Cambria Math" panose="02040503050406030204" pitchFamily="18" charset="0"/>
                          </a:rPr>
                        </m:ctrlPr>
                      </m:fPr>
                      <m:num>
                        <m:sSup>
                          <m:sSupPr>
                            <m:ctrlPr>
                              <a:rPr lang="en-GB" sz="1100" b="0" i="1">
                                <a:latin typeface="Cambria Math" panose="02040503050406030204" pitchFamily="18" charset="0"/>
                              </a:rPr>
                            </m:ctrlPr>
                          </m:sSupPr>
                          <m:e>
                            <m:r>
                              <a:rPr lang="en-GB" sz="1100" b="0" i="1">
                                <a:latin typeface="Cambria Math" panose="02040503050406030204" pitchFamily="18" charset="0"/>
                              </a:rPr>
                              <m:t>𝑓</m:t>
                            </m:r>
                          </m:e>
                          <m:sup>
                            <m:r>
                              <a:rPr lang="en-GB" sz="1100" b="0" i="1">
                                <a:latin typeface="Cambria Math" panose="02040503050406030204" pitchFamily="18" charset="0"/>
                              </a:rPr>
                              <m:t>6</m:t>
                            </m:r>
                          </m:sup>
                        </m:sSup>
                        <m:r>
                          <a:rPr lang="en-GB" sz="1100" b="0" i="1">
                            <a:latin typeface="Cambria Math" panose="02040503050406030204" pitchFamily="18" charset="0"/>
                          </a:rPr>
                          <m:t>(</m:t>
                        </m:r>
                        <m:r>
                          <m:rPr>
                            <m:sty m:val="p"/>
                          </m:rPr>
                          <a:rPr lang="el-GR" i="1">
                            <a:latin typeface="Cambria Math" panose="02040503050406030204" pitchFamily="18" charset="0"/>
                            <a:ea typeface="Cambria Math" panose="02040503050406030204" pitchFamily="18" charset="0"/>
                          </a:rPr>
                          <m:t>ϵ</m:t>
                        </m:r>
                        <m:r>
                          <a:rPr lang="en-GB" b="0" i="1">
                            <a:latin typeface="Cambria Math" panose="02040503050406030204" pitchFamily="18" charset="0"/>
                          </a:rPr>
                          <m:t>)</m:t>
                        </m:r>
                      </m:num>
                      <m:den>
                        <m:r>
                          <a:rPr lang="en-GB" sz="1100" b="0" i="1">
                            <a:latin typeface="Cambria Math" panose="02040503050406030204" pitchFamily="18" charset="0"/>
                          </a:rPr>
                          <m:t>6!</m:t>
                        </m:r>
                      </m:den>
                    </m:f>
                    <m:sSup>
                      <m:sSupPr>
                        <m:ctrlPr>
                          <a:rPr lang="en-GB" sz="1100" b="0" i="1">
                            <a:latin typeface="Cambria Math" panose="02040503050406030204" pitchFamily="18" charset="0"/>
                          </a:rPr>
                        </m:ctrlPr>
                      </m:sSupPr>
                      <m:e>
                        <m:r>
                          <a:rPr lang="en-GB" sz="1100" b="0" i="1">
                            <a:latin typeface="Cambria Math" panose="02040503050406030204" pitchFamily="18" charset="0"/>
                          </a:rPr>
                          <m:t>h</m:t>
                        </m:r>
                      </m:e>
                      <m:sup>
                        <m:r>
                          <a:rPr lang="en-GB" sz="1100" b="0" i="1">
                            <a:latin typeface="Cambria Math" panose="02040503050406030204" pitchFamily="18" charset="0"/>
                          </a:rPr>
                          <m:t>6</m:t>
                        </m:r>
                      </m:sup>
                    </m:sSup>
                  </m:oMath>
                </m:oMathPara>
              </a14:m>
              <a:endParaRPr lang="en-GB" sz="1100"/>
            </a:p>
          </xdr:txBody>
        </xdr:sp>
      </mc:Choice>
      <mc:Fallback xmlns="">
        <xdr:sp macro="" textlink="">
          <xdr:nvSpPr>
            <xdr:cNvPr id="2" name="TextBox 1">
              <a:extLst>
                <a:ext uri="{FF2B5EF4-FFF2-40B4-BE49-F238E27FC236}">
                  <a16:creationId xmlns:a16="http://schemas.microsoft.com/office/drawing/2014/main" xmlns="" id="{2EA64F30-5330-45F7-A7A4-50888D267AB8}"/>
                </a:ext>
              </a:extLst>
            </xdr:cNvPr>
            <xdr:cNvSpPr txBox="1"/>
          </xdr:nvSpPr>
          <xdr:spPr>
            <a:xfrm>
              <a:off x="5049076" y="1745974"/>
              <a:ext cx="1140825"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𝑅_5 (𝑥)=  (𝑓^6 (</a:t>
              </a:r>
              <a:r>
                <a:rPr lang="el-GR" i="0">
                  <a:latin typeface="Cambria Math" panose="02040503050406030204" pitchFamily="18" charset="0"/>
                  <a:ea typeface="Cambria Math" panose="02040503050406030204" pitchFamily="18" charset="0"/>
                </a:rPr>
                <a:t>ϵ</a:t>
              </a:r>
              <a:r>
                <a:rPr lang="en-GB" b="0" i="0">
                  <a:latin typeface="Cambria Math" panose="02040503050406030204" pitchFamily="18" charset="0"/>
                </a:rPr>
                <a:t>)</a:t>
              </a:r>
              <a:r>
                <a:rPr lang="en-GB" sz="1100" b="0" i="0">
                  <a:latin typeface="Cambria Math" panose="02040503050406030204" pitchFamily="18" charset="0"/>
                </a:rPr>
                <a:t>)/6! ℎ^6</a:t>
              </a:r>
              <a:endParaRPr lang="en-GB" sz="1100"/>
            </a:p>
          </xdr:txBody>
        </xdr:sp>
      </mc:Fallback>
    </mc:AlternateContent>
    <xdr:clientData/>
  </xdr:oneCellAnchor>
  <xdr:oneCellAnchor>
    <xdr:from>
      <xdr:col>5</xdr:col>
      <xdr:colOff>6623</xdr:colOff>
      <xdr:row>11</xdr:row>
      <xdr:rowOff>23189</xdr:rowOff>
    </xdr:from>
    <xdr:ext cx="1484894" cy="322461"/>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3112601" y="2201515"/>
              <a:ext cx="1484894" cy="322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𝑅</m:t>
                        </m:r>
                      </m:e>
                      <m:sub>
                        <m:r>
                          <a:rPr lang="en-GB" sz="1100" b="0" i="1">
                            <a:latin typeface="Cambria Math" panose="02040503050406030204" pitchFamily="18" charset="0"/>
                          </a:rPr>
                          <m:t>5</m:t>
                        </m:r>
                      </m:sub>
                    </m:sSub>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m:t>
                    </m:r>
                    <m:f>
                      <m:fPr>
                        <m:ctrlPr>
                          <a:rPr lang="en-GB" sz="1100" b="0" i="1">
                            <a:latin typeface="Cambria Math" panose="02040503050406030204" pitchFamily="18" charset="0"/>
                          </a:rPr>
                        </m:ctrlPr>
                      </m:fPr>
                      <m:num>
                        <m:r>
                          <a:rPr lang="en-GB" sz="1100" b="0" i="1">
                            <a:latin typeface="Cambria Math" panose="02040503050406030204" pitchFamily="18" charset="0"/>
                          </a:rPr>
                          <m:t>32</m:t>
                        </m:r>
                        <m:r>
                          <m:rPr>
                            <m:sty m:val="p"/>
                          </m:rPr>
                          <a:rPr lang="en-GB" sz="1100" b="0" i="0">
                            <a:latin typeface="Cambria Math" panose="02040503050406030204" pitchFamily="18" charset="0"/>
                          </a:rPr>
                          <m:t>cos</m:t>
                        </m:r>
                        <m:r>
                          <a:rPr lang="en-GB" sz="1100" b="0" i="1">
                            <a:latin typeface="Cambria Math" panose="02040503050406030204" pitchFamily="18" charset="0"/>
                          </a:rPr>
                          <m:t>⁡(2</m:t>
                        </m:r>
                        <m:r>
                          <a:rPr lang="en-GB" sz="1100" b="0" i="1">
                            <a:latin typeface="Cambria Math" panose="02040503050406030204" pitchFamily="18" charset="0"/>
                            <a:ea typeface="Cambria Math" panose="02040503050406030204" pitchFamily="18" charset="0"/>
                          </a:rPr>
                          <m:t>𝜖</m:t>
                        </m:r>
                        <m:r>
                          <a:rPr lang="en-GB" sz="1100" b="0" i="1">
                            <a:latin typeface="Cambria Math" panose="02040503050406030204" pitchFamily="18" charset="0"/>
                          </a:rPr>
                          <m:t>)</m:t>
                        </m:r>
                      </m:num>
                      <m:den>
                        <m:r>
                          <a:rPr lang="en-GB" sz="1100" b="0" i="1">
                            <a:latin typeface="Cambria Math" panose="02040503050406030204" pitchFamily="18" charset="0"/>
                          </a:rPr>
                          <m:t>720</m:t>
                        </m:r>
                      </m:den>
                    </m:f>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6</m:t>
                        </m:r>
                      </m:sup>
                    </m:sSup>
                  </m:oMath>
                </m:oMathPara>
              </a14:m>
              <a:endParaRPr lang="en-GB" sz="1100"/>
            </a:p>
          </xdr:txBody>
        </xdr:sp>
      </mc:Choice>
      <mc:Fallback xmlns="">
        <xdr:sp macro="" textlink="">
          <xdr:nvSpPr>
            <xdr:cNvPr id="7" name="TextBox 6">
              <a:extLst>
                <a:ext uri="{FF2B5EF4-FFF2-40B4-BE49-F238E27FC236}">
                  <a16:creationId xmlns:a16="http://schemas.microsoft.com/office/drawing/2014/main" id="{A96D95CB-6854-4BAF-BE40-E9091B7BD7C1}"/>
                </a:ext>
              </a:extLst>
            </xdr:cNvPr>
            <xdr:cNvSpPr txBox="1"/>
          </xdr:nvSpPr>
          <xdr:spPr>
            <a:xfrm>
              <a:off x="3112601" y="2201515"/>
              <a:ext cx="1484894" cy="322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𝑅_5 (𝑥)=−(32cos⁡(2</a:t>
              </a:r>
              <a:r>
                <a:rPr lang="en-GB" sz="1100" b="0" i="0">
                  <a:latin typeface="Cambria Math" panose="02040503050406030204" pitchFamily="18" charset="0"/>
                  <a:ea typeface="Cambria Math" panose="02040503050406030204" pitchFamily="18" charset="0"/>
                </a:rPr>
                <a:t>𝜖</a:t>
              </a:r>
              <a:r>
                <a:rPr lang="en-GB" sz="1100" b="0" i="0">
                  <a:latin typeface="Cambria Math" panose="02040503050406030204" pitchFamily="18" charset="0"/>
                </a:rPr>
                <a:t>))/720 𝑥^6</a:t>
              </a:r>
              <a:endParaRPr lang="en-GB" sz="1100"/>
            </a:p>
          </xdr:txBody>
        </xdr:sp>
      </mc:Fallback>
    </mc:AlternateContent>
    <xdr:clientData/>
  </xdr:oneCellAnchor>
  <xdr:oneCellAnchor>
    <xdr:from>
      <xdr:col>5</xdr:col>
      <xdr:colOff>13249</xdr:colOff>
      <xdr:row>13</xdr:row>
      <xdr:rowOff>29814</xdr:rowOff>
    </xdr:from>
    <xdr:ext cx="1809983" cy="322461"/>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3119227" y="2597423"/>
              <a:ext cx="1809983" cy="322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𝑅</m:t>
                        </m:r>
                      </m:e>
                      <m:sub>
                        <m:r>
                          <a:rPr lang="en-GB" sz="1100" b="0" i="1">
                            <a:latin typeface="Cambria Math" panose="02040503050406030204" pitchFamily="18" charset="0"/>
                          </a:rPr>
                          <m:t>5</m:t>
                        </m:r>
                      </m:sub>
                    </m:sSub>
                    <m:d>
                      <m:dPr>
                        <m:ctrlPr>
                          <a:rPr lang="en-GB" sz="1100" b="0" i="1">
                            <a:latin typeface="Cambria Math" panose="02040503050406030204" pitchFamily="18" charset="0"/>
                          </a:rPr>
                        </m:ctrlPr>
                      </m:dPr>
                      <m:e>
                        <m:r>
                          <a:rPr lang="en-GB" sz="1100" b="0" i="1">
                            <a:latin typeface="Cambria Math" panose="02040503050406030204" pitchFamily="18" charset="0"/>
                          </a:rPr>
                          <m:t>0.2</m:t>
                        </m:r>
                      </m:e>
                    </m:d>
                    <m:r>
                      <a:rPr lang="en-GB" sz="1100" b="0" i="1">
                        <a:latin typeface="Cambria Math" panose="02040503050406030204" pitchFamily="18" charset="0"/>
                      </a:rPr>
                      <m:t>=−</m:t>
                    </m:r>
                    <m:f>
                      <m:fPr>
                        <m:ctrlPr>
                          <a:rPr lang="en-GB" sz="1100" b="0" i="1">
                            <a:latin typeface="Cambria Math" panose="02040503050406030204" pitchFamily="18" charset="0"/>
                          </a:rPr>
                        </m:ctrlPr>
                      </m:fPr>
                      <m:num>
                        <m:r>
                          <a:rPr lang="en-GB" sz="1100" b="0" i="1">
                            <a:latin typeface="Cambria Math" panose="02040503050406030204" pitchFamily="18" charset="0"/>
                          </a:rPr>
                          <m:t>32</m:t>
                        </m:r>
                        <m:r>
                          <m:rPr>
                            <m:sty m:val="p"/>
                          </m:rPr>
                          <a:rPr lang="en-GB" sz="1100" b="0" i="0">
                            <a:latin typeface="Cambria Math" panose="02040503050406030204" pitchFamily="18" charset="0"/>
                          </a:rPr>
                          <m:t>cos</m:t>
                        </m:r>
                        <m:r>
                          <a:rPr lang="en-GB" sz="1100" b="0" i="1">
                            <a:latin typeface="Cambria Math" panose="02040503050406030204" pitchFamily="18" charset="0"/>
                          </a:rPr>
                          <m:t>⁡(2</m:t>
                        </m:r>
                        <m:r>
                          <a:rPr lang="en-GB" sz="1100" b="0" i="1">
                            <a:latin typeface="Cambria Math" panose="02040503050406030204" pitchFamily="18" charset="0"/>
                            <a:ea typeface="Cambria Math" panose="02040503050406030204" pitchFamily="18" charset="0"/>
                          </a:rPr>
                          <m:t>𝜖</m:t>
                        </m:r>
                        <m:r>
                          <a:rPr lang="en-GB" sz="1100" b="0" i="1">
                            <a:latin typeface="Cambria Math" panose="02040503050406030204" pitchFamily="18" charset="0"/>
                          </a:rPr>
                          <m:t>)</m:t>
                        </m:r>
                      </m:num>
                      <m:den>
                        <m:r>
                          <a:rPr lang="en-GB" sz="1100" b="0" i="1">
                            <a:latin typeface="Cambria Math" panose="02040503050406030204" pitchFamily="18" charset="0"/>
                          </a:rPr>
                          <m:t>720</m:t>
                        </m:r>
                      </m:den>
                    </m:f>
                    <m:sSup>
                      <m:sSupPr>
                        <m:ctrlPr>
                          <a:rPr lang="en-GB" sz="1100" b="0" i="1">
                            <a:latin typeface="Cambria Math" panose="02040503050406030204" pitchFamily="18" charset="0"/>
                          </a:rPr>
                        </m:ctrlPr>
                      </m:sSupPr>
                      <m:e>
                        <m:r>
                          <a:rPr lang="en-GB" sz="1100" b="0" i="1">
                            <a:latin typeface="Cambria Math" panose="02040503050406030204" pitchFamily="18" charset="0"/>
                          </a:rPr>
                          <m:t>(0.2)</m:t>
                        </m:r>
                      </m:e>
                      <m:sup>
                        <m:r>
                          <a:rPr lang="en-GB" sz="1100" b="0" i="1">
                            <a:latin typeface="Cambria Math" panose="02040503050406030204" pitchFamily="18" charset="0"/>
                          </a:rPr>
                          <m:t>6</m:t>
                        </m:r>
                      </m:sup>
                    </m:sSup>
                  </m:oMath>
                </m:oMathPara>
              </a14:m>
              <a:endParaRPr lang="en-GB" sz="1100"/>
            </a:p>
          </xdr:txBody>
        </xdr:sp>
      </mc:Choice>
      <mc:Fallback xmlns="">
        <xdr:sp macro="" textlink="">
          <xdr:nvSpPr>
            <xdr:cNvPr id="8" name="TextBox 7">
              <a:extLst>
                <a:ext uri="{FF2B5EF4-FFF2-40B4-BE49-F238E27FC236}">
                  <a16:creationId xmlns:a16="http://schemas.microsoft.com/office/drawing/2014/main" id="{274325F0-2BE5-43BF-AD09-71B3DA369C88}"/>
                </a:ext>
              </a:extLst>
            </xdr:cNvPr>
            <xdr:cNvSpPr txBox="1"/>
          </xdr:nvSpPr>
          <xdr:spPr>
            <a:xfrm>
              <a:off x="3119227" y="2597423"/>
              <a:ext cx="1809983" cy="322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𝑅_5 (0.2)=−(32cos⁡(2</a:t>
              </a:r>
              <a:r>
                <a:rPr lang="en-GB" sz="1100" b="0" i="0">
                  <a:latin typeface="Cambria Math" panose="02040503050406030204" pitchFamily="18" charset="0"/>
                  <a:ea typeface="Cambria Math" panose="02040503050406030204" pitchFamily="18" charset="0"/>
                </a:rPr>
                <a:t>𝜖</a:t>
              </a:r>
              <a:r>
                <a:rPr lang="en-GB" sz="1100" b="0" i="0">
                  <a:latin typeface="Cambria Math" panose="02040503050406030204" pitchFamily="18" charset="0"/>
                </a:rPr>
                <a:t>))/720 〖(0.2)〗^6</a:t>
              </a:r>
              <a:endParaRPr lang="en-GB" sz="1100"/>
            </a:p>
          </xdr:txBody>
        </xdr:sp>
      </mc:Fallback>
    </mc:AlternateContent>
    <xdr:clientData/>
  </xdr:oneCellAnchor>
  <xdr:oneCellAnchor>
    <xdr:from>
      <xdr:col>5</xdr:col>
      <xdr:colOff>34157</xdr:colOff>
      <xdr:row>15</xdr:row>
      <xdr:rowOff>73572</xdr:rowOff>
    </xdr:from>
    <xdr:ext cx="1816203" cy="376642"/>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3140135" y="3022181"/>
              <a:ext cx="1816203" cy="3766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i="1">
                        <a:latin typeface="Cambria Math" panose="02040503050406030204" pitchFamily="18" charset="0"/>
                        <a:ea typeface="Cambria Math" panose="02040503050406030204" pitchFamily="18" charset="0"/>
                      </a:rPr>
                      <m:t>𝜀</m:t>
                    </m:r>
                    <m:r>
                      <a:rPr lang="en-GB" sz="1100" b="0" i="1">
                        <a:latin typeface="Cambria Math" panose="02040503050406030204" pitchFamily="18" charset="0"/>
                        <a:ea typeface="Cambria Math" panose="02040503050406030204" pitchFamily="18" charset="0"/>
                      </a:rPr>
                      <m:t>=</m:t>
                    </m:r>
                    <m:r>
                      <a:rPr lang="en-GB" sz="1100" b="0" i="1">
                        <a:latin typeface="Cambria Math" panose="02040503050406030204" pitchFamily="18" charset="0"/>
                        <a:ea typeface="Cambria Math" panose="02040503050406030204" pitchFamily="18" charset="0"/>
                      </a:rPr>
                      <m:t>𝑚𝑎𝑥</m:t>
                    </m:r>
                    <m:d>
                      <m:dPr>
                        <m:begChr m:val="|"/>
                        <m:endChr m:val="|"/>
                        <m:ctrlPr>
                          <a:rPr lang="en-GB" sz="1100" b="0" i="1">
                            <a:latin typeface="Cambria Math" panose="02040503050406030204" pitchFamily="18" charset="0"/>
                            <a:ea typeface="Cambria Math" panose="02040503050406030204" pitchFamily="18" charset="0"/>
                          </a:rPr>
                        </m:ctrlPr>
                      </m:dPr>
                      <m:e>
                        <m:r>
                          <a:rPr lang="en-GB" sz="1100" b="0" i="1">
                            <a:latin typeface="Cambria Math" panose="02040503050406030204" pitchFamily="18" charset="0"/>
                            <a:ea typeface="Cambria Math" panose="02040503050406030204" pitchFamily="18" charset="0"/>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32</m:t>
                            </m:r>
                            <m:r>
                              <m:rPr>
                                <m:sty m:val="p"/>
                              </m:rPr>
                              <a:rPr lang="en-GB" sz="1100" b="0" i="0">
                                <a:solidFill>
                                  <a:schemeClr val="tx1"/>
                                </a:solidFill>
                                <a:effectLst/>
                                <a:latin typeface="Cambria Math" panose="02040503050406030204" pitchFamily="18" charset="0"/>
                                <a:ea typeface="+mn-ea"/>
                                <a:cs typeface="+mn-cs"/>
                              </a:rPr>
                              <m:t>cos</m:t>
                            </m:r>
                            <m:r>
                              <a:rPr lang="en-GB" sz="1100" b="0" i="1">
                                <a:solidFill>
                                  <a:schemeClr val="tx1"/>
                                </a:solidFill>
                                <a:effectLst/>
                                <a:latin typeface="Cambria Math" panose="02040503050406030204" pitchFamily="18" charset="0"/>
                                <a:ea typeface="+mn-ea"/>
                                <a:cs typeface="+mn-cs"/>
                              </a:rPr>
                              <m:t>(2</m:t>
                            </m:r>
                            <m:r>
                              <a:rPr lang="en-GB" sz="1100" b="0" i="1">
                                <a:solidFill>
                                  <a:schemeClr val="tx1"/>
                                </a:solidFill>
                                <a:effectLst/>
                                <a:latin typeface="Cambria Math" panose="02040503050406030204" pitchFamily="18" charset="0"/>
                                <a:ea typeface="+mn-ea"/>
                                <a:cs typeface="+mn-cs"/>
                              </a:rPr>
                              <m:t>𝜖</m:t>
                            </m:r>
                            <m:r>
                              <a:rPr lang="en-GB" sz="1100" b="0" i="1">
                                <a:solidFill>
                                  <a:schemeClr val="tx1"/>
                                </a:solidFill>
                                <a:effectLst/>
                                <a:latin typeface="Cambria Math" panose="02040503050406030204" pitchFamily="18" charset="0"/>
                                <a:ea typeface="+mn-ea"/>
                                <a:cs typeface="+mn-cs"/>
                              </a:rPr>
                              <m:t>)</m:t>
                            </m:r>
                          </m:num>
                          <m:den>
                            <m:r>
                              <a:rPr lang="en-GB" sz="1100" b="0" i="1">
                                <a:solidFill>
                                  <a:schemeClr val="tx1"/>
                                </a:solidFill>
                                <a:effectLst/>
                                <a:latin typeface="Cambria Math" panose="02040503050406030204" pitchFamily="18" charset="0"/>
                                <a:ea typeface="+mn-ea"/>
                                <a:cs typeface="+mn-cs"/>
                              </a:rPr>
                              <m:t>720</m:t>
                            </m:r>
                          </m:den>
                        </m:f>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(0.2)</m:t>
                            </m:r>
                          </m:e>
                          <m:sup>
                            <m:r>
                              <a:rPr lang="en-GB" sz="1100" b="0" i="1">
                                <a:solidFill>
                                  <a:schemeClr val="tx1"/>
                                </a:solidFill>
                                <a:effectLst/>
                                <a:latin typeface="Cambria Math" panose="02040503050406030204" pitchFamily="18" charset="0"/>
                                <a:ea typeface="+mn-ea"/>
                                <a:cs typeface="+mn-cs"/>
                              </a:rPr>
                              <m:t>6</m:t>
                            </m:r>
                          </m:sup>
                        </m:sSup>
                      </m:e>
                    </m:d>
                  </m:oMath>
                </m:oMathPara>
              </a14:m>
              <a:endParaRPr lang="en-GB" sz="1100"/>
            </a:p>
          </xdr:txBody>
        </xdr:sp>
      </mc:Choice>
      <mc:Fallback xmlns="">
        <xdr:sp macro="" textlink="">
          <xdr:nvSpPr>
            <xdr:cNvPr id="9" name="TextBox 8">
              <a:extLst>
                <a:ext uri="{FF2B5EF4-FFF2-40B4-BE49-F238E27FC236}">
                  <a16:creationId xmlns:a16="http://schemas.microsoft.com/office/drawing/2014/main" id="{8C133F0B-7E11-4D44-AF8F-74F4E07F3CB0}"/>
                </a:ext>
              </a:extLst>
            </xdr:cNvPr>
            <xdr:cNvSpPr txBox="1"/>
          </xdr:nvSpPr>
          <xdr:spPr>
            <a:xfrm>
              <a:off x="3140135" y="3022181"/>
              <a:ext cx="1816203" cy="3766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ea typeface="Cambria Math" panose="02040503050406030204" pitchFamily="18" charset="0"/>
                </a:rPr>
                <a:t>𝜀</a:t>
              </a:r>
              <a:r>
                <a:rPr lang="en-GB" sz="1100" b="0" i="0">
                  <a:latin typeface="Cambria Math" panose="02040503050406030204" pitchFamily="18" charset="0"/>
                  <a:ea typeface="Cambria Math" panose="02040503050406030204" pitchFamily="18" charset="0"/>
                </a:rPr>
                <a:t>=𝑚𝑎𝑥|−</a:t>
              </a:r>
              <a:r>
                <a:rPr lang="en-GB" sz="1100" b="0" i="0">
                  <a:solidFill>
                    <a:schemeClr val="tx1"/>
                  </a:solidFill>
                  <a:effectLst/>
                  <a:latin typeface="Cambria Math" panose="02040503050406030204" pitchFamily="18" charset="0"/>
                  <a:ea typeface="+mn-ea"/>
                  <a:cs typeface="+mn-cs"/>
                </a:rPr>
                <a:t>(32cos(2𝜖))/720 〖(0.2)〗^6 |</a:t>
              </a:r>
              <a:endParaRPr lang="en-GB" sz="1100"/>
            </a:p>
          </xdr:txBody>
        </xdr:sp>
      </mc:Fallback>
    </mc:AlternateContent>
    <xdr:clientData/>
  </xdr:oneCellAnchor>
  <xdr:oneCellAnchor>
    <xdr:from>
      <xdr:col>8</xdr:col>
      <xdr:colOff>627993</xdr:colOff>
      <xdr:row>16</xdr:row>
      <xdr:rowOff>10509</xdr:rowOff>
    </xdr:from>
    <xdr:ext cx="659155" cy="172227"/>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7564821" y="3026978"/>
          <a:ext cx="6591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0">
              <a:latin typeface="Cambria Math" panose="02040503050406030204" pitchFamily="18" charset="0"/>
              <a:ea typeface="Cambria Math" panose="02040503050406030204" pitchFamily="18" charset="0"/>
            </a:rPr>
            <a:t>𝜖∈</a:t>
          </a:r>
          <a:r>
            <a:rPr lang="en-GB" sz="1100" b="0" i="0">
              <a:latin typeface="Cambria Math" panose="02040503050406030204" pitchFamily="18" charset="0"/>
              <a:ea typeface="Cambria Math" panose="02040503050406030204" pitchFamily="18" charset="0"/>
            </a:rPr>
            <a:t>[0,0.2]</a:t>
          </a:r>
          <a:endParaRPr lang="en-GB" sz="1100"/>
        </a:p>
      </xdr:txBody>
    </xdr:sp>
    <xdr:clientData/>
  </xdr:oneCellAnchor>
  <xdr:oneCellAnchor>
    <xdr:from>
      <xdr:col>5</xdr:col>
      <xdr:colOff>23646</xdr:colOff>
      <xdr:row>18</xdr:row>
      <xdr:rowOff>21019</xdr:rowOff>
    </xdr:from>
    <xdr:ext cx="1614353" cy="327269"/>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3224046" y="3396679"/>
              <a:ext cx="1614353" cy="3272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i="1">
                        <a:latin typeface="Cambria Math" panose="02040503050406030204" pitchFamily="18" charset="0"/>
                        <a:ea typeface="Cambria Math" panose="02040503050406030204" pitchFamily="18" charset="0"/>
                      </a:rPr>
                      <m:t>𝜀</m:t>
                    </m:r>
                    <m:r>
                      <a:rPr lang="en-GB" sz="1100" b="0" i="1">
                        <a:latin typeface="Cambria Math" panose="02040503050406030204" pitchFamily="18" charset="0"/>
                        <a:ea typeface="Cambria Math" panose="02040503050406030204" pitchFamily="18" charset="0"/>
                      </a:rPr>
                      <m:t>=</m:t>
                    </m:r>
                    <m:f>
                      <m:fPr>
                        <m:ctrlPr>
                          <a:rPr lang="en-GB" sz="1100" b="0" i="1">
                            <a:solidFill>
                              <a:schemeClr val="tx1"/>
                            </a:solidFill>
                            <a:effectLst/>
                            <a:latin typeface="Cambria Math" panose="02040503050406030204" pitchFamily="18" charset="0"/>
                            <a:ea typeface="+mn-ea"/>
                            <a:cs typeface="+mn-cs"/>
                          </a:rPr>
                        </m:ctrlPr>
                      </m:fPr>
                      <m:num>
                        <m:d>
                          <m:dPr>
                            <m:begChr m:val="|"/>
                            <m:endChr m:val="|"/>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−32</m:t>
                            </m:r>
                            <m:r>
                              <m:rPr>
                                <m:sty m:val="p"/>
                              </m:rPr>
                              <a:rPr lang="en-GB" sz="1100" b="0" i="0">
                                <a:solidFill>
                                  <a:schemeClr val="tx1"/>
                                </a:solidFill>
                                <a:effectLst/>
                                <a:latin typeface="Cambria Math" panose="02040503050406030204" pitchFamily="18" charset="0"/>
                                <a:ea typeface="+mn-ea"/>
                                <a:cs typeface="+mn-cs"/>
                              </a:rPr>
                              <m:t>cos</m:t>
                            </m:r>
                            <m:r>
                              <a:rPr lang="en-GB" sz="1100" b="0" i="1">
                                <a:solidFill>
                                  <a:schemeClr val="tx1"/>
                                </a:solidFill>
                                <a:effectLst/>
                                <a:latin typeface="Cambria Math" panose="02040503050406030204" pitchFamily="18" charset="0"/>
                                <a:ea typeface="+mn-ea"/>
                                <a:cs typeface="+mn-cs"/>
                              </a:rPr>
                              <m:t>(2(0))</m:t>
                            </m:r>
                          </m:e>
                        </m:d>
                      </m:num>
                      <m:den>
                        <m:r>
                          <a:rPr lang="en-GB" sz="1100" b="0" i="1">
                            <a:solidFill>
                              <a:schemeClr val="tx1"/>
                            </a:solidFill>
                            <a:effectLst/>
                            <a:latin typeface="Cambria Math" panose="02040503050406030204" pitchFamily="18" charset="0"/>
                            <a:ea typeface="+mn-ea"/>
                            <a:cs typeface="+mn-cs"/>
                          </a:rPr>
                          <m:t>720</m:t>
                        </m:r>
                      </m:den>
                    </m:f>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(0.2)</m:t>
                        </m:r>
                      </m:e>
                      <m:sup>
                        <m:r>
                          <a:rPr lang="en-GB" sz="1100" b="0" i="1">
                            <a:solidFill>
                              <a:schemeClr val="tx1"/>
                            </a:solidFill>
                            <a:effectLst/>
                            <a:latin typeface="Cambria Math" panose="02040503050406030204" pitchFamily="18" charset="0"/>
                            <a:ea typeface="+mn-ea"/>
                            <a:cs typeface="+mn-cs"/>
                          </a:rPr>
                          <m:t>6</m:t>
                        </m:r>
                      </m:sup>
                    </m:sSup>
                  </m:oMath>
                </m:oMathPara>
              </a14:m>
              <a:endParaRPr lang="en-GB" sz="1100"/>
            </a:p>
          </xdr:txBody>
        </xdr:sp>
      </mc:Choice>
      <mc:Fallback xmlns="">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3224046" y="3396679"/>
              <a:ext cx="1614353" cy="3272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ea typeface="Cambria Math" panose="02040503050406030204" pitchFamily="18" charset="0"/>
                </a:rPr>
                <a:t>𝜀</a:t>
              </a:r>
              <a:r>
                <a:rPr lang="en-GB" sz="1100" b="0" i="0">
                  <a:latin typeface="Cambria Math" panose="02040503050406030204" pitchFamily="18" charset="0"/>
                  <a:ea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|−32cos(2(0))|/720 〖(0.2)〗^6</a:t>
              </a:r>
              <a:endParaRPr lang="en-GB" sz="1100"/>
            </a:p>
          </xdr:txBody>
        </xdr:sp>
      </mc:Fallback>
    </mc:AlternateContent>
    <xdr:clientData/>
  </xdr:oneCellAnchor>
  <xdr:twoCellAnchor>
    <xdr:from>
      <xdr:col>11</xdr:col>
      <xdr:colOff>0</xdr:colOff>
      <xdr:row>13</xdr:row>
      <xdr:rowOff>173934</xdr:rowOff>
    </xdr:from>
    <xdr:to>
      <xdr:col>14</xdr:col>
      <xdr:colOff>8283</xdr:colOff>
      <xdr:row>19</xdr:row>
      <xdr:rowOff>38100</xdr:rowOff>
    </xdr:to>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7040880" y="2647168"/>
          <a:ext cx="1928523" cy="970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N.B</a:t>
          </a:r>
          <a:r>
            <a:rPr lang="en-GB" sz="1100" baseline="0"/>
            <a:t> All numbers used in the calculation have been rounded to 8 decimal places to follow the accuracy requested in part B</a:t>
          </a:r>
          <a:endParaRPr lang="en-GB" sz="1100"/>
        </a:p>
      </xdr:txBody>
    </xdr:sp>
    <xdr:clientData/>
  </xdr:twoCellAnchor>
  <xdr:twoCellAnchor>
    <xdr:from>
      <xdr:col>7</xdr:col>
      <xdr:colOff>449579</xdr:colOff>
      <xdr:row>17</xdr:row>
      <xdr:rowOff>49368</xdr:rowOff>
    </xdr:from>
    <xdr:to>
      <xdr:col>10</xdr:col>
      <xdr:colOff>74540</xdr:colOff>
      <xdr:row>23</xdr:row>
      <xdr:rowOff>167640</xdr:rowOff>
    </xdr:to>
    <xdr:sp macro="" textlink="">
      <xdr:nvSpPr>
        <xdr:cNvPr id="15" name="TextBox 14">
          <a:extLst>
            <a:ext uri="{FF2B5EF4-FFF2-40B4-BE49-F238E27FC236}">
              <a16:creationId xmlns:a16="http://schemas.microsoft.com/office/drawing/2014/main" id="{00000000-0008-0000-0100-00000F000000}"/>
            </a:ext>
          </a:extLst>
        </xdr:cNvPr>
        <xdr:cNvSpPr txBox="1"/>
      </xdr:nvSpPr>
      <xdr:spPr>
        <a:xfrm>
          <a:off x="4930139" y="3242148"/>
          <a:ext cx="1545201" cy="12307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Within the range provided, the</a:t>
          </a:r>
          <a:r>
            <a:rPr lang="en-GB" sz="1100" baseline="0"/>
            <a:t> </a:t>
          </a:r>
          <a:r>
            <a:rPr lang="en-GB" sz="1100"/>
            <a:t>function</a:t>
          </a:r>
          <a:r>
            <a:rPr lang="en-GB" sz="1100" baseline="0"/>
            <a:t> is at a maxima at 0 as between the points 0 and 0.2 the gradient is negative</a:t>
          </a:r>
        </a:p>
        <a:p>
          <a:endParaRPr lang="en-GB" sz="1100"/>
        </a:p>
      </xdr:txBody>
    </xdr:sp>
    <xdr:clientData/>
  </xdr:twoCellAnchor>
  <xdr:twoCellAnchor>
    <xdr:from>
      <xdr:col>17</xdr:col>
      <xdr:colOff>48368</xdr:colOff>
      <xdr:row>0</xdr:row>
      <xdr:rowOff>178571</xdr:rowOff>
    </xdr:from>
    <xdr:to>
      <xdr:col>26</xdr:col>
      <xdr:colOff>150080</xdr:colOff>
      <xdr:row>22</xdr:row>
      <xdr:rowOff>26172</xdr:rowOff>
    </xdr:to>
    <xdr:graphicFrame macro="">
      <xdr:nvGraphicFramePr>
        <xdr:cNvPr id="16" name="Chart 15">
          <a:extLst>
            <a:ext uri="{FF2B5EF4-FFF2-40B4-BE49-F238E27FC236}">
              <a16:creationId xmlns:a16="http://schemas.microsoft.com/office/drawing/2014/main" id="{00000000-0008-0000-01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83820</xdr:colOff>
      <xdr:row>9</xdr:row>
      <xdr:rowOff>22860</xdr:rowOff>
    </xdr:from>
    <xdr:ext cx="561436"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1363980" y="1729740"/>
              <a:ext cx="5614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d>
                      <m:dPr>
                        <m:ctrlPr>
                          <a:rPr lang="en-GB" sz="1100" b="0" i="1">
                            <a:latin typeface="Cambria Math" panose="02040503050406030204" pitchFamily="18" charset="0"/>
                          </a:rPr>
                        </m:ctrlPr>
                      </m:dPr>
                      <m:e>
                        <m:r>
                          <a:rPr lang="en-GB" sz="1100" b="0" i="1">
                            <a:latin typeface="Cambria Math" panose="02040503050406030204" pitchFamily="18" charset="0"/>
                          </a:rPr>
                          <m:t>      </m:t>
                        </m:r>
                      </m:e>
                    </m:d>
                    <m:r>
                      <a:rPr lang="en-GB" sz="1100" b="0" i="1">
                        <a:latin typeface="Cambria Math" panose="02040503050406030204" pitchFamily="18" charset="0"/>
                      </a:rPr>
                      <m:t>=</m:t>
                    </m:r>
                  </m:oMath>
                </m:oMathPara>
              </a14:m>
              <a:endParaRPr lang="en-GB" sz="1100"/>
            </a:p>
          </xdr:txBody>
        </xdr:sp>
      </mc:Choice>
      <mc:Fallback xmlns="">
        <xdr:sp macro="" textlink="">
          <xdr:nvSpPr>
            <xdr:cNvPr id="12" name="TextBox 11">
              <a:extLst>
                <a:ext uri="{FF2B5EF4-FFF2-40B4-BE49-F238E27FC236}">
                  <a16:creationId xmlns:a16="http://schemas.microsoft.com/office/drawing/2014/main" id="{882DF3AB-BF04-469F-AB12-75EC6CD58897}"/>
                </a:ext>
              </a:extLst>
            </xdr:cNvPr>
            <xdr:cNvSpPr txBox="1"/>
          </xdr:nvSpPr>
          <xdr:spPr>
            <a:xfrm>
              <a:off x="1363980" y="1729740"/>
              <a:ext cx="5614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𝑓(      )=</a:t>
              </a:r>
              <a:endParaRPr lang="en-GB" sz="1100"/>
            </a:p>
          </xdr:txBody>
        </xdr:sp>
      </mc:Fallback>
    </mc:AlternateContent>
    <xdr:clientData/>
  </xdr:oneCellAnchor>
  <xdr:oneCellAnchor>
    <xdr:from>
      <xdr:col>13</xdr:col>
      <xdr:colOff>533400</xdr:colOff>
      <xdr:row>16</xdr:row>
      <xdr:rowOff>171450</xdr:rowOff>
    </xdr:from>
    <xdr:ext cx="65" cy="172227"/>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8582025" y="3324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14063</xdr:colOff>
      <xdr:row>21</xdr:row>
      <xdr:rowOff>176943</xdr:rowOff>
    </xdr:from>
    <xdr:to>
      <xdr:col>11</xdr:col>
      <xdr:colOff>572824</xdr:colOff>
      <xdr:row>32</xdr:row>
      <xdr:rowOff>142212</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294223" y="4146963"/>
          <a:ext cx="6319481" cy="1992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E)</a:t>
          </a:r>
          <a:r>
            <a:rPr lang="en-GB" sz="1100" baseline="0"/>
            <a:t> While all of the schemes begin with the same estimate for a value of X, and all use the same number of iterations, it is evident that the Newton Raphson approach provides the most accurate estiamte of the three, however the requirement for the Newton Raphson scheme requires a formula for f(x) and f'(x) in order to function. By comparison the other two schemes only require some comparable function from the graph to operate.</a:t>
          </a:r>
        </a:p>
        <a:p>
          <a:r>
            <a:rPr lang="en-GB" sz="1100"/>
            <a:t>As for the rate of convergence. The Binary method</a:t>
          </a:r>
          <a:r>
            <a:rPr lang="en-GB" sz="1100" baseline="0"/>
            <a:t> will converge at a rate of x/n where n is the number of iterations and x is the difference between the initial upper and lower bounds.</a:t>
          </a:r>
        </a:p>
        <a:p>
          <a:r>
            <a:rPr lang="en-GB" sz="1100" baseline="0"/>
            <a:t>The Fixed Point Iteration converges toward the actual answer much faster than the binary method presumably following an inverse square.</a:t>
          </a:r>
        </a:p>
        <a:p>
          <a:r>
            <a:rPr lang="en-GB" sz="1100" baseline="0"/>
            <a:t>finally the Newton Raphson appraoch, as previously stated, has a much faster rate of convergance than all of the previous methods.</a:t>
          </a:r>
          <a:endParaRPr lang="en-GB" sz="1100"/>
        </a:p>
      </xdr:txBody>
    </xdr:sp>
    <xdr:clientData/>
  </xdr:twoCellAnchor>
  <xdr:oneCellAnchor>
    <xdr:from>
      <xdr:col>5</xdr:col>
      <xdr:colOff>22860</xdr:colOff>
      <xdr:row>9</xdr:row>
      <xdr:rowOff>160020</xdr:rowOff>
    </xdr:from>
    <xdr:ext cx="1460977" cy="206275"/>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8983980" y="3718560"/>
              <a:ext cx="1460977" cy="2062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𝑔</m:t>
                    </m:r>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m:t>
                    </m:r>
                    <m:rad>
                      <m:radPr>
                        <m:ctrlPr>
                          <a:rPr lang="en-GB" sz="1100" b="0" i="1">
                            <a:latin typeface="Cambria Math" panose="02040503050406030204" pitchFamily="18" charset="0"/>
                          </a:rPr>
                        </m:ctrlPr>
                      </m:radPr>
                      <m:deg>
                        <m:r>
                          <m:rPr>
                            <m:brk m:alnAt="7"/>
                          </m:rPr>
                          <a:rPr lang="en-GB" sz="1100" b="0" i="1">
                            <a:latin typeface="Cambria Math" panose="02040503050406030204" pitchFamily="18" charset="0"/>
                          </a:rPr>
                          <m:t>3</m:t>
                        </m:r>
                      </m:deg>
                      <m:e>
                        <m:r>
                          <a:rPr lang="en-GB" sz="1100" b="0" i="1">
                            <a:solidFill>
                              <a:schemeClr val="tx1"/>
                            </a:solidFill>
                            <a:effectLst/>
                            <a:latin typeface="Cambria Math" panose="02040503050406030204" pitchFamily="18" charset="0"/>
                            <a:ea typeface="+mn-ea"/>
                            <a:cs typeface="+mn-cs"/>
                          </a:rPr>
                          <m:t>(4</m:t>
                        </m:r>
                        <m:func>
                          <m:funcPr>
                            <m:ctrlPr>
                              <a:rPr lang="en-GB" sz="1100" b="0" i="1">
                                <a:solidFill>
                                  <a:schemeClr val="tx1"/>
                                </a:solidFill>
                                <a:effectLst/>
                                <a:latin typeface="Cambria Math" panose="02040503050406030204" pitchFamily="18" charset="0"/>
                                <a:ea typeface="+mn-ea"/>
                                <a:cs typeface="+mn-cs"/>
                              </a:rPr>
                            </m:ctrlPr>
                          </m:funcPr>
                          <m:fName>
                            <m:r>
                              <m:rPr>
                                <m:sty m:val="p"/>
                              </m:rPr>
                              <a:rPr lang="en-GB" sz="1100" b="0" i="0">
                                <a:solidFill>
                                  <a:schemeClr val="tx1"/>
                                </a:solidFill>
                                <a:effectLst/>
                                <a:latin typeface="Cambria Math" panose="02040503050406030204" pitchFamily="18" charset="0"/>
                                <a:ea typeface="+mn-ea"/>
                                <a:cs typeface="+mn-cs"/>
                              </a:rPr>
                              <m:t>sin</m:t>
                            </m:r>
                          </m:fName>
                          <m:e>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e>
                        </m:func>
                        <m:r>
                          <a:rPr lang="en-GB" sz="1100" b="0" i="1">
                            <a:solidFill>
                              <a:schemeClr val="tx1"/>
                            </a:solidFill>
                            <a:effectLst/>
                            <a:latin typeface="Cambria Math" panose="02040503050406030204" pitchFamily="18" charset="0"/>
                            <a:ea typeface="+mn-ea"/>
                            <a:cs typeface="+mn-cs"/>
                          </a:rPr>
                          <m:t>+4)</m:t>
                        </m:r>
                      </m:e>
                    </m:rad>
                  </m:oMath>
                </m:oMathPara>
              </a14:m>
              <a:endParaRPr lang="en-GB" sz="1100"/>
            </a:p>
          </xdr:txBody>
        </xdr:sp>
      </mc:Choice>
      <mc:Fallback xmlns="">
        <xdr:sp macro="" textlink="">
          <xdr:nvSpPr>
            <xdr:cNvPr id="3" name="TextBox 2">
              <a:extLst>
                <a:ext uri="{FF2B5EF4-FFF2-40B4-BE49-F238E27FC236}">
                  <a16:creationId xmlns:a16="http://schemas.microsoft.com/office/drawing/2014/main" id="{81AE190D-1DAE-47F7-AD7C-84D505F4B7E1}"/>
                </a:ext>
              </a:extLst>
            </xdr:cNvPr>
            <xdr:cNvSpPr txBox="1"/>
          </xdr:nvSpPr>
          <xdr:spPr>
            <a:xfrm>
              <a:off x="8983980" y="3718560"/>
              <a:ext cx="1460977" cy="2062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𝑔(𝑥)=∛(</a:t>
              </a:r>
              <a:r>
                <a:rPr lang="en-GB" sz="1100" b="0" i="0">
                  <a:solidFill>
                    <a:schemeClr val="tx1"/>
                  </a:solidFill>
                  <a:effectLst/>
                  <a:latin typeface="Cambria Math" panose="02040503050406030204" pitchFamily="18" charset="0"/>
                  <a:ea typeface="+mn-ea"/>
                  <a:cs typeface="+mn-cs"/>
                </a:rPr>
                <a:t>(4 sin⁡(𝑥)+4))</a:t>
              </a:r>
              <a:endParaRPr lang="en-GB" sz="1100"/>
            </a:p>
          </xdr:txBody>
        </xdr:sp>
      </mc:Fallback>
    </mc:AlternateContent>
    <xdr:clientData/>
  </xdr:oneCellAnchor>
  <xdr:oneCellAnchor>
    <xdr:from>
      <xdr:col>5</xdr:col>
      <xdr:colOff>38100</xdr:colOff>
      <xdr:row>8</xdr:row>
      <xdr:rowOff>9525</xdr:rowOff>
    </xdr:from>
    <xdr:ext cx="1431354" cy="338619"/>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3133725" y="1590675"/>
              <a:ext cx="1431354"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0">
                        <a:latin typeface="Cambria Math" panose="02040503050406030204" pitchFamily="18" charset="0"/>
                      </a:rPr>
                      <m:t>=</m:t>
                    </m:r>
                    <m:func>
                      <m:funcPr>
                        <m:ctrlPr>
                          <a:rPr lang="en-GB" sz="1100" b="0" i="1">
                            <a:latin typeface="Cambria Math" panose="02040503050406030204" pitchFamily="18" charset="0"/>
                          </a:rPr>
                        </m:ctrlPr>
                      </m:funcPr>
                      <m:fName>
                        <m:r>
                          <m:rPr>
                            <m:sty m:val="p"/>
                          </m:rPr>
                          <a:rPr lang="en-GB" sz="1100" b="0" i="0">
                            <a:latin typeface="Cambria Math" panose="02040503050406030204" pitchFamily="18" charset="0"/>
                          </a:rPr>
                          <m:t>sin</m:t>
                        </m:r>
                      </m:fName>
                      <m:e>
                        <m:d>
                          <m:dPr>
                            <m:ctrlPr>
                              <a:rPr lang="en-GB" sz="1100" b="0" i="1">
                                <a:latin typeface="Cambria Math" panose="02040503050406030204" pitchFamily="18" charset="0"/>
                              </a:rPr>
                            </m:ctrlPr>
                          </m:dPr>
                          <m:e>
                            <m:r>
                              <a:rPr lang="en-GB" sz="1100" b="0" i="1">
                                <a:latin typeface="Cambria Math" panose="02040503050406030204" pitchFamily="18" charset="0"/>
                              </a:rPr>
                              <m:t>𝑥</m:t>
                            </m:r>
                          </m:e>
                        </m:d>
                      </m:e>
                    </m:func>
                    <m:r>
                      <a:rPr lang="en-GB" sz="1100" b="0" i="1">
                        <a:latin typeface="Cambria Math" panose="02040503050406030204" pitchFamily="18" charset="0"/>
                      </a:rPr>
                      <m:t>−</m:t>
                    </m:r>
                    <m:f>
                      <m:fPr>
                        <m:ctrlPr>
                          <a:rPr lang="en-GB" sz="1100" b="0" i="1">
                            <a:latin typeface="Cambria Math" panose="02040503050406030204" pitchFamily="18" charset="0"/>
                          </a:rPr>
                        </m:ctrlPr>
                      </m:fPr>
                      <m:num>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3</m:t>
                            </m:r>
                          </m:sup>
                        </m:sSup>
                      </m:num>
                      <m:den>
                        <m:r>
                          <a:rPr lang="en-GB" sz="1100" b="0" i="1">
                            <a:latin typeface="Cambria Math" panose="02040503050406030204" pitchFamily="18" charset="0"/>
                          </a:rPr>
                          <m:t>4</m:t>
                        </m:r>
                      </m:den>
                    </m:f>
                    <m:r>
                      <a:rPr lang="en-GB" sz="1100" b="0" i="1">
                        <a:latin typeface="Cambria Math" panose="02040503050406030204" pitchFamily="18" charset="0"/>
                      </a:rPr>
                      <m:t>+1</m:t>
                    </m:r>
                  </m:oMath>
                </m:oMathPara>
              </a14:m>
              <a:endParaRPr lang="en-GB" sz="1100"/>
            </a:p>
          </xdr:txBody>
        </xdr:sp>
      </mc:Choice>
      <mc:Fallback xmlns="">
        <xdr:sp macro="" textlink="">
          <xdr:nvSpPr>
            <xdr:cNvPr id="4" name="TextBox 3">
              <a:extLst>
                <a:ext uri="{FF2B5EF4-FFF2-40B4-BE49-F238E27FC236}">
                  <a16:creationId xmlns:a16="http://schemas.microsoft.com/office/drawing/2014/main" id="{DD375DEC-C616-44FA-9661-C88339C7B3CF}"/>
                </a:ext>
              </a:extLst>
            </xdr:cNvPr>
            <xdr:cNvSpPr txBox="1"/>
          </xdr:nvSpPr>
          <xdr:spPr>
            <a:xfrm>
              <a:off x="3133725" y="1590675"/>
              <a:ext cx="1431354"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𝑓(𝑥)=sin⁡(𝑥)−𝑥^3/4+1</a:t>
              </a:r>
              <a:endParaRPr lang="en-GB" sz="1100"/>
            </a:p>
          </xdr:txBody>
        </xdr:sp>
      </mc:Fallback>
    </mc:AlternateContent>
    <xdr:clientData/>
  </xdr:oneCellAnchor>
  <xdr:oneCellAnchor>
    <xdr:from>
      <xdr:col>7</xdr:col>
      <xdr:colOff>457200</xdr:colOff>
      <xdr:row>8</xdr:row>
      <xdr:rowOff>9525</xdr:rowOff>
    </xdr:from>
    <xdr:ext cx="1314719" cy="338619"/>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4791075" y="1590675"/>
              <a:ext cx="1314719"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r>
                      <a:rPr lang="en-GB" sz="1100" b="0" i="1">
                        <a:latin typeface="Cambria Math" panose="02040503050406030204" pitchFamily="18" charset="0"/>
                      </a:rPr>
                      <m:t>′</m:t>
                    </m:r>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0">
                        <a:latin typeface="Cambria Math" panose="02040503050406030204" pitchFamily="18" charset="0"/>
                      </a:rPr>
                      <m:t>=</m:t>
                    </m:r>
                    <m:r>
                      <m:rPr>
                        <m:sty m:val="p"/>
                      </m:rPr>
                      <a:rPr lang="en-GB" sz="1100" b="0" i="0">
                        <a:latin typeface="Cambria Math" panose="02040503050406030204" pitchFamily="18" charset="0"/>
                      </a:rPr>
                      <m:t>cos</m:t>
                    </m:r>
                    <m:r>
                      <a:rPr lang="en-GB" sz="1100" b="0" i="1">
                        <a:latin typeface="Cambria Math" panose="02040503050406030204" pitchFamily="18" charset="0"/>
                      </a:rPr>
                      <m:t>⁡(</m:t>
                    </m:r>
                    <m:r>
                      <a:rPr lang="en-GB" sz="1100" b="0" i="1">
                        <a:latin typeface="Cambria Math" panose="02040503050406030204" pitchFamily="18" charset="0"/>
                      </a:rPr>
                      <m:t>𝑥</m:t>
                    </m:r>
                    <m:r>
                      <a:rPr lang="en-GB" sz="1100" b="0" i="1">
                        <a:latin typeface="Cambria Math" panose="02040503050406030204" pitchFamily="18" charset="0"/>
                      </a:rPr>
                      <m:t>)−</m:t>
                    </m:r>
                    <m:f>
                      <m:fPr>
                        <m:ctrlPr>
                          <a:rPr lang="en-GB" sz="1100" b="0" i="1">
                            <a:latin typeface="Cambria Math" panose="02040503050406030204" pitchFamily="18" charset="0"/>
                          </a:rPr>
                        </m:ctrlPr>
                      </m:fPr>
                      <m:num>
                        <m:sSup>
                          <m:sSupPr>
                            <m:ctrlPr>
                              <a:rPr lang="en-GB" sz="1100" b="0" i="1">
                                <a:latin typeface="Cambria Math" panose="02040503050406030204" pitchFamily="18" charset="0"/>
                              </a:rPr>
                            </m:ctrlPr>
                          </m:sSupPr>
                          <m:e>
                            <m:r>
                              <a:rPr lang="en-GB" sz="1100" b="0" i="1">
                                <a:latin typeface="Cambria Math" panose="02040503050406030204" pitchFamily="18" charset="0"/>
                              </a:rPr>
                              <m:t>3</m:t>
                            </m:r>
                            <m:r>
                              <a:rPr lang="en-GB" sz="1100" b="0" i="1">
                                <a:latin typeface="Cambria Math" panose="02040503050406030204" pitchFamily="18" charset="0"/>
                              </a:rPr>
                              <m:t>𝑥</m:t>
                            </m:r>
                          </m:e>
                          <m:sup>
                            <m:r>
                              <a:rPr lang="en-GB" sz="1100" b="0" i="1">
                                <a:latin typeface="Cambria Math" panose="02040503050406030204" pitchFamily="18" charset="0"/>
                              </a:rPr>
                              <m:t>2</m:t>
                            </m:r>
                          </m:sup>
                        </m:sSup>
                      </m:num>
                      <m:den>
                        <m:r>
                          <a:rPr lang="en-GB" sz="1100" b="0" i="1">
                            <a:latin typeface="Cambria Math" panose="02040503050406030204" pitchFamily="18" charset="0"/>
                          </a:rPr>
                          <m:t>4</m:t>
                        </m:r>
                      </m:den>
                    </m:f>
                  </m:oMath>
                </m:oMathPara>
              </a14:m>
              <a:endParaRPr lang="en-GB" sz="1100"/>
            </a:p>
          </xdr:txBody>
        </xdr:sp>
      </mc:Choice>
      <mc:Fallback xmlns="">
        <xdr:sp macro="" textlink="">
          <xdr:nvSpPr>
            <xdr:cNvPr id="5" name="TextBox 4">
              <a:extLst>
                <a:ext uri="{FF2B5EF4-FFF2-40B4-BE49-F238E27FC236}">
                  <a16:creationId xmlns:a16="http://schemas.microsoft.com/office/drawing/2014/main" id="{FE56337C-33E1-44A2-840E-3ED42FCC030C}"/>
                </a:ext>
              </a:extLst>
            </xdr:cNvPr>
            <xdr:cNvSpPr txBox="1"/>
          </xdr:nvSpPr>
          <xdr:spPr>
            <a:xfrm>
              <a:off x="4791075" y="1590675"/>
              <a:ext cx="1314719"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𝑓′(𝑥)=cos⁡(𝑥)−〖3𝑥〗^2/4</a:t>
              </a:r>
              <a:endParaRPr lang="en-GB" sz="1100"/>
            </a:p>
          </xdr:txBody>
        </xdr:sp>
      </mc:Fallback>
    </mc:AlternateContent>
    <xdr:clientData/>
  </xdr:oneCellAnchor>
  <xdr:oneCellAnchor>
    <xdr:from>
      <xdr:col>11</xdr:col>
      <xdr:colOff>144780</xdr:colOff>
      <xdr:row>11</xdr:row>
      <xdr:rowOff>7620</xdr:rowOff>
    </xdr:from>
    <xdr:ext cx="321691" cy="192297"/>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12946380" y="3962400"/>
              <a:ext cx="321691" cy="1922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600" b="0" i="1">
                        <a:latin typeface="Cambria Math" panose="02040503050406030204" pitchFamily="18" charset="0"/>
                      </a:rPr>
                      <m:t>𝑥</m:t>
                    </m:r>
                    <m:r>
                      <a:rPr lang="en-GB" sz="600" b="0" i="1">
                        <a:latin typeface="Cambria Math" panose="02040503050406030204" pitchFamily="18" charset="0"/>
                      </a:rPr>
                      <m:t>−</m:t>
                    </m:r>
                    <m:f>
                      <m:fPr>
                        <m:ctrlPr>
                          <a:rPr lang="en-GB" sz="600" b="0" i="1">
                            <a:latin typeface="Cambria Math" panose="02040503050406030204" pitchFamily="18" charset="0"/>
                          </a:rPr>
                        </m:ctrlPr>
                      </m:fPr>
                      <m:num>
                        <m:r>
                          <a:rPr lang="en-GB" sz="600" b="0" i="1">
                            <a:latin typeface="Cambria Math" panose="02040503050406030204" pitchFamily="18" charset="0"/>
                          </a:rPr>
                          <m:t>𝑓</m:t>
                        </m:r>
                        <m:r>
                          <a:rPr lang="en-GB" sz="600" b="0" i="1">
                            <a:latin typeface="Cambria Math" panose="02040503050406030204" pitchFamily="18" charset="0"/>
                          </a:rPr>
                          <m:t>(</m:t>
                        </m:r>
                        <m:r>
                          <a:rPr lang="en-GB" sz="600" b="0" i="1">
                            <a:latin typeface="Cambria Math" panose="02040503050406030204" pitchFamily="18" charset="0"/>
                          </a:rPr>
                          <m:t>𝑥</m:t>
                        </m:r>
                        <m:r>
                          <a:rPr lang="en-GB" sz="600" b="0" i="1">
                            <a:latin typeface="Cambria Math" panose="02040503050406030204" pitchFamily="18" charset="0"/>
                          </a:rPr>
                          <m:t>)</m:t>
                        </m:r>
                      </m:num>
                      <m:den>
                        <m:r>
                          <a:rPr lang="en-GB" sz="600" b="0" i="1">
                            <a:latin typeface="Cambria Math" panose="02040503050406030204" pitchFamily="18" charset="0"/>
                          </a:rPr>
                          <m:t>𝑓</m:t>
                        </m:r>
                        <m:r>
                          <a:rPr lang="en-GB" sz="600" b="0" i="1">
                            <a:latin typeface="Cambria Math" panose="02040503050406030204" pitchFamily="18" charset="0"/>
                          </a:rPr>
                          <m:t>′(</m:t>
                        </m:r>
                        <m:r>
                          <a:rPr lang="en-GB" sz="600" b="0" i="1">
                            <a:latin typeface="Cambria Math" panose="02040503050406030204" pitchFamily="18" charset="0"/>
                          </a:rPr>
                          <m:t>𝑥</m:t>
                        </m:r>
                        <m:r>
                          <a:rPr lang="en-GB" sz="600" b="0" i="1">
                            <a:latin typeface="Cambria Math" panose="02040503050406030204" pitchFamily="18" charset="0"/>
                          </a:rPr>
                          <m:t>)</m:t>
                        </m:r>
                      </m:den>
                    </m:f>
                  </m:oMath>
                </m:oMathPara>
              </a14:m>
              <a:endParaRPr lang="en-GB" sz="600"/>
            </a:p>
          </xdr:txBody>
        </xdr:sp>
      </mc:Choice>
      <mc:Fallback xmlns="">
        <xdr:sp macro="" textlink="">
          <xdr:nvSpPr>
            <xdr:cNvPr id="6" name="TextBox 5">
              <a:extLst>
                <a:ext uri="{FF2B5EF4-FFF2-40B4-BE49-F238E27FC236}">
                  <a16:creationId xmlns:a16="http://schemas.microsoft.com/office/drawing/2014/main" id="{80E0DDE2-8D6B-4C86-894B-80EF9685FED2}"/>
                </a:ext>
              </a:extLst>
            </xdr:cNvPr>
            <xdr:cNvSpPr txBox="1"/>
          </xdr:nvSpPr>
          <xdr:spPr>
            <a:xfrm>
              <a:off x="12946380" y="3962400"/>
              <a:ext cx="321691" cy="1922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600" b="0" i="0">
                  <a:latin typeface="Cambria Math" panose="02040503050406030204" pitchFamily="18" charset="0"/>
                </a:rPr>
                <a:t>𝑥−(𝑓(𝑥))/(𝑓′(𝑥))</a:t>
              </a:r>
              <a:endParaRPr lang="en-GB" sz="6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1</xdr:col>
      <xdr:colOff>77857</xdr:colOff>
      <xdr:row>0</xdr:row>
      <xdr:rowOff>18220</xdr:rowOff>
    </xdr:from>
    <xdr:to>
      <xdr:col>13</xdr:col>
      <xdr:colOff>571500</xdr:colOff>
      <xdr:row>25</xdr:row>
      <xdr:rowOff>140805</xdr:rowOff>
    </xdr:to>
    <xdr:graphicFrame macro="">
      <xdr:nvGraphicFramePr>
        <xdr:cNvPr id="5" name="Chart">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188845</xdr:colOff>
      <xdr:row>40</xdr:row>
      <xdr:rowOff>135836</xdr:rowOff>
    </xdr:from>
    <xdr:to>
      <xdr:col>21</xdr:col>
      <xdr:colOff>411199</xdr:colOff>
      <xdr:row>45</xdr:row>
      <xdr:rowOff>124277</xdr:rowOff>
    </xdr:to>
    <xdr:grpSp>
      <xdr:nvGrpSpPr>
        <xdr:cNvPr id="2" name="Group 1">
          <a:extLst>
            <a:ext uri="{FF2B5EF4-FFF2-40B4-BE49-F238E27FC236}">
              <a16:creationId xmlns:a16="http://schemas.microsoft.com/office/drawing/2014/main" id="{00000000-0008-0000-0300-000002000000}"/>
            </a:ext>
          </a:extLst>
        </xdr:cNvPr>
        <xdr:cNvGrpSpPr/>
      </xdr:nvGrpSpPr>
      <xdr:grpSpPr>
        <a:xfrm>
          <a:off x="10713970" y="7946336"/>
          <a:ext cx="2698854" cy="940941"/>
          <a:chOff x="10583518" y="7921488"/>
          <a:chExt cx="2674006" cy="940941"/>
        </a:xfrm>
      </xdr:grpSpPr>
      <xdr:sp macro="" textlink="">
        <xdr:nvSpPr>
          <xdr:cNvPr id="25" name="Rectangle 24">
            <a:extLst>
              <a:ext uri="{FF2B5EF4-FFF2-40B4-BE49-F238E27FC236}">
                <a16:creationId xmlns:a16="http://schemas.microsoft.com/office/drawing/2014/main" id="{00000000-0008-0000-0300-000019000000}"/>
              </a:ext>
            </a:extLst>
          </xdr:cNvPr>
          <xdr:cNvSpPr/>
        </xdr:nvSpPr>
        <xdr:spPr>
          <a:xfrm>
            <a:off x="1058351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26" name="Rectangle 25">
            <a:extLst>
              <a:ext uri="{FF2B5EF4-FFF2-40B4-BE49-F238E27FC236}">
                <a16:creationId xmlns:a16="http://schemas.microsoft.com/office/drawing/2014/main" id="{00000000-0008-0000-0300-00001A000000}"/>
              </a:ext>
            </a:extLst>
          </xdr:cNvPr>
          <xdr:cNvSpPr/>
        </xdr:nvSpPr>
        <xdr:spPr>
          <a:xfrm>
            <a:off x="12847988"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14</xdr:col>
      <xdr:colOff>233571</xdr:colOff>
      <xdr:row>36</xdr:row>
      <xdr:rowOff>6626</xdr:rowOff>
    </xdr:from>
    <xdr:to>
      <xdr:col>18</xdr:col>
      <xdr:colOff>455925</xdr:colOff>
      <xdr:row>40</xdr:row>
      <xdr:rowOff>160719</xdr:rowOff>
    </xdr:to>
    <xdr:grpSp>
      <xdr:nvGrpSpPr>
        <xdr:cNvPr id="27" name="Group 26">
          <a:extLst>
            <a:ext uri="{FF2B5EF4-FFF2-40B4-BE49-F238E27FC236}">
              <a16:creationId xmlns:a16="http://schemas.microsoft.com/office/drawing/2014/main" id="{00000000-0008-0000-0300-00001B000000}"/>
            </a:ext>
          </a:extLst>
        </xdr:cNvPr>
        <xdr:cNvGrpSpPr/>
      </xdr:nvGrpSpPr>
      <xdr:grpSpPr>
        <a:xfrm>
          <a:off x="8901321" y="7026551"/>
          <a:ext cx="2698854" cy="944668"/>
          <a:chOff x="10583518" y="7921488"/>
          <a:chExt cx="2674006" cy="940941"/>
        </a:xfrm>
      </xdr:grpSpPr>
      <xdr:sp macro="" textlink="">
        <xdr:nvSpPr>
          <xdr:cNvPr id="28" name="Rectangle 27">
            <a:extLst>
              <a:ext uri="{FF2B5EF4-FFF2-40B4-BE49-F238E27FC236}">
                <a16:creationId xmlns:a16="http://schemas.microsoft.com/office/drawing/2014/main" id="{00000000-0008-0000-0300-00001C000000}"/>
              </a:ext>
            </a:extLst>
          </xdr:cNvPr>
          <xdr:cNvSpPr/>
        </xdr:nvSpPr>
        <xdr:spPr>
          <a:xfrm>
            <a:off x="1058351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29" name="Rectangle 28">
            <a:extLst>
              <a:ext uri="{FF2B5EF4-FFF2-40B4-BE49-F238E27FC236}">
                <a16:creationId xmlns:a16="http://schemas.microsoft.com/office/drawing/2014/main" id="{00000000-0008-0000-0300-00001D000000}"/>
              </a:ext>
            </a:extLst>
          </xdr:cNvPr>
          <xdr:cNvSpPr/>
        </xdr:nvSpPr>
        <xdr:spPr>
          <a:xfrm>
            <a:off x="12847988"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20</xdr:col>
      <xdr:colOff>212036</xdr:colOff>
      <xdr:row>36</xdr:row>
      <xdr:rowOff>13200</xdr:rowOff>
    </xdr:from>
    <xdr:to>
      <xdr:col>24</xdr:col>
      <xdr:colOff>434390</xdr:colOff>
      <xdr:row>40</xdr:row>
      <xdr:rowOff>167293</xdr:rowOff>
    </xdr:to>
    <xdr:grpSp>
      <xdr:nvGrpSpPr>
        <xdr:cNvPr id="30" name="Group 29">
          <a:extLst>
            <a:ext uri="{FF2B5EF4-FFF2-40B4-BE49-F238E27FC236}">
              <a16:creationId xmlns:a16="http://schemas.microsoft.com/office/drawing/2014/main" id="{00000000-0008-0000-0300-00001E000000}"/>
            </a:ext>
          </a:extLst>
        </xdr:cNvPr>
        <xdr:cNvGrpSpPr/>
      </xdr:nvGrpSpPr>
      <xdr:grpSpPr>
        <a:xfrm>
          <a:off x="12594536" y="7033125"/>
          <a:ext cx="2698854" cy="944668"/>
          <a:chOff x="10583518" y="7921488"/>
          <a:chExt cx="2674006" cy="940941"/>
        </a:xfrm>
      </xdr:grpSpPr>
      <xdr:sp macro="" textlink="">
        <xdr:nvSpPr>
          <xdr:cNvPr id="31" name="Rectangle 30">
            <a:extLst>
              <a:ext uri="{FF2B5EF4-FFF2-40B4-BE49-F238E27FC236}">
                <a16:creationId xmlns:a16="http://schemas.microsoft.com/office/drawing/2014/main" id="{00000000-0008-0000-0300-00001F000000}"/>
              </a:ext>
            </a:extLst>
          </xdr:cNvPr>
          <xdr:cNvSpPr/>
        </xdr:nvSpPr>
        <xdr:spPr>
          <a:xfrm>
            <a:off x="1058351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32" name="Rectangle 31">
            <a:extLst>
              <a:ext uri="{FF2B5EF4-FFF2-40B4-BE49-F238E27FC236}">
                <a16:creationId xmlns:a16="http://schemas.microsoft.com/office/drawing/2014/main" id="{00000000-0008-0000-0300-000020000000}"/>
              </a:ext>
            </a:extLst>
          </xdr:cNvPr>
          <xdr:cNvSpPr/>
        </xdr:nvSpPr>
        <xdr:spPr>
          <a:xfrm>
            <a:off x="12847988"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16</xdr:col>
      <xdr:colOff>182222</xdr:colOff>
      <xdr:row>28</xdr:row>
      <xdr:rowOff>4966</xdr:rowOff>
    </xdr:from>
    <xdr:to>
      <xdr:col>20</xdr:col>
      <xdr:colOff>404576</xdr:colOff>
      <xdr:row>32</xdr:row>
      <xdr:rowOff>159059</xdr:rowOff>
    </xdr:to>
    <xdr:grpSp>
      <xdr:nvGrpSpPr>
        <xdr:cNvPr id="33" name="Group 32">
          <a:extLst>
            <a:ext uri="{FF2B5EF4-FFF2-40B4-BE49-F238E27FC236}">
              <a16:creationId xmlns:a16="http://schemas.microsoft.com/office/drawing/2014/main" id="{00000000-0008-0000-0300-000021000000}"/>
            </a:ext>
          </a:extLst>
        </xdr:cNvPr>
        <xdr:cNvGrpSpPr/>
      </xdr:nvGrpSpPr>
      <xdr:grpSpPr>
        <a:xfrm>
          <a:off x="10088222" y="5462791"/>
          <a:ext cx="2698854" cy="944668"/>
          <a:chOff x="10583518" y="7921488"/>
          <a:chExt cx="2674006" cy="940941"/>
        </a:xfrm>
      </xdr:grpSpPr>
      <xdr:sp macro="" textlink="">
        <xdr:nvSpPr>
          <xdr:cNvPr id="34" name="Rectangle 33">
            <a:extLst>
              <a:ext uri="{FF2B5EF4-FFF2-40B4-BE49-F238E27FC236}">
                <a16:creationId xmlns:a16="http://schemas.microsoft.com/office/drawing/2014/main" id="{00000000-0008-0000-0300-000022000000}"/>
              </a:ext>
            </a:extLst>
          </xdr:cNvPr>
          <xdr:cNvSpPr/>
        </xdr:nvSpPr>
        <xdr:spPr>
          <a:xfrm>
            <a:off x="1058351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35" name="Rectangle 34">
            <a:extLst>
              <a:ext uri="{FF2B5EF4-FFF2-40B4-BE49-F238E27FC236}">
                <a16:creationId xmlns:a16="http://schemas.microsoft.com/office/drawing/2014/main" id="{00000000-0008-0000-0300-000023000000}"/>
              </a:ext>
            </a:extLst>
          </xdr:cNvPr>
          <xdr:cNvSpPr/>
        </xdr:nvSpPr>
        <xdr:spPr>
          <a:xfrm>
            <a:off x="12847988"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20</xdr:col>
      <xdr:colOff>210383</xdr:colOff>
      <xdr:row>28</xdr:row>
      <xdr:rowOff>8278</xdr:rowOff>
    </xdr:from>
    <xdr:to>
      <xdr:col>24</xdr:col>
      <xdr:colOff>432737</xdr:colOff>
      <xdr:row>32</xdr:row>
      <xdr:rowOff>162371</xdr:rowOff>
    </xdr:to>
    <xdr:grpSp>
      <xdr:nvGrpSpPr>
        <xdr:cNvPr id="36" name="Group 35">
          <a:extLst>
            <a:ext uri="{FF2B5EF4-FFF2-40B4-BE49-F238E27FC236}">
              <a16:creationId xmlns:a16="http://schemas.microsoft.com/office/drawing/2014/main" id="{00000000-0008-0000-0300-000024000000}"/>
            </a:ext>
          </a:extLst>
        </xdr:cNvPr>
        <xdr:cNvGrpSpPr/>
      </xdr:nvGrpSpPr>
      <xdr:grpSpPr>
        <a:xfrm>
          <a:off x="12592883" y="5466103"/>
          <a:ext cx="2698854" cy="944668"/>
          <a:chOff x="10583518" y="7921488"/>
          <a:chExt cx="2674006" cy="940941"/>
        </a:xfrm>
      </xdr:grpSpPr>
      <xdr:sp macro="" textlink="">
        <xdr:nvSpPr>
          <xdr:cNvPr id="37" name="Rectangle 36">
            <a:extLst>
              <a:ext uri="{FF2B5EF4-FFF2-40B4-BE49-F238E27FC236}">
                <a16:creationId xmlns:a16="http://schemas.microsoft.com/office/drawing/2014/main" id="{00000000-0008-0000-0300-000025000000}"/>
              </a:ext>
            </a:extLst>
          </xdr:cNvPr>
          <xdr:cNvSpPr/>
        </xdr:nvSpPr>
        <xdr:spPr>
          <a:xfrm>
            <a:off x="1058351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38" name="Rectangle 37">
            <a:extLst>
              <a:ext uri="{FF2B5EF4-FFF2-40B4-BE49-F238E27FC236}">
                <a16:creationId xmlns:a16="http://schemas.microsoft.com/office/drawing/2014/main" id="{00000000-0008-0000-0300-000026000000}"/>
              </a:ext>
            </a:extLst>
          </xdr:cNvPr>
          <xdr:cNvSpPr/>
        </xdr:nvSpPr>
        <xdr:spPr>
          <a:xfrm>
            <a:off x="12847988"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16</xdr:col>
      <xdr:colOff>221976</xdr:colOff>
      <xdr:row>20</xdr:row>
      <xdr:rowOff>3309</xdr:rowOff>
    </xdr:from>
    <xdr:to>
      <xdr:col>20</xdr:col>
      <xdr:colOff>444330</xdr:colOff>
      <xdr:row>24</xdr:row>
      <xdr:rowOff>157402</xdr:rowOff>
    </xdr:to>
    <xdr:grpSp>
      <xdr:nvGrpSpPr>
        <xdr:cNvPr id="39" name="Group 38">
          <a:extLst>
            <a:ext uri="{FF2B5EF4-FFF2-40B4-BE49-F238E27FC236}">
              <a16:creationId xmlns:a16="http://schemas.microsoft.com/office/drawing/2014/main" id="{00000000-0008-0000-0300-000027000000}"/>
            </a:ext>
          </a:extLst>
        </xdr:cNvPr>
        <xdr:cNvGrpSpPr/>
      </xdr:nvGrpSpPr>
      <xdr:grpSpPr>
        <a:xfrm>
          <a:off x="10127976" y="3899034"/>
          <a:ext cx="2698854" cy="944668"/>
          <a:chOff x="10583518" y="7921488"/>
          <a:chExt cx="2674006" cy="940941"/>
        </a:xfrm>
      </xdr:grpSpPr>
      <xdr:sp macro="" textlink="">
        <xdr:nvSpPr>
          <xdr:cNvPr id="40" name="Rectangle 39">
            <a:extLst>
              <a:ext uri="{FF2B5EF4-FFF2-40B4-BE49-F238E27FC236}">
                <a16:creationId xmlns:a16="http://schemas.microsoft.com/office/drawing/2014/main" id="{00000000-0008-0000-0300-000028000000}"/>
              </a:ext>
            </a:extLst>
          </xdr:cNvPr>
          <xdr:cNvSpPr/>
        </xdr:nvSpPr>
        <xdr:spPr>
          <a:xfrm>
            <a:off x="1058351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41" name="Rectangle 40">
            <a:extLst>
              <a:ext uri="{FF2B5EF4-FFF2-40B4-BE49-F238E27FC236}">
                <a16:creationId xmlns:a16="http://schemas.microsoft.com/office/drawing/2014/main" id="{00000000-0008-0000-0300-000029000000}"/>
              </a:ext>
            </a:extLst>
          </xdr:cNvPr>
          <xdr:cNvSpPr/>
        </xdr:nvSpPr>
        <xdr:spPr>
          <a:xfrm>
            <a:off x="12847988"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14</xdr:col>
      <xdr:colOff>357806</xdr:colOff>
      <xdr:row>15</xdr:row>
      <xdr:rowOff>155708</xdr:rowOff>
    </xdr:from>
    <xdr:to>
      <xdr:col>26</xdr:col>
      <xdr:colOff>306831</xdr:colOff>
      <xdr:row>20</xdr:row>
      <xdr:rowOff>111019</xdr:rowOff>
    </xdr:to>
    <xdr:grpSp>
      <xdr:nvGrpSpPr>
        <xdr:cNvPr id="42" name="Group 41">
          <a:extLst>
            <a:ext uri="{FF2B5EF4-FFF2-40B4-BE49-F238E27FC236}">
              <a16:creationId xmlns:a16="http://schemas.microsoft.com/office/drawing/2014/main" id="{00000000-0008-0000-0300-00002A000000}"/>
            </a:ext>
          </a:extLst>
        </xdr:cNvPr>
        <xdr:cNvGrpSpPr/>
      </xdr:nvGrpSpPr>
      <xdr:grpSpPr>
        <a:xfrm>
          <a:off x="9025556" y="3060833"/>
          <a:ext cx="7378525" cy="945911"/>
          <a:chOff x="10376448" y="7921488"/>
          <a:chExt cx="7303981" cy="940941"/>
        </a:xfrm>
      </xdr:grpSpPr>
      <xdr:sp macro="" textlink="">
        <xdr:nvSpPr>
          <xdr:cNvPr id="43" name="Rectangle 42">
            <a:extLst>
              <a:ext uri="{FF2B5EF4-FFF2-40B4-BE49-F238E27FC236}">
                <a16:creationId xmlns:a16="http://schemas.microsoft.com/office/drawing/2014/main" id="{00000000-0008-0000-0300-00002B000000}"/>
              </a:ext>
            </a:extLst>
          </xdr:cNvPr>
          <xdr:cNvSpPr/>
        </xdr:nvSpPr>
        <xdr:spPr>
          <a:xfrm>
            <a:off x="1037644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44" name="Rectangle 43">
            <a:extLst>
              <a:ext uri="{FF2B5EF4-FFF2-40B4-BE49-F238E27FC236}">
                <a16:creationId xmlns:a16="http://schemas.microsoft.com/office/drawing/2014/main" id="{00000000-0008-0000-0300-00002C000000}"/>
              </a:ext>
            </a:extLst>
          </xdr:cNvPr>
          <xdr:cNvSpPr/>
        </xdr:nvSpPr>
        <xdr:spPr>
          <a:xfrm>
            <a:off x="17270893"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14</xdr:col>
      <xdr:colOff>361119</xdr:colOff>
      <xdr:row>31</xdr:row>
      <xdr:rowOff>125890</xdr:rowOff>
    </xdr:from>
    <xdr:to>
      <xdr:col>26</xdr:col>
      <xdr:colOff>310144</xdr:colOff>
      <xdr:row>36</xdr:row>
      <xdr:rowOff>106049</xdr:rowOff>
    </xdr:to>
    <xdr:grpSp>
      <xdr:nvGrpSpPr>
        <xdr:cNvPr id="45" name="Group 44">
          <a:extLst>
            <a:ext uri="{FF2B5EF4-FFF2-40B4-BE49-F238E27FC236}">
              <a16:creationId xmlns:a16="http://schemas.microsoft.com/office/drawing/2014/main" id="{00000000-0008-0000-0300-00002D000000}"/>
            </a:ext>
          </a:extLst>
        </xdr:cNvPr>
        <xdr:cNvGrpSpPr/>
      </xdr:nvGrpSpPr>
      <xdr:grpSpPr>
        <a:xfrm>
          <a:off x="9028869" y="6183790"/>
          <a:ext cx="7378525" cy="942184"/>
          <a:chOff x="10376448" y="7921488"/>
          <a:chExt cx="7303981" cy="940941"/>
        </a:xfrm>
      </xdr:grpSpPr>
      <xdr:sp macro="" textlink="">
        <xdr:nvSpPr>
          <xdr:cNvPr id="46" name="Rectangle 45">
            <a:extLst>
              <a:ext uri="{FF2B5EF4-FFF2-40B4-BE49-F238E27FC236}">
                <a16:creationId xmlns:a16="http://schemas.microsoft.com/office/drawing/2014/main" id="{00000000-0008-0000-0300-00002E000000}"/>
              </a:ext>
            </a:extLst>
          </xdr:cNvPr>
          <xdr:cNvSpPr/>
        </xdr:nvSpPr>
        <xdr:spPr>
          <a:xfrm>
            <a:off x="1037644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47" name="Rectangle 46">
            <a:extLst>
              <a:ext uri="{FF2B5EF4-FFF2-40B4-BE49-F238E27FC236}">
                <a16:creationId xmlns:a16="http://schemas.microsoft.com/office/drawing/2014/main" id="{00000000-0008-0000-0300-00002F000000}"/>
              </a:ext>
            </a:extLst>
          </xdr:cNvPr>
          <xdr:cNvSpPr/>
        </xdr:nvSpPr>
        <xdr:spPr>
          <a:xfrm>
            <a:off x="17270893"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14</xdr:col>
      <xdr:colOff>356148</xdr:colOff>
      <xdr:row>23</xdr:row>
      <xdr:rowOff>120930</xdr:rowOff>
    </xdr:from>
    <xdr:to>
      <xdr:col>26</xdr:col>
      <xdr:colOff>305173</xdr:colOff>
      <xdr:row>28</xdr:row>
      <xdr:rowOff>101088</xdr:rowOff>
    </xdr:to>
    <xdr:grpSp>
      <xdr:nvGrpSpPr>
        <xdr:cNvPr id="48" name="Group 47">
          <a:extLst>
            <a:ext uri="{FF2B5EF4-FFF2-40B4-BE49-F238E27FC236}">
              <a16:creationId xmlns:a16="http://schemas.microsoft.com/office/drawing/2014/main" id="{00000000-0008-0000-0300-000030000000}"/>
            </a:ext>
          </a:extLst>
        </xdr:cNvPr>
        <xdr:cNvGrpSpPr/>
      </xdr:nvGrpSpPr>
      <xdr:grpSpPr>
        <a:xfrm>
          <a:off x="9023898" y="4616730"/>
          <a:ext cx="7378525" cy="942183"/>
          <a:chOff x="10376448" y="7921488"/>
          <a:chExt cx="7303981" cy="940941"/>
        </a:xfrm>
      </xdr:grpSpPr>
      <xdr:sp macro="" textlink="">
        <xdr:nvSpPr>
          <xdr:cNvPr id="49" name="Rectangle 48">
            <a:extLst>
              <a:ext uri="{FF2B5EF4-FFF2-40B4-BE49-F238E27FC236}">
                <a16:creationId xmlns:a16="http://schemas.microsoft.com/office/drawing/2014/main" id="{00000000-0008-0000-0300-000031000000}"/>
              </a:ext>
            </a:extLst>
          </xdr:cNvPr>
          <xdr:cNvSpPr/>
        </xdr:nvSpPr>
        <xdr:spPr>
          <a:xfrm>
            <a:off x="1037644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50" name="Rectangle 49">
            <a:extLst>
              <a:ext uri="{FF2B5EF4-FFF2-40B4-BE49-F238E27FC236}">
                <a16:creationId xmlns:a16="http://schemas.microsoft.com/office/drawing/2014/main" id="{00000000-0008-0000-0300-000032000000}"/>
              </a:ext>
            </a:extLst>
          </xdr:cNvPr>
          <xdr:cNvSpPr/>
        </xdr:nvSpPr>
        <xdr:spPr>
          <a:xfrm>
            <a:off x="17270893"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14</xdr:col>
      <xdr:colOff>351882</xdr:colOff>
      <xdr:row>45</xdr:row>
      <xdr:rowOff>151290</xdr:rowOff>
    </xdr:from>
    <xdr:to>
      <xdr:col>26</xdr:col>
      <xdr:colOff>300907</xdr:colOff>
      <xdr:row>50</xdr:row>
      <xdr:rowOff>119904</xdr:rowOff>
    </xdr:to>
    <xdr:grpSp>
      <xdr:nvGrpSpPr>
        <xdr:cNvPr id="51" name="Group 50">
          <a:extLst>
            <a:ext uri="{FF2B5EF4-FFF2-40B4-BE49-F238E27FC236}">
              <a16:creationId xmlns:a16="http://schemas.microsoft.com/office/drawing/2014/main" id="{00000000-0008-0000-0300-000033000000}"/>
            </a:ext>
          </a:extLst>
        </xdr:cNvPr>
        <xdr:cNvGrpSpPr/>
      </xdr:nvGrpSpPr>
      <xdr:grpSpPr>
        <a:xfrm>
          <a:off x="9019632" y="8914290"/>
          <a:ext cx="7378525" cy="921114"/>
          <a:chOff x="10376448" y="7921488"/>
          <a:chExt cx="7303981" cy="940941"/>
        </a:xfrm>
      </xdr:grpSpPr>
      <xdr:sp macro="" textlink="">
        <xdr:nvSpPr>
          <xdr:cNvPr id="52" name="Rectangle 51">
            <a:extLst>
              <a:ext uri="{FF2B5EF4-FFF2-40B4-BE49-F238E27FC236}">
                <a16:creationId xmlns:a16="http://schemas.microsoft.com/office/drawing/2014/main" id="{00000000-0008-0000-0300-000034000000}"/>
              </a:ext>
            </a:extLst>
          </xdr:cNvPr>
          <xdr:cNvSpPr/>
        </xdr:nvSpPr>
        <xdr:spPr>
          <a:xfrm>
            <a:off x="1037644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53" name="Rectangle 52">
            <a:extLst>
              <a:ext uri="{FF2B5EF4-FFF2-40B4-BE49-F238E27FC236}">
                <a16:creationId xmlns:a16="http://schemas.microsoft.com/office/drawing/2014/main" id="{00000000-0008-0000-0300-000035000000}"/>
              </a:ext>
            </a:extLst>
          </xdr:cNvPr>
          <xdr:cNvSpPr/>
        </xdr:nvSpPr>
        <xdr:spPr>
          <a:xfrm>
            <a:off x="17270893"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12</xdr:col>
      <xdr:colOff>421386</xdr:colOff>
      <xdr:row>42</xdr:row>
      <xdr:rowOff>180975</xdr:rowOff>
    </xdr:from>
    <xdr:to>
      <xdr:col>13</xdr:col>
      <xdr:colOff>533781</xdr:colOff>
      <xdr:row>49</xdr:row>
      <xdr:rowOff>86107</xdr:rowOff>
    </xdr:to>
    <xdr:sp macro="" textlink="">
      <xdr:nvSpPr>
        <xdr:cNvPr id="3" name="Bent-Up Arrow 2">
          <a:extLst>
            <a:ext uri="{FF2B5EF4-FFF2-40B4-BE49-F238E27FC236}">
              <a16:creationId xmlns:a16="http://schemas.microsoft.com/office/drawing/2014/main" id="{00000000-0008-0000-0300-000003000000}"/>
            </a:ext>
          </a:extLst>
        </xdr:cNvPr>
        <xdr:cNvSpPr/>
      </xdr:nvSpPr>
      <xdr:spPr>
        <a:xfrm rot="5400000">
          <a:off x="7597330" y="8626031"/>
          <a:ext cx="1238632" cy="731520"/>
        </a:xfrm>
        <a:prstGeom prst="bentUpArrow">
          <a:avLst/>
        </a:prstGeom>
        <a:gradFill>
          <a:gsLst>
            <a:gs pos="0">
              <a:schemeClr val="accent3">
                <a:lumMod val="60000"/>
                <a:lumOff val="40000"/>
              </a:schemeClr>
            </a:gs>
            <a:gs pos="20000">
              <a:schemeClr val="accent3">
                <a:lumMod val="60000"/>
                <a:lumOff val="40000"/>
              </a:schemeClr>
            </a:gs>
            <a:gs pos="83000">
              <a:schemeClr val="accent1">
                <a:lumMod val="45000"/>
                <a:lumOff val="55000"/>
              </a:schemeClr>
            </a:gs>
            <a:gs pos="100000">
              <a:schemeClr val="accent1">
                <a:lumMod val="30000"/>
                <a:lumOff val="70000"/>
              </a:schemeClr>
            </a:gs>
          </a:gsLst>
          <a:lin ang="108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421386</xdr:colOff>
      <xdr:row>33</xdr:row>
      <xdr:rowOff>104775</xdr:rowOff>
    </xdr:from>
    <xdr:to>
      <xdr:col>13</xdr:col>
      <xdr:colOff>533781</xdr:colOff>
      <xdr:row>39</xdr:row>
      <xdr:rowOff>162307</xdr:rowOff>
    </xdr:to>
    <xdr:sp macro="" textlink="">
      <xdr:nvSpPr>
        <xdr:cNvPr id="54" name="Bent-Up Arrow 53">
          <a:extLst>
            <a:ext uri="{FF2B5EF4-FFF2-40B4-BE49-F238E27FC236}">
              <a16:creationId xmlns:a16="http://schemas.microsoft.com/office/drawing/2014/main" id="{00000000-0008-0000-0300-000036000000}"/>
            </a:ext>
          </a:extLst>
        </xdr:cNvPr>
        <xdr:cNvSpPr/>
      </xdr:nvSpPr>
      <xdr:spPr>
        <a:xfrm rot="5400000" flipH="1">
          <a:off x="7597330" y="6797231"/>
          <a:ext cx="1238632" cy="731520"/>
        </a:xfrm>
        <a:prstGeom prst="bentUpArrow">
          <a:avLst/>
        </a:prstGeom>
        <a:gradFill>
          <a:gsLst>
            <a:gs pos="0">
              <a:schemeClr val="accent1">
                <a:lumMod val="60000"/>
                <a:lumOff val="40000"/>
              </a:schemeClr>
            </a:gs>
            <a:gs pos="20000">
              <a:schemeClr val="accent1">
                <a:lumMod val="60000"/>
                <a:lumOff val="40000"/>
              </a:schemeClr>
            </a:gs>
            <a:gs pos="83000">
              <a:schemeClr val="accent1"/>
            </a:gs>
            <a:gs pos="100000">
              <a:schemeClr val="accent1"/>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14</xdr:col>
      <xdr:colOff>39756</xdr:colOff>
      <xdr:row>3</xdr:row>
      <xdr:rowOff>4970</xdr:rowOff>
    </xdr:from>
    <xdr:to>
      <xdr:col>19</xdr:col>
      <xdr:colOff>609600</xdr:colOff>
      <xdr:row>7</xdr:row>
      <xdr:rowOff>57150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8707506" y="605045"/>
          <a:ext cx="3665469" cy="8332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  Given that the subinterval width for part a =</a:t>
          </a:r>
          <a:r>
            <a:rPr lang="en-GB" sz="1100" baseline="0"/>
            <a:t> 0.2 and for part b=0.1. The difference in h^4 between part a and b a factor of 16 as shown by the difference between the estiamtes and the actual answer.</a:t>
          </a:r>
          <a:endParaRPr lang="en-GB" sz="1100"/>
        </a:p>
      </xdr:txBody>
    </xdr:sp>
    <xdr:clientData/>
  </xdr:twoCellAnchor>
  <xdr:oneCellAnchor>
    <xdr:from>
      <xdr:col>5</xdr:col>
      <xdr:colOff>166687</xdr:colOff>
      <xdr:row>14</xdr:row>
      <xdr:rowOff>104775</xdr:rowOff>
    </xdr:from>
    <xdr:ext cx="985590" cy="318036"/>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3333750" y="3286125"/>
              <a:ext cx="985590"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type m:val="noBar"/>
                        <m:ctrlPr>
                          <a:rPr lang="en-GB" sz="1100" b="0" i="1">
                            <a:latin typeface="Cambria Math" panose="02040503050406030204" pitchFamily="18" charset="0"/>
                          </a:rPr>
                        </m:ctrlPr>
                      </m:fPr>
                      <m:num>
                        <m:r>
                          <a:rPr lang="en-GB" sz="1100" b="0" i="1">
                            <a:latin typeface="Cambria Math" panose="02040503050406030204" pitchFamily="18" charset="0"/>
                          </a:rPr>
                          <m:t>1.6</m:t>
                        </m:r>
                      </m:num>
                      <m:den>
                        <m:r>
                          <a:rPr lang="en-GB" sz="1100" b="0" i="1">
                            <a:latin typeface="Cambria Math" panose="02040503050406030204" pitchFamily="18" charset="0"/>
                          </a:rPr>
                          <m:t>0</m:t>
                        </m:r>
                      </m:den>
                    </m:f>
                    <m:r>
                      <a:rPr lang="en-GB" sz="1100" b="0" i="1">
                        <a:latin typeface="Cambria Math" panose="02040503050406030204" pitchFamily="18" charset="0"/>
                      </a:rPr>
                      <m:t>[</m:t>
                    </m:r>
                    <m:sSup>
                      <m:sSupPr>
                        <m:ctrlPr>
                          <a:rPr lang="en-GB" sz="1100" b="0" i="1">
                            <a:latin typeface="Cambria Math" panose="02040503050406030204" pitchFamily="18" charset="0"/>
                          </a:rPr>
                        </m:ctrlPr>
                      </m:sSupPr>
                      <m:e>
                        <m:r>
                          <a:rPr lang="en-GB" sz="1100" b="0" i="1">
                            <a:latin typeface="Cambria Math" panose="02040503050406030204" pitchFamily="18" charset="0"/>
                          </a:rPr>
                          <m:t>2</m:t>
                        </m:r>
                        <m:r>
                          <a:rPr lang="en-GB" sz="1100" b="0" i="1">
                            <a:latin typeface="Cambria Math" panose="02040503050406030204" pitchFamily="18" charset="0"/>
                          </a:rPr>
                          <m:t>𝑒</m:t>
                        </m:r>
                      </m:e>
                      <m:sup>
                        <m:r>
                          <a:rPr lang="en-GB" sz="1100" b="0" i="1">
                            <a:latin typeface="Cambria Math" panose="02040503050406030204" pitchFamily="18" charset="0"/>
                          </a:rPr>
                          <m:t>𝑥</m:t>
                        </m:r>
                      </m:sup>
                    </m:sSup>
                    <m:r>
                      <a:rPr lang="en-GB" sz="1100" b="0" i="1">
                        <a:latin typeface="Cambria Math" panose="02040503050406030204" pitchFamily="18" charset="0"/>
                      </a:rPr>
                      <m:t>+</m:t>
                    </m:r>
                    <m:f>
                      <m:fPr>
                        <m:ctrlPr>
                          <a:rPr lang="en-GB" sz="1100" b="0" i="1">
                            <a:latin typeface="Cambria Math" panose="02040503050406030204" pitchFamily="18" charset="0"/>
                          </a:rPr>
                        </m:ctrlPr>
                      </m:fPr>
                      <m:num>
                        <m:r>
                          <a:rPr lang="en-GB" sz="1100" b="0" i="1">
                            <a:latin typeface="Cambria Math" panose="02040503050406030204" pitchFamily="18" charset="0"/>
                          </a:rPr>
                          <m:t>1</m:t>
                        </m:r>
                      </m:num>
                      <m:den>
                        <m:r>
                          <a:rPr lang="en-GB" sz="1100" b="0" i="1">
                            <a:latin typeface="Cambria Math" panose="02040503050406030204" pitchFamily="18" charset="0"/>
                          </a:rPr>
                          <m:t>4</m:t>
                        </m:r>
                      </m:den>
                    </m:f>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4</m:t>
                        </m:r>
                      </m:sup>
                    </m:sSup>
                    <m:r>
                      <a:rPr lang="en-GB" sz="1100" b="0" i="1">
                        <a:latin typeface="Cambria Math" panose="02040503050406030204" pitchFamily="18" charset="0"/>
                      </a:rPr>
                      <m:t>]</m:t>
                    </m:r>
                  </m:oMath>
                </m:oMathPara>
              </a14:m>
              <a:endParaRPr lang="en-GB" sz="1100"/>
            </a:p>
          </xdr:txBody>
        </xdr:sp>
      </mc:Choice>
      <mc:Fallback xmlns="">
        <xdr:sp macro="" textlink="">
          <xdr:nvSpPr>
            <xdr:cNvPr id="2" name="TextBox 1">
              <a:extLst>
                <a:ext uri="{FF2B5EF4-FFF2-40B4-BE49-F238E27FC236}">
                  <a16:creationId xmlns:a16="http://schemas.microsoft.com/office/drawing/2014/main" xmlns="" id="{E3752567-9D38-4A9B-8FE4-467AC0563F0F}"/>
                </a:ext>
              </a:extLst>
            </xdr:cNvPr>
            <xdr:cNvSpPr txBox="1"/>
          </xdr:nvSpPr>
          <xdr:spPr>
            <a:xfrm>
              <a:off x="3333750" y="3286125"/>
              <a:ext cx="985590"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1.6¦0[〖2𝑒〗^𝑥+1/4 𝑥^4]</a:t>
              </a:r>
              <a:endParaRPr lang="en-GB" sz="1100"/>
            </a:p>
          </xdr:txBody>
        </xdr:sp>
      </mc:Fallback>
    </mc:AlternateContent>
    <xdr:clientData/>
  </xdr:oneCellAnchor>
  <xdr:oneCellAnchor>
    <xdr:from>
      <xdr:col>2</xdr:col>
      <xdr:colOff>42863</xdr:colOff>
      <xdr:row>14</xdr:row>
      <xdr:rowOff>19050</xdr:rowOff>
    </xdr:from>
    <xdr:ext cx="1081450" cy="51014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1281113" y="2781300"/>
              <a:ext cx="1081450" cy="510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limLoc m:val="undOvr"/>
                        <m:ctrlPr>
                          <a:rPr lang="en-GB" sz="1100" i="1">
                            <a:latin typeface="Cambria Math" panose="02040503050406030204" pitchFamily="18" charset="0"/>
                          </a:rPr>
                        </m:ctrlPr>
                      </m:naryPr>
                      <m:sub>
                        <m:r>
                          <m:rPr>
                            <m:brk m:alnAt="24"/>
                          </m:rPr>
                          <a:rPr lang="en-GB" sz="1100" b="0" i="1">
                            <a:latin typeface="Cambria Math" panose="02040503050406030204" pitchFamily="18" charset="0"/>
                          </a:rPr>
                          <m:t>0</m:t>
                        </m:r>
                      </m:sub>
                      <m:sup>
                        <m:r>
                          <a:rPr lang="en-GB" sz="1100" b="0" i="1">
                            <a:latin typeface="Cambria Math" panose="02040503050406030204" pitchFamily="18" charset="0"/>
                          </a:rPr>
                          <m:t>1.6</m:t>
                        </m:r>
                      </m:sup>
                      <m:e>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(2</m:t>
                            </m:r>
                            <m:r>
                              <a:rPr lang="en-GB" sz="1100" b="0" i="1">
                                <a:solidFill>
                                  <a:schemeClr val="tx1"/>
                                </a:solidFill>
                                <a:effectLst/>
                                <a:latin typeface="Cambria Math" panose="02040503050406030204" pitchFamily="18" charset="0"/>
                                <a:ea typeface="+mn-ea"/>
                                <a:cs typeface="+mn-cs"/>
                              </a:rPr>
                              <m:t>𝑒</m:t>
                            </m:r>
                          </m:e>
                          <m:sup>
                            <m:r>
                              <a:rPr lang="en-GB" sz="1100" b="0" i="1">
                                <a:solidFill>
                                  <a:schemeClr val="tx1"/>
                                </a:solidFill>
                                <a:effectLst/>
                                <a:latin typeface="Cambria Math" panose="02040503050406030204" pitchFamily="18" charset="0"/>
                                <a:ea typeface="+mn-ea"/>
                                <a:cs typeface="+mn-cs"/>
                              </a:rPr>
                              <m:t>𝑥</m:t>
                            </m:r>
                          </m:sup>
                        </m:sSup>
                        <m:r>
                          <a:rPr lang="en-GB" sz="1100" b="0" i="1">
                            <a:solidFill>
                              <a:schemeClr val="tx1"/>
                            </a:solidFill>
                            <a:effectLst/>
                            <a:latin typeface="Cambria Math" panose="02040503050406030204" pitchFamily="18" charset="0"/>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3</m:t>
                            </m:r>
                          </m:sup>
                        </m:sSup>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Cambria Math" panose="02040503050406030204" pitchFamily="18" charset="0"/>
                            <a:cs typeface="+mn-cs"/>
                          </a:rPr>
                          <m:t>∙</m:t>
                        </m:r>
                        <m:r>
                          <a:rPr lang="en-GB" sz="1100" b="0" i="1">
                            <a:solidFill>
                              <a:schemeClr val="tx1"/>
                            </a:solidFill>
                            <a:effectLst/>
                            <a:latin typeface="Cambria Math" panose="02040503050406030204" pitchFamily="18" charset="0"/>
                            <a:ea typeface="+mn-ea"/>
                            <a:cs typeface="+mn-cs"/>
                          </a:rPr>
                          <m:t>ⅆ</m:t>
                        </m:r>
                        <m:r>
                          <a:rPr lang="en-GB" sz="1100" b="0" i="1">
                            <a:solidFill>
                              <a:schemeClr val="tx1"/>
                            </a:solidFill>
                            <a:effectLst/>
                            <a:latin typeface="Cambria Math" panose="02040503050406030204" pitchFamily="18" charset="0"/>
                            <a:ea typeface="+mn-ea"/>
                            <a:cs typeface="+mn-cs"/>
                          </a:rPr>
                          <m:t>𝑥</m:t>
                        </m:r>
                      </m:e>
                    </m:nary>
                  </m:oMath>
                </m:oMathPara>
              </a14:m>
              <a:endParaRPr lang="en-GB" sz="1100"/>
            </a:p>
          </xdr:txBody>
        </xdr:sp>
      </mc:Choice>
      <mc:Fallback xmlns="">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1281113" y="2781300"/>
              <a:ext cx="1081450" cy="510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∫1</a:t>
              </a:r>
              <a:r>
                <a:rPr lang="en-GB" sz="1100" b="0" i="0">
                  <a:latin typeface="Cambria Math" panose="02040503050406030204" pitchFamily="18" charset="0"/>
                </a:rPr>
                <a:t>_0^1.6</a:t>
              </a:r>
              <a:r>
                <a:rPr lang="en-GB" sz="1100" b="0" i="0">
                  <a:solidFill>
                    <a:schemeClr val="tx1"/>
                  </a:solidFill>
                  <a:effectLst/>
                  <a:latin typeface="Cambria Math" panose="02040503050406030204" pitchFamily="18" charset="0"/>
                  <a:ea typeface="+mn-ea"/>
                  <a:cs typeface="+mn-cs"/>
                </a:rPr>
                <a:t>▒〖〖(2𝑒〗^𝑥+𝑥^3)</a:t>
              </a:r>
              <a:r>
                <a:rPr lang="en-GB" sz="1100" b="0" i="0">
                  <a:solidFill>
                    <a:schemeClr val="tx1"/>
                  </a:solidFill>
                  <a:effectLst/>
                  <a:latin typeface="Cambria Math" panose="02040503050406030204" pitchFamily="18" charset="0"/>
                  <a:ea typeface="Cambria Math" panose="02040503050406030204" pitchFamily="18" charset="0"/>
                  <a:cs typeface="+mn-cs"/>
                </a:rPr>
                <a:t>∙</a:t>
              </a:r>
              <a:r>
                <a:rPr lang="en-GB" sz="1100" b="0" i="0">
                  <a:solidFill>
                    <a:schemeClr val="tx1"/>
                  </a:solidFill>
                  <a:effectLst/>
                  <a:latin typeface="Cambria Math" panose="02040503050406030204" pitchFamily="18" charset="0"/>
                  <a:ea typeface="+mn-ea"/>
                  <a:cs typeface="+mn-cs"/>
                </a:rPr>
                <a:t>ⅆ𝑥〗</a:t>
              </a:r>
              <a:endParaRPr lang="en-GB" sz="1100"/>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oneCellAnchor>
    <xdr:from>
      <xdr:col>6</xdr:col>
      <xdr:colOff>16566</xdr:colOff>
      <xdr:row>0</xdr:row>
      <xdr:rowOff>48038</xdr:rowOff>
    </xdr:from>
    <xdr:ext cx="1408399" cy="495072"/>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3743740" y="48038"/>
              <a:ext cx="1408399" cy="4950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𝑛</m:t>
                        </m:r>
                        <m:r>
                          <a:rPr lang="en-GB" sz="1100" b="0" i="1">
                            <a:latin typeface="Cambria Math" panose="02040503050406030204" pitchFamily="18" charset="0"/>
                          </a:rPr>
                          <m:t>,</m:t>
                        </m:r>
                        <m:r>
                          <a:rPr lang="en-GB" sz="1100" b="0" i="1">
                            <a:latin typeface="Cambria Math" panose="02040503050406030204" pitchFamily="18" charset="0"/>
                          </a:rPr>
                          <m:t>𝑗</m:t>
                        </m:r>
                      </m:sub>
                    </m:sSub>
                    <m:r>
                      <a:rPr lang="en-GB" sz="1100" b="0" i="1">
                        <a:latin typeface="Cambria Math" panose="02040503050406030204" pitchFamily="18" charset="0"/>
                      </a:rPr>
                      <m:t>=</m:t>
                    </m:r>
                    <m:nary>
                      <m:naryPr>
                        <m:chr m:val="∏"/>
                        <m:ctrlPr>
                          <a:rPr lang="en-GB" sz="1100" b="0" i="1">
                            <a:latin typeface="Cambria Math" panose="02040503050406030204" pitchFamily="18" charset="0"/>
                          </a:rPr>
                        </m:ctrlPr>
                      </m:naryPr>
                      <m:sub>
                        <m:r>
                          <m:rPr>
                            <m:brk m:alnAt="23"/>
                          </m:rPr>
                          <a:rPr lang="en-GB" sz="1100" b="0" i="1">
                            <a:latin typeface="Cambria Math" panose="02040503050406030204" pitchFamily="18" charset="0"/>
                          </a:rPr>
                          <m:t>𝑖</m:t>
                        </m:r>
                        <m:r>
                          <a:rPr lang="en-GB" sz="1100" b="0" i="1">
                            <a:latin typeface="Cambria Math" panose="02040503050406030204" pitchFamily="18" charset="0"/>
                          </a:rPr>
                          <m:t>=0,</m:t>
                        </m:r>
                        <m:r>
                          <a:rPr lang="en-GB" sz="1100" b="0" i="1">
                            <a:latin typeface="Cambria Math" panose="02040503050406030204" pitchFamily="18" charset="0"/>
                          </a:rPr>
                          <m:t>𝑖</m:t>
                        </m:r>
                        <m:r>
                          <a:rPr lang="en-GB" sz="1100" b="0" i="1">
                            <a:latin typeface="Cambria Math" panose="02040503050406030204" pitchFamily="18" charset="0"/>
                            <a:ea typeface="Cambria Math" panose="02040503050406030204" pitchFamily="18" charset="0"/>
                          </a:rPr>
                          <m:t>≠</m:t>
                        </m:r>
                        <m:r>
                          <a:rPr lang="en-GB" sz="1100" b="0" i="1">
                            <a:latin typeface="Cambria Math" panose="02040503050406030204" pitchFamily="18" charset="0"/>
                            <a:ea typeface="Cambria Math" panose="02040503050406030204" pitchFamily="18" charset="0"/>
                          </a:rPr>
                          <m:t>𝑗</m:t>
                        </m:r>
                      </m:sub>
                      <m:sup>
                        <m:r>
                          <a:rPr lang="en-GB" sz="1100" b="0" i="1">
                            <a:latin typeface="Cambria Math" panose="02040503050406030204" pitchFamily="18" charset="0"/>
                          </a:rPr>
                          <m:t>2</m:t>
                        </m:r>
                      </m:sup>
                      <m:e>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𝑖</m:t>
                                </m:r>
                              </m:sub>
                            </m:sSub>
                            <m:r>
                              <a:rPr lang="en-GB" sz="1100" b="0" i="1">
                                <a:solidFill>
                                  <a:schemeClr val="tx1"/>
                                </a:solidFill>
                                <a:effectLst/>
                                <a:latin typeface="Cambria Math" panose="02040503050406030204" pitchFamily="18" charset="0"/>
                                <a:ea typeface="+mn-ea"/>
                                <a:cs typeface="+mn-cs"/>
                              </a:rPr>
                              <m:t>)</m:t>
                            </m:r>
                          </m:num>
                          <m:den>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𝑗</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𝑖</m:t>
                                </m:r>
                              </m:sub>
                            </m:sSub>
                            <m:r>
                              <a:rPr lang="en-GB" sz="1100" b="0" i="1">
                                <a:solidFill>
                                  <a:schemeClr val="tx1"/>
                                </a:solidFill>
                                <a:effectLst/>
                                <a:latin typeface="Cambria Math" panose="02040503050406030204" pitchFamily="18" charset="0"/>
                                <a:ea typeface="+mn-ea"/>
                                <a:cs typeface="+mn-cs"/>
                              </a:rPr>
                              <m:t>)</m:t>
                            </m:r>
                          </m:den>
                        </m:f>
                        <m:r>
                          <a:rPr lang="en-GB" sz="1100" b="0" i="1">
                            <a:solidFill>
                              <a:schemeClr val="tx1"/>
                            </a:solidFill>
                            <a:effectLst/>
                            <a:latin typeface="Cambria Math" panose="02040503050406030204" pitchFamily="18" charset="0"/>
                            <a:ea typeface="Cambria Math" panose="02040503050406030204" pitchFamily="18" charset="0"/>
                            <a:cs typeface="+mn-cs"/>
                          </a:rPr>
                          <m:t>∙</m:t>
                        </m:r>
                      </m:e>
                    </m:nary>
                  </m:oMath>
                </m:oMathPara>
              </a14:m>
              <a:endParaRPr lang="en-GB" sz="1100"/>
            </a:p>
          </xdr:txBody>
        </xdr:sp>
      </mc:Choice>
      <mc:Fallback xmlns="">
        <xdr:sp macro="" textlink="">
          <xdr:nvSpPr>
            <xdr:cNvPr id="2" name="TextBox 1"/>
            <xdr:cNvSpPr txBox="1"/>
          </xdr:nvSpPr>
          <xdr:spPr>
            <a:xfrm>
              <a:off x="3743740" y="48038"/>
              <a:ext cx="1408399" cy="4950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𝐿_(𝑛,𝑗)=∏24_(𝑖=0,𝑖</a:t>
              </a:r>
              <a:r>
                <a:rPr lang="en-GB" sz="1100" b="0" i="0">
                  <a:latin typeface="Cambria Math" panose="02040503050406030204" pitchFamily="18" charset="0"/>
                  <a:ea typeface="Cambria Math" panose="02040503050406030204" pitchFamily="18" charset="0"/>
                </a:rPr>
                <a:t>≠𝑗)^</a:t>
              </a:r>
              <a:r>
                <a:rPr lang="en-GB" sz="1100" b="0" i="0">
                  <a:latin typeface="Cambria Math" panose="02040503050406030204" pitchFamily="18" charset="0"/>
                </a:rPr>
                <a:t>2▒〖</a:t>
              </a:r>
              <a:r>
                <a:rPr lang="en-GB" sz="1100" b="0" i="0">
                  <a:solidFill>
                    <a:schemeClr val="tx1"/>
                  </a:solidFill>
                  <a:effectLst/>
                  <a:latin typeface="+mn-lt"/>
                  <a:ea typeface="+mn-ea"/>
                  <a:cs typeface="+mn-cs"/>
                </a:rPr>
                <a:t>((𝑥−𝑥_𝑖))/((𝑥_𝑗−𝑥_𝑖))</a:t>
              </a:r>
              <a:r>
                <a:rPr lang="en-GB" sz="1100" b="0" i="0">
                  <a:solidFill>
                    <a:schemeClr val="tx1"/>
                  </a:solidFill>
                  <a:effectLst/>
                  <a:latin typeface="Cambria Math" panose="02040503050406030204" pitchFamily="18" charset="0"/>
                  <a:ea typeface="Cambria Math" panose="02040503050406030204" pitchFamily="18" charset="0"/>
                  <a:cs typeface="+mn-cs"/>
                </a:rPr>
                <a:t>∙〗</a:t>
              </a:r>
              <a:endParaRPr lang="en-GB" sz="1100"/>
            </a:p>
          </xdr:txBody>
        </xdr:sp>
      </mc:Fallback>
    </mc:AlternateContent>
    <xdr:clientData/>
  </xdr:oneCellAnchor>
  <xdr:oneCellAnchor>
    <xdr:from>
      <xdr:col>2</xdr:col>
      <xdr:colOff>18222</xdr:colOff>
      <xdr:row>5</xdr:row>
      <xdr:rowOff>16563</xdr:rowOff>
    </xdr:from>
    <xdr:ext cx="1754326" cy="352469"/>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1303683" y="964093"/>
              <a:ext cx="1754326"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2,0</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num>
                      <m:den>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den>
                    </m:f>
                  </m:oMath>
                </m:oMathPara>
              </a14:m>
              <a:endParaRPr lang="en-GB" sz="1100"/>
            </a:p>
          </xdr:txBody>
        </xdr:sp>
      </mc:Choice>
      <mc:Fallback xmlns="">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1303683" y="964093"/>
              <a:ext cx="1754326"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𝐿_2,0</a:t>
              </a:r>
              <a:r>
                <a:rPr lang="en-GB" sz="1100" b="0" i="0">
                  <a:solidFill>
                    <a:schemeClr val="tx1"/>
                  </a:solidFill>
                  <a:effectLst/>
                  <a:latin typeface="Cambria Math" panose="02040503050406030204" pitchFamily="18" charset="0"/>
                  <a:ea typeface="+mn-ea"/>
                  <a:cs typeface="+mn-cs"/>
                </a:rPr>
                <a:t> (𝑥)=((𝑥−𝑥_1)(𝑥−𝑥_2))/((𝑥_0−𝑥_1)(𝑥_0−𝑥_2))</a:t>
              </a:r>
              <a:endParaRPr lang="en-GB" sz="1100"/>
            </a:p>
          </xdr:txBody>
        </xdr:sp>
      </mc:Fallback>
    </mc:AlternateContent>
    <xdr:clientData/>
  </xdr:oneCellAnchor>
  <xdr:oneCellAnchor>
    <xdr:from>
      <xdr:col>2</xdr:col>
      <xdr:colOff>19880</xdr:colOff>
      <xdr:row>8</xdr:row>
      <xdr:rowOff>11600</xdr:rowOff>
    </xdr:from>
    <xdr:ext cx="1837041" cy="352469"/>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1262271" y="1568730"/>
              <a:ext cx="1837041"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2,0</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−1.4)</m:t>
                        </m:r>
                      </m:num>
                      <m:den>
                        <m:r>
                          <a:rPr lang="en-GB" sz="1100" b="0" i="1">
                            <a:solidFill>
                              <a:schemeClr val="tx1"/>
                            </a:solidFill>
                            <a:effectLst/>
                            <a:latin typeface="Cambria Math" panose="02040503050406030204" pitchFamily="18" charset="0"/>
                            <a:ea typeface="+mn-ea"/>
                            <a:cs typeface="+mn-cs"/>
                          </a:rPr>
                          <m:t>(0.8−1)(0.8−1.4)</m:t>
                        </m:r>
                      </m:den>
                    </m:f>
                  </m:oMath>
                </m:oMathPara>
              </a14:m>
              <a:endParaRPr lang="en-GB" sz="1100"/>
            </a:p>
          </xdr:txBody>
        </xdr:sp>
      </mc:Choice>
      <mc:Fallback xmlns="">
        <xdr:sp macro="" textlink="">
          <xdr:nvSpPr>
            <xdr:cNvPr id="4" name="TextBox 3"/>
            <xdr:cNvSpPr txBox="1"/>
          </xdr:nvSpPr>
          <xdr:spPr>
            <a:xfrm>
              <a:off x="1262271" y="1568730"/>
              <a:ext cx="1837041"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𝐿_2,0</a:t>
              </a:r>
              <a:r>
                <a:rPr lang="en-GB" sz="1100" b="0" i="0">
                  <a:solidFill>
                    <a:schemeClr val="tx1"/>
                  </a:solidFill>
                  <a:effectLst/>
                  <a:latin typeface="+mn-lt"/>
                  <a:ea typeface="+mn-ea"/>
                  <a:cs typeface="+mn-cs"/>
                </a:rPr>
                <a:t> (𝑥)</a:t>
              </a:r>
              <a:r>
                <a:rPr lang="en-GB" sz="1100" b="0" i="0">
                  <a:latin typeface="Cambria Math" panose="02040503050406030204" pitchFamily="18" charset="0"/>
                </a:rPr>
                <a:t>=</a:t>
              </a:r>
              <a:r>
                <a:rPr lang="en-GB" sz="1100" b="0" i="0">
                  <a:solidFill>
                    <a:schemeClr val="tx1"/>
                  </a:solidFill>
                  <a:effectLst/>
                  <a:latin typeface="+mn-lt"/>
                  <a:ea typeface="+mn-ea"/>
                  <a:cs typeface="+mn-cs"/>
                </a:rPr>
                <a:t>((𝑥−</a:t>
              </a:r>
              <a:r>
                <a:rPr lang="en-GB" sz="1100" b="0" i="0">
                  <a:solidFill>
                    <a:schemeClr val="tx1"/>
                  </a:solidFill>
                  <a:effectLst/>
                  <a:latin typeface="Cambria Math" panose="02040503050406030204" pitchFamily="18" charset="0"/>
                  <a:ea typeface="+mn-ea"/>
                  <a:cs typeface="+mn-cs"/>
                </a:rPr>
                <a:t>1</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𝑥</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1.4</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0.8</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0.8</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1.4</a:t>
              </a:r>
              <a:r>
                <a:rPr lang="en-GB" sz="1100" b="0" i="0">
                  <a:solidFill>
                    <a:schemeClr val="tx1"/>
                  </a:solidFill>
                  <a:effectLst/>
                  <a:latin typeface="+mn-lt"/>
                  <a:ea typeface="+mn-ea"/>
                  <a:cs typeface="+mn-cs"/>
                </a:rPr>
                <a:t>))</a:t>
              </a:r>
              <a:endParaRPr lang="en-GB" sz="1100"/>
            </a:p>
          </xdr:txBody>
        </xdr:sp>
      </mc:Fallback>
    </mc:AlternateContent>
    <xdr:clientData/>
  </xdr:oneCellAnchor>
  <xdr:oneCellAnchor>
    <xdr:from>
      <xdr:col>2</xdr:col>
      <xdr:colOff>13253</xdr:colOff>
      <xdr:row>10</xdr:row>
      <xdr:rowOff>182218</xdr:rowOff>
    </xdr:from>
    <xdr:ext cx="1567289" cy="338619"/>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1298714" y="2064027"/>
              <a:ext cx="1567289"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2,0</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r>
                          <a:rPr lang="en-GB" sz="1100" b="0" i="1">
                            <a:solidFill>
                              <a:schemeClr val="tx1"/>
                            </a:solidFill>
                            <a:effectLst/>
                            <a:latin typeface="Cambria Math" panose="02040503050406030204" pitchFamily="18" charset="0"/>
                            <a:ea typeface="+mn-ea"/>
                            <a:cs typeface="+mn-cs"/>
                          </a:rPr>
                          <m:t>−2.4</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+1.4</m:t>
                        </m:r>
                      </m:num>
                      <m:den>
                        <m:r>
                          <a:rPr lang="en-GB" sz="1100" b="0" i="1">
                            <a:solidFill>
                              <a:schemeClr val="tx1"/>
                            </a:solidFill>
                            <a:effectLst/>
                            <a:latin typeface="Cambria Math" panose="02040503050406030204" pitchFamily="18" charset="0"/>
                            <a:ea typeface="+mn-ea"/>
                            <a:cs typeface="+mn-cs"/>
                          </a:rPr>
                          <m:t>0.12</m:t>
                        </m:r>
                      </m:den>
                    </m:f>
                  </m:oMath>
                </m:oMathPara>
              </a14:m>
              <a:endParaRPr lang="en-GB" sz="1100"/>
            </a:p>
          </xdr:txBody>
        </xdr:sp>
      </mc:Choice>
      <mc:Fallback xmlns="">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1298714" y="2064027"/>
              <a:ext cx="1567289"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𝐿_2,0</a:t>
              </a:r>
              <a:r>
                <a:rPr lang="en-GB" sz="1100" b="0" i="0">
                  <a:solidFill>
                    <a:schemeClr val="tx1"/>
                  </a:solidFill>
                  <a:effectLst/>
                  <a:latin typeface="Cambria Math" panose="02040503050406030204" pitchFamily="18" charset="0"/>
                  <a:ea typeface="+mn-ea"/>
                  <a:cs typeface="+mn-cs"/>
                </a:rPr>
                <a:t> (𝑥)=(𝑥^2−2.4𝑥+1.4)/0.12</a:t>
              </a:r>
              <a:endParaRPr lang="en-GB" sz="1100"/>
            </a:p>
          </xdr:txBody>
        </xdr:sp>
      </mc:Fallback>
    </mc:AlternateContent>
    <xdr:clientData/>
  </xdr:oneCellAnchor>
  <xdr:oneCellAnchor>
    <xdr:from>
      <xdr:col>2</xdr:col>
      <xdr:colOff>13253</xdr:colOff>
      <xdr:row>13</xdr:row>
      <xdr:rowOff>182225</xdr:rowOff>
    </xdr:from>
    <xdr:ext cx="1665649" cy="339773"/>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1298714" y="2620625"/>
              <a:ext cx="1665649"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2,0</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1">
                        <a:latin typeface="Cambria Math" panose="02040503050406030204" pitchFamily="18" charset="0"/>
                      </a:rPr>
                      <m:t>=</m:t>
                    </m:r>
                    <m:f>
                      <m:fPr>
                        <m:ctrlPr>
                          <a:rPr lang="en-GB" sz="1100" b="0" i="1">
                            <a:latin typeface="Cambria Math" panose="02040503050406030204" pitchFamily="18" charset="0"/>
                          </a:rPr>
                        </m:ctrlPr>
                      </m:fPr>
                      <m:num>
                        <m:r>
                          <a:rPr lang="en-GB" sz="1100" b="0" i="1">
                            <a:latin typeface="Cambria Math" panose="02040503050406030204" pitchFamily="18" charset="0"/>
                          </a:rPr>
                          <m:t>25</m:t>
                        </m:r>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2</m:t>
                            </m:r>
                          </m:sup>
                        </m:sSup>
                      </m:num>
                      <m:den>
                        <m:r>
                          <a:rPr lang="en-GB" sz="1100" b="0" i="1">
                            <a:latin typeface="Cambria Math" panose="02040503050406030204" pitchFamily="18" charset="0"/>
                          </a:rPr>
                          <m:t>3</m:t>
                        </m:r>
                      </m:den>
                    </m:f>
                    <m:r>
                      <a:rPr lang="en-GB" sz="1100" b="0" i="1">
                        <a:latin typeface="Cambria Math" panose="02040503050406030204" pitchFamily="18" charset="0"/>
                      </a:rPr>
                      <m:t>−20</m:t>
                    </m:r>
                    <m:r>
                      <a:rPr lang="en-GB" sz="1100" b="0" i="1">
                        <a:latin typeface="Cambria Math" panose="02040503050406030204" pitchFamily="18" charset="0"/>
                      </a:rPr>
                      <m:t>𝑥</m:t>
                    </m:r>
                    <m:r>
                      <a:rPr lang="en-GB" sz="1100" b="0" i="1">
                        <a:latin typeface="Cambria Math" panose="02040503050406030204" pitchFamily="18" charset="0"/>
                      </a:rPr>
                      <m:t>+</m:t>
                    </m:r>
                    <m:f>
                      <m:fPr>
                        <m:ctrlPr>
                          <a:rPr lang="en-GB" sz="1100" b="0" i="1">
                            <a:latin typeface="Cambria Math" panose="02040503050406030204" pitchFamily="18" charset="0"/>
                          </a:rPr>
                        </m:ctrlPr>
                      </m:fPr>
                      <m:num>
                        <m:r>
                          <a:rPr lang="en-GB" sz="1100" b="0" i="1">
                            <a:latin typeface="Cambria Math" panose="02040503050406030204" pitchFamily="18" charset="0"/>
                          </a:rPr>
                          <m:t>35</m:t>
                        </m:r>
                      </m:num>
                      <m:den>
                        <m:r>
                          <a:rPr lang="en-GB" sz="1100" b="0" i="1">
                            <a:latin typeface="Cambria Math" panose="02040503050406030204" pitchFamily="18" charset="0"/>
                          </a:rPr>
                          <m:t>3</m:t>
                        </m:r>
                      </m:den>
                    </m:f>
                  </m:oMath>
                </m:oMathPara>
              </a14:m>
              <a:endParaRPr lang="en-GB" sz="1100"/>
            </a:p>
          </xdr:txBody>
        </xdr:sp>
      </mc:Choice>
      <mc:Fallback xmlns="">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1298714" y="2620625"/>
              <a:ext cx="1665649"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𝐿_2,0</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=(25𝑥^2)/3−20𝑥+35/3</a:t>
              </a:r>
              <a:endParaRPr lang="en-GB" sz="1100"/>
            </a:p>
          </xdr:txBody>
        </xdr:sp>
      </mc:Fallback>
    </mc:AlternateContent>
    <xdr:clientData/>
  </xdr:oneCellAnchor>
  <xdr:oneCellAnchor>
    <xdr:from>
      <xdr:col>6</xdr:col>
      <xdr:colOff>11592</xdr:colOff>
      <xdr:row>5</xdr:row>
      <xdr:rowOff>19876</xdr:rowOff>
    </xdr:from>
    <xdr:ext cx="1790747" cy="352469"/>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3738766" y="997224"/>
              <a:ext cx="1790747"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2,1</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num>
                      <m:den>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den>
                    </m:f>
                  </m:oMath>
                </m:oMathPara>
              </a14:m>
              <a:endParaRPr lang="en-GB" sz="1100"/>
            </a:p>
          </xdr:txBody>
        </xdr:sp>
      </mc:Choice>
      <mc:Fallback xmlns="">
        <xdr:sp macro="" textlink="">
          <xdr:nvSpPr>
            <xdr:cNvPr id="7" name="TextBox 6"/>
            <xdr:cNvSpPr txBox="1"/>
          </xdr:nvSpPr>
          <xdr:spPr>
            <a:xfrm>
              <a:off x="3738766" y="997224"/>
              <a:ext cx="1790747"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𝐿_2,1</a:t>
              </a:r>
              <a:r>
                <a:rPr lang="en-GB" sz="1100" b="0" i="0">
                  <a:solidFill>
                    <a:schemeClr val="tx1"/>
                  </a:solidFill>
                  <a:effectLst/>
                  <a:latin typeface="+mn-lt"/>
                  <a:ea typeface="+mn-ea"/>
                  <a:cs typeface="+mn-cs"/>
                </a:rPr>
                <a:t> (𝑥)</a:t>
              </a:r>
              <a:r>
                <a:rPr lang="en-GB" sz="1100" b="0" i="0">
                  <a:latin typeface="Cambria Math" panose="02040503050406030204" pitchFamily="18" charset="0"/>
                </a:rPr>
                <a:t>=</a:t>
              </a:r>
              <a:r>
                <a:rPr lang="en-GB" sz="1100" b="0" i="0">
                  <a:solidFill>
                    <a:schemeClr val="tx1"/>
                  </a:solidFill>
                  <a:effectLst/>
                  <a:latin typeface="+mn-lt"/>
                  <a:ea typeface="+mn-ea"/>
                  <a:cs typeface="+mn-cs"/>
                </a:rPr>
                <a:t>((𝑥−𝑥_</a:t>
              </a:r>
              <a:r>
                <a:rPr lang="en-GB" sz="1100" b="0" i="0">
                  <a:solidFill>
                    <a:schemeClr val="tx1"/>
                  </a:solidFill>
                  <a:effectLst/>
                  <a:latin typeface="Cambria Math" panose="02040503050406030204" pitchFamily="18" charset="0"/>
                  <a:ea typeface="+mn-ea"/>
                  <a:cs typeface="+mn-cs"/>
                </a:rPr>
                <a:t>0</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𝑥</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2</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1</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0</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1</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2</a:t>
              </a:r>
              <a:r>
                <a:rPr lang="en-GB" sz="1100" b="0" i="0">
                  <a:solidFill>
                    <a:schemeClr val="tx1"/>
                  </a:solidFill>
                  <a:effectLst/>
                  <a:latin typeface="+mn-lt"/>
                  <a:ea typeface="+mn-ea"/>
                  <a:cs typeface="+mn-cs"/>
                </a:rPr>
                <a:t>))</a:t>
              </a:r>
              <a:endParaRPr lang="en-GB" sz="1100"/>
            </a:p>
          </xdr:txBody>
        </xdr:sp>
      </mc:Fallback>
    </mc:AlternateContent>
    <xdr:clientData/>
  </xdr:oneCellAnchor>
  <xdr:oneCellAnchor>
    <xdr:from>
      <xdr:col>6</xdr:col>
      <xdr:colOff>8279</xdr:colOff>
      <xdr:row>8</xdr:row>
      <xdr:rowOff>0</xdr:rowOff>
    </xdr:from>
    <xdr:ext cx="1790747" cy="352469"/>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00000000-0008-0000-0500-000008000000}"/>
                </a:ext>
              </a:extLst>
            </xdr:cNvPr>
            <xdr:cNvSpPr txBox="1"/>
          </xdr:nvSpPr>
          <xdr:spPr>
            <a:xfrm>
              <a:off x="3735453" y="1557130"/>
              <a:ext cx="1790747"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2,1</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−0.8)(</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−1.4)</m:t>
                        </m:r>
                      </m:num>
                      <m:den>
                        <m:r>
                          <a:rPr lang="en-GB" sz="1100" b="0" i="1">
                            <a:solidFill>
                              <a:schemeClr val="tx1"/>
                            </a:solidFill>
                            <a:effectLst/>
                            <a:latin typeface="Cambria Math" panose="02040503050406030204" pitchFamily="18" charset="0"/>
                            <a:ea typeface="+mn-ea"/>
                            <a:cs typeface="+mn-cs"/>
                          </a:rPr>
                          <m:t>(1−0.8)(1−1.4)</m:t>
                        </m:r>
                      </m:den>
                    </m:f>
                  </m:oMath>
                </m:oMathPara>
              </a14:m>
              <a:endParaRPr lang="en-GB" sz="1100"/>
            </a:p>
          </xdr:txBody>
        </xdr:sp>
      </mc:Choice>
      <mc:Fallback xmlns="">
        <xdr:sp macro="" textlink="">
          <xdr:nvSpPr>
            <xdr:cNvPr id="8" name="TextBox 7"/>
            <xdr:cNvSpPr txBox="1"/>
          </xdr:nvSpPr>
          <xdr:spPr>
            <a:xfrm>
              <a:off x="3735453" y="1557130"/>
              <a:ext cx="1790747"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𝐿_2,1</a:t>
              </a:r>
              <a:r>
                <a:rPr lang="en-GB" sz="1100" b="0" i="0">
                  <a:solidFill>
                    <a:schemeClr val="tx1"/>
                  </a:solidFill>
                  <a:effectLst/>
                  <a:latin typeface="+mn-lt"/>
                  <a:ea typeface="+mn-ea"/>
                  <a:cs typeface="+mn-cs"/>
                </a:rPr>
                <a:t> (𝑥)</a:t>
              </a:r>
              <a:r>
                <a:rPr lang="en-GB" sz="1100" b="0" i="0">
                  <a:latin typeface="Cambria Math" panose="02040503050406030204" pitchFamily="18" charset="0"/>
                </a:rPr>
                <a:t>=</a:t>
              </a:r>
              <a:r>
                <a:rPr lang="en-GB" sz="1100" b="0" i="0">
                  <a:solidFill>
                    <a:schemeClr val="tx1"/>
                  </a:solidFill>
                  <a:effectLst/>
                  <a:latin typeface="+mn-lt"/>
                  <a:ea typeface="+mn-ea"/>
                  <a:cs typeface="+mn-cs"/>
                </a:rPr>
                <a:t>((𝑥−</a:t>
              </a:r>
              <a:r>
                <a:rPr lang="en-GB" sz="1100" b="0" i="0">
                  <a:solidFill>
                    <a:schemeClr val="tx1"/>
                  </a:solidFill>
                  <a:effectLst/>
                  <a:latin typeface="Cambria Math" panose="02040503050406030204" pitchFamily="18" charset="0"/>
                  <a:ea typeface="+mn-ea"/>
                  <a:cs typeface="+mn-cs"/>
                </a:rPr>
                <a:t>0.8</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𝑥</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1.4</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0.8</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1.4</a:t>
              </a:r>
              <a:r>
                <a:rPr lang="en-GB" sz="1100" b="0" i="0">
                  <a:solidFill>
                    <a:schemeClr val="tx1"/>
                  </a:solidFill>
                  <a:effectLst/>
                  <a:latin typeface="+mn-lt"/>
                  <a:ea typeface="+mn-ea"/>
                  <a:cs typeface="+mn-cs"/>
                </a:rPr>
                <a:t>))</a:t>
              </a:r>
              <a:endParaRPr lang="en-GB" sz="1100"/>
            </a:p>
          </xdr:txBody>
        </xdr:sp>
      </mc:Fallback>
    </mc:AlternateContent>
    <xdr:clientData/>
  </xdr:oneCellAnchor>
  <xdr:oneCellAnchor>
    <xdr:from>
      <xdr:col>6</xdr:col>
      <xdr:colOff>8281</xdr:colOff>
      <xdr:row>11</xdr:row>
      <xdr:rowOff>8283</xdr:rowOff>
    </xdr:from>
    <xdr:ext cx="1645387" cy="339773"/>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3735455" y="2136913"/>
              <a:ext cx="1645387"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2,1</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r>
                          <a:rPr lang="en-GB" sz="1100" b="0" i="1">
                            <a:solidFill>
                              <a:schemeClr val="tx1"/>
                            </a:solidFill>
                            <a:effectLst/>
                            <a:latin typeface="Cambria Math" panose="02040503050406030204" pitchFamily="18" charset="0"/>
                            <a:ea typeface="+mn-ea"/>
                            <a:cs typeface="+mn-cs"/>
                          </a:rPr>
                          <m:t>−2.2</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+1.12</m:t>
                        </m:r>
                      </m:num>
                      <m:den>
                        <m:r>
                          <a:rPr lang="en-GB" sz="1100" b="0" i="1">
                            <a:solidFill>
                              <a:schemeClr val="tx1"/>
                            </a:solidFill>
                            <a:effectLst/>
                            <a:latin typeface="Cambria Math" panose="02040503050406030204" pitchFamily="18" charset="0"/>
                            <a:ea typeface="+mn-ea"/>
                            <a:cs typeface="+mn-cs"/>
                          </a:rPr>
                          <m:t>−0.08</m:t>
                        </m:r>
                      </m:den>
                    </m:f>
                  </m:oMath>
                </m:oMathPara>
              </a14:m>
              <a:endParaRPr lang="en-GB" sz="1100"/>
            </a:p>
          </xdr:txBody>
        </xdr:sp>
      </mc:Choice>
      <mc:Fallback xmlns="">
        <xdr:sp macro="" textlink="">
          <xdr:nvSpPr>
            <xdr:cNvPr id="9" name="TextBox 8"/>
            <xdr:cNvSpPr txBox="1"/>
          </xdr:nvSpPr>
          <xdr:spPr>
            <a:xfrm>
              <a:off x="3735455" y="2136913"/>
              <a:ext cx="1645387"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𝐿_2,1</a:t>
              </a:r>
              <a:r>
                <a:rPr lang="en-GB" sz="1100" b="0" i="0">
                  <a:solidFill>
                    <a:schemeClr val="tx1"/>
                  </a:solidFill>
                  <a:effectLst/>
                  <a:latin typeface="+mn-lt"/>
                  <a:ea typeface="+mn-ea"/>
                  <a:cs typeface="+mn-cs"/>
                </a:rPr>
                <a:t> (𝑥)</a:t>
              </a:r>
              <a:r>
                <a:rPr lang="en-GB" sz="1100" b="0" i="0">
                  <a:latin typeface="Cambria Math" panose="02040503050406030204" pitchFamily="18" charset="0"/>
                </a:rPr>
                <a:t>=</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𝑥^2−2.2𝑥+1.12</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−0.08</a:t>
              </a:r>
              <a:r>
                <a:rPr lang="en-GB" sz="1100" b="0" i="0">
                  <a:solidFill>
                    <a:schemeClr val="tx1"/>
                  </a:solidFill>
                  <a:effectLst/>
                  <a:latin typeface="+mn-lt"/>
                  <a:ea typeface="+mn-ea"/>
                  <a:cs typeface="+mn-cs"/>
                </a:rPr>
                <a:t>)</a:t>
              </a:r>
              <a:endParaRPr lang="en-GB" sz="1100"/>
            </a:p>
          </xdr:txBody>
        </xdr:sp>
      </mc:Fallback>
    </mc:AlternateContent>
    <xdr:clientData/>
  </xdr:oneCellAnchor>
  <xdr:oneCellAnchor>
    <xdr:from>
      <xdr:col>6</xdr:col>
      <xdr:colOff>0</xdr:colOff>
      <xdr:row>13</xdr:row>
      <xdr:rowOff>182217</xdr:rowOff>
    </xdr:from>
    <xdr:ext cx="1982530" cy="184409"/>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3856383" y="2620617"/>
              <a:ext cx="1982530" cy="1844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2,1</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1">
                        <a:latin typeface="Cambria Math" panose="02040503050406030204" pitchFamily="18" charset="0"/>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12.5</m:t>
                        </m:r>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r>
                      <a:rPr lang="en-GB" sz="1100" b="0" i="1">
                        <a:solidFill>
                          <a:schemeClr val="tx1"/>
                        </a:solidFill>
                        <a:effectLst/>
                        <a:latin typeface="Cambria Math" panose="02040503050406030204" pitchFamily="18" charset="0"/>
                        <a:ea typeface="+mn-ea"/>
                        <a:cs typeface="+mn-cs"/>
                      </a:rPr>
                      <m:t>+27.5</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−14</m:t>
                    </m:r>
                  </m:oMath>
                </m:oMathPara>
              </a14:m>
              <a:endParaRPr lang="en-GB" sz="1100"/>
            </a:p>
          </xdr:txBody>
        </xdr:sp>
      </mc:Choice>
      <mc:Fallback xmlns="">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3856383" y="2620617"/>
              <a:ext cx="1982530" cy="1844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𝐿_2,1</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12.5</a:t>
              </a:r>
              <a:r>
                <a:rPr lang="en-GB" sz="1100" b="0" i="0">
                  <a:solidFill>
                    <a:schemeClr val="tx1"/>
                  </a:solidFill>
                  <a:effectLst/>
                  <a:latin typeface="+mn-lt"/>
                  <a:ea typeface="+mn-ea"/>
                  <a:cs typeface="+mn-cs"/>
                </a:rPr>
                <a:t>𝑥〗^2</a:t>
              </a:r>
              <a:r>
                <a:rPr lang="en-GB" sz="1100" b="0" i="0">
                  <a:solidFill>
                    <a:schemeClr val="tx1"/>
                  </a:solidFill>
                  <a:effectLst/>
                  <a:latin typeface="Cambria Math" panose="02040503050406030204" pitchFamily="18" charset="0"/>
                  <a:ea typeface="+mn-ea"/>
                  <a:cs typeface="+mn-cs"/>
                </a:rPr>
                <a:t>+27.5𝑥−14</a:t>
              </a:r>
              <a:endParaRPr lang="en-GB" sz="1100"/>
            </a:p>
          </xdr:txBody>
        </xdr:sp>
      </mc:Fallback>
    </mc:AlternateContent>
    <xdr:clientData/>
  </xdr:oneCellAnchor>
  <xdr:oneCellAnchor>
    <xdr:from>
      <xdr:col>2</xdr:col>
      <xdr:colOff>18219</xdr:colOff>
      <xdr:row>17</xdr:row>
      <xdr:rowOff>149087</xdr:rowOff>
    </xdr:from>
    <xdr:ext cx="1500475" cy="495072"/>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00000000-0008-0000-0500-00000B000000}"/>
                </a:ext>
              </a:extLst>
            </xdr:cNvPr>
            <xdr:cNvSpPr txBox="1"/>
          </xdr:nvSpPr>
          <xdr:spPr>
            <a:xfrm>
              <a:off x="1303680" y="3329609"/>
              <a:ext cx="1500475" cy="4950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𝑃</m:t>
                        </m:r>
                      </m:e>
                      <m:sub>
                        <m:r>
                          <a:rPr lang="en-GB" sz="1100" b="0" i="1">
                            <a:latin typeface="Cambria Math" panose="02040503050406030204" pitchFamily="18" charset="0"/>
                          </a:rPr>
                          <m:t>2</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1">
                        <a:latin typeface="Cambria Math" panose="02040503050406030204" pitchFamily="18" charset="0"/>
                      </a:rPr>
                      <m:t>=</m:t>
                    </m:r>
                    <m:nary>
                      <m:naryPr>
                        <m:chr m:val="∑"/>
                        <m:ctrlPr>
                          <a:rPr lang="en-GB" sz="1100" b="0" i="1">
                            <a:latin typeface="Cambria Math" panose="02040503050406030204" pitchFamily="18" charset="0"/>
                          </a:rPr>
                        </m:ctrlPr>
                      </m:naryPr>
                      <m:sub>
                        <m:r>
                          <m:rPr>
                            <m:brk m:alnAt="23"/>
                          </m:rPr>
                          <a:rPr lang="en-GB" sz="1100" b="0" i="1">
                            <a:latin typeface="Cambria Math" panose="02040503050406030204" pitchFamily="18" charset="0"/>
                          </a:rPr>
                          <m:t>𝑗</m:t>
                        </m:r>
                        <m:r>
                          <a:rPr lang="en-GB" sz="1100" b="0" i="1">
                            <a:latin typeface="Cambria Math" panose="02040503050406030204" pitchFamily="18" charset="0"/>
                          </a:rPr>
                          <m:t>=0</m:t>
                        </m:r>
                      </m:sub>
                      <m:sup>
                        <m:r>
                          <a:rPr lang="en-GB" sz="1100" b="0" i="1">
                            <a:latin typeface="Cambria Math" panose="02040503050406030204" pitchFamily="18" charset="0"/>
                          </a:rPr>
                          <m:t>2</m:t>
                        </m:r>
                      </m:sup>
                      <m:e>
                        <m:sSub>
                          <m:sSubPr>
                            <m:ctrlPr>
                              <a:rPr lang="en-GB" sz="1100" b="0" i="1">
                                <a:latin typeface="Cambria Math" panose="02040503050406030204" pitchFamily="18" charset="0"/>
                              </a:rPr>
                            </m:ctrlPr>
                          </m:sSubPr>
                          <m:e>
                            <m:r>
                              <a:rPr lang="en-GB" sz="1100" b="0" i="1">
                                <a:latin typeface="Cambria Math" panose="02040503050406030204" pitchFamily="18" charset="0"/>
                              </a:rPr>
                              <m:t>𝑓</m:t>
                            </m:r>
                            <m:r>
                              <a:rPr lang="en-GB" sz="1100" b="0" i="1">
                                <a:latin typeface="Cambria Math" panose="02040503050406030204" pitchFamily="18" charset="0"/>
                              </a:rPr>
                              <m:t>(</m:t>
                            </m:r>
                            <m:r>
                              <a:rPr lang="en-GB" sz="1100" b="0" i="1">
                                <a:latin typeface="Cambria Math" panose="02040503050406030204" pitchFamily="18" charset="0"/>
                              </a:rPr>
                              <m:t>𝑥</m:t>
                            </m:r>
                          </m:e>
                          <m:sub>
                            <m:r>
                              <a:rPr lang="en-GB" sz="1100" b="0" i="1">
                                <a:latin typeface="Cambria Math" panose="02040503050406030204" pitchFamily="18" charset="0"/>
                              </a:rPr>
                              <m:t>𝑗</m:t>
                            </m:r>
                          </m:sub>
                        </m:sSub>
                        <m:r>
                          <a:rPr lang="en-GB" sz="1100" b="0" i="1">
                            <a:latin typeface="Cambria Math" panose="02040503050406030204" pitchFamily="18" charset="0"/>
                          </a:rPr>
                          <m:t>)</m:t>
                        </m:r>
                        <m:sSub>
                          <m:sSubPr>
                            <m:ctrlPr>
                              <a:rPr lang="en-GB" sz="1100" b="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3,</m:t>
                            </m:r>
                            <m:r>
                              <a:rPr lang="en-GB" sz="1100" b="0" i="1">
                                <a:latin typeface="Cambria Math" panose="02040503050406030204" pitchFamily="18" charset="0"/>
                              </a:rPr>
                              <m:t>𝑗</m:t>
                            </m:r>
                          </m:sub>
                        </m:sSub>
                        <m:r>
                          <a:rPr lang="en-GB" sz="1100" b="0" i="1">
                            <a:latin typeface="Cambria Math" panose="02040503050406030204" pitchFamily="18" charset="0"/>
                          </a:rPr>
                          <m:t>(</m:t>
                        </m:r>
                        <m:r>
                          <a:rPr lang="en-GB" sz="1100" b="0" i="1">
                            <a:latin typeface="Cambria Math" panose="02040503050406030204" pitchFamily="18" charset="0"/>
                          </a:rPr>
                          <m:t>𝑥</m:t>
                        </m:r>
                        <m:r>
                          <a:rPr lang="en-GB" sz="1100" b="0" i="1">
                            <a:latin typeface="Cambria Math" panose="02040503050406030204" pitchFamily="18" charset="0"/>
                          </a:rPr>
                          <m:t>)</m:t>
                        </m:r>
                      </m:e>
                    </m:nary>
                  </m:oMath>
                </m:oMathPara>
              </a14:m>
              <a:endParaRPr lang="en-GB" sz="1100"/>
            </a:p>
          </xdr:txBody>
        </xdr:sp>
      </mc:Choice>
      <mc:Fallback xmlns="">
        <xdr:sp macro="" textlink="">
          <xdr:nvSpPr>
            <xdr:cNvPr id="11" name="TextBox 10">
              <a:extLst>
                <a:ext uri="{FF2B5EF4-FFF2-40B4-BE49-F238E27FC236}">
                  <a16:creationId xmlns:a16="http://schemas.microsoft.com/office/drawing/2014/main" id="{00000000-0008-0000-0500-00000B000000}"/>
                </a:ext>
              </a:extLst>
            </xdr:cNvPr>
            <xdr:cNvSpPr txBox="1"/>
          </xdr:nvSpPr>
          <xdr:spPr>
            <a:xfrm>
              <a:off x="1303680" y="3329609"/>
              <a:ext cx="1500475" cy="4950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𝑃_2</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=∑_(𝑗=0)^2▒〖〖𝑓(𝑥〗_𝑗)𝐿_(3,𝑗) (𝑥)〗</a:t>
              </a:r>
              <a:endParaRPr lang="en-GB" sz="1100"/>
            </a:p>
          </xdr:txBody>
        </xdr:sp>
      </mc:Fallback>
    </mc:AlternateContent>
    <xdr:clientData/>
  </xdr:oneCellAnchor>
  <xdr:oneCellAnchor>
    <xdr:from>
      <xdr:col>2</xdr:col>
      <xdr:colOff>14910</xdr:colOff>
      <xdr:row>21</xdr:row>
      <xdr:rowOff>99391</xdr:rowOff>
    </xdr:from>
    <xdr:ext cx="3081129" cy="176972"/>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00000000-0008-0000-0500-00000C000000}"/>
                </a:ext>
              </a:extLst>
            </xdr:cNvPr>
            <xdr:cNvSpPr txBox="1"/>
          </xdr:nvSpPr>
          <xdr:spPr>
            <a:xfrm>
              <a:off x="1300371" y="4022034"/>
              <a:ext cx="3081129" cy="176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𝑃</m:t>
                      </m:r>
                    </m:e>
                    <m:sub>
                      <m:r>
                        <a:rPr lang="en-GB" sz="1100" b="0" i="1">
                          <a:latin typeface="Cambria Math" panose="02040503050406030204" pitchFamily="18" charset="0"/>
                        </a:rPr>
                        <m:t>2</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1">
                      <a:latin typeface="Cambria Math" panose="02040503050406030204" pitchFamily="18" charset="0"/>
                    </a:rPr>
                    <m:t>=</m:t>
                  </m:r>
                  <m:sSub>
                    <m:sSubPr>
                      <m:ctrlPr>
                        <a:rPr lang="en-GB" sz="1100" b="0" i="1">
                          <a:latin typeface="Cambria Math" panose="02040503050406030204" pitchFamily="18" charset="0"/>
                        </a:rPr>
                      </m:ctrlPr>
                    </m:sSubPr>
                    <m:e>
                      <m:r>
                        <a:rPr lang="en-GB" sz="1100" b="0" i="1">
                          <a:latin typeface="Cambria Math" panose="02040503050406030204" pitchFamily="18" charset="0"/>
                        </a:rPr>
                        <m:t>𝑓</m:t>
                      </m:r>
                      <m:r>
                        <a:rPr lang="en-GB" sz="1100" b="0" i="1">
                          <a:latin typeface="Cambria Math" panose="02040503050406030204" pitchFamily="18" charset="0"/>
                        </a:rPr>
                        <m:t>(</m:t>
                      </m:r>
                      <m:r>
                        <a:rPr lang="en-GB" sz="1100" b="0" i="1">
                          <a:latin typeface="Cambria Math" panose="02040503050406030204" pitchFamily="18" charset="0"/>
                        </a:rPr>
                        <m:t>𝑥</m:t>
                      </m:r>
                    </m:e>
                    <m:sub>
                      <m:r>
                        <a:rPr lang="en-GB" sz="1100" b="0" i="1">
                          <a:latin typeface="Cambria Math" panose="02040503050406030204" pitchFamily="18" charset="0"/>
                        </a:rPr>
                        <m:t>0</m:t>
                      </m:r>
                    </m:sub>
                  </m:sSub>
                  <m:r>
                    <a:rPr lang="en-GB" sz="1100" b="0" i="1">
                      <a:latin typeface="Cambria Math" panose="02040503050406030204" pitchFamily="18" charset="0"/>
                    </a:rPr>
                    <m:t>)</m:t>
                  </m:r>
                  <m:sSub>
                    <m:sSubPr>
                      <m:ctrlPr>
                        <a:rPr lang="en-GB" sz="1100" b="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2,0</m:t>
                      </m:r>
                    </m:sub>
                  </m:sSub>
                  <m:r>
                    <a:rPr lang="en-GB" sz="1100" b="0" i="1">
                      <a:latin typeface="Cambria Math" panose="02040503050406030204" pitchFamily="18" charset="0"/>
                    </a:rPr>
                    <m:t>(</m:t>
                  </m:r>
                  <m:r>
                    <a:rPr lang="en-GB" sz="1100" b="0" i="1">
                      <a:latin typeface="Cambria Math" panose="02040503050406030204" pitchFamily="18" charset="0"/>
                    </a:rPr>
                    <m:t>𝑥</m:t>
                  </m:r>
                  <m:r>
                    <a:rPr lang="en-GB" sz="1100" b="0" i="1">
                      <a:latin typeface="Cambria Math" panose="02040503050406030204" pitchFamily="18" charset="0"/>
                    </a:rPr>
                    <m:t>)</m:t>
                  </m:r>
                </m:oMath>
              </a14:m>
              <a:r>
                <a:rPr lang="en-GB" sz="1100"/>
                <a:t>+</a:t>
              </a:r>
              <a14:m>
                <m:oMath xmlns:m="http://schemas.openxmlformats.org/officeDocument/2006/math">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𝑓</m:t>
                      </m:r>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𝐿</m:t>
                      </m:r>
                    </m:e>
                    <m:sub>
                      <m:r>
                        <a:rPr lang="en-GB" sz="1100" b="0" i="1">
                          <a:solidFill>
                            <a:schemeClr val="tx1"/>
                          </a:solidFill>
                          <a:effectLst/>
                          <a:latin typeface="Cambria Math" panose="02040503050406030204" pitchFamily="18" charset="0"/>
                          <a:ea typeface="+mn-ea"/>
                          <a:cs typeface="+mn-cs"/>
                        </a:rPr>
                        <m:t>2,1</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0">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𝑓</m:t>
                      </m:r>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𝐿</m:t>
                      </m:r>
                    </m:e>
                    <m:sub>
                      <m:r>
                        <a:rPr lang="en-GB" sz="1100" b="0" i="1">
                          <a:solidFill>
                            <a:schemeClr val="tx1"/>
                          </a:solidFill>
                          <a:effectLst/>
                          <a:latin typeface="Cambria Math" panose="02040503050406030204" pitchFamily="18" charset="0"/>
                          <a:ea typeface="+mn-ea"/>
                          <a:cs typeface="+mn-cs"/>
                        </a:rPr>
                        <m:t>2,2</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oMath>
              </a14:m>
              <a:endParaRPr lang="en-GB">
                <a:effectLst/>
              </a:endParaRPr>
            </a:p>
          </xdr:txBody>
        </xdr:sp>
      </mc:Choice>
      <mc:Fallback xmlns="">
        <xdr:sp macro="" textlink="">
          <xdr:nvSpPr>
            <xdr:cNvPr id="12" name="TextBox 11">
              <a:extLst>
                <a:ext uri="{FF2B5EF4-FFF2-40B4-BE49-F238E27FC236}">
                  <a16:creationId xmlns:a16="http://schemas.microsoft.com/office/drawing/2014/main" id="{00000000-0008-0000-0500-00000C000000}"/>
                </a:ext>
              </a:extLst>
            </xdr:cNvPr>
            <xdr:cNvSpPr txBox="1"/>
          </xdr:nvSpPr>
          <xdr:spPr>
            <a:xfrm>
              <a:off x="1300371" y="4022034"/>
              <a:ext cx="3081129" cy="176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GB" sz="1100" b="0" i="0">
                  <a:latin typeface="Cambria Math" panose="02040503050406030204" pitchFamily="18" charset="0"/>
                </a:rPr>
                <a:t>𝑃_2</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=〖𝑓(𝑥〗_0)𝐿_2,0 (𝑥)</a:t>
              </a:r>
              <a:r>
                <a:rPr lang="en-GB" sz="1100"/>
                <a:t>+</a:t>
              </a:r>
              <a:r>
                <a:rPr lang="en-GB" sz="1100" b="0" i="0">
                  <a:solidFill>
                    <a:schemeClr val="tx1"/>
                  </a:solidFill>
                  <a:effectLst/>
                  <a:latin typeface="Cambria Math" panose="02040503050406030204" pitchFamily="18" charset="0"/>
                  <a:ea typeface="+mn-ea"/>
                  <a:cs typeface="+mn-cs"/>
                </a:rPr>
                <a:t>〖𝑓(𝑥〗_1)𝐿_2,1 (𝑥)+〖𝑓(𝑥〗_2)𝐿_2,2 (𝑥)</a:t>
              </a:r>
              <a:endParaRPr lang="en-GB">
                <a:effectLst/>
              </a:endParaRPr>
            </a:p>
          </xdr:txBody>
        </xdr:sp>
      </mc:Fallback>
    </mc:AlternateContent>
    <xdr:clientData/>
  </xdr:oneCellAnchor>
  <xdr:oneCellAnchor>
    <xdr:from>
      <xdr:col>10</xdr:col>
      <xdr:colOff>2</xdr:colOff>
      <xdr:row>5</xdr:row>
      <xdr:rowOff>16566</xdr:rowOff>
    </xdr:from>
    <xdr:ext cx="1793311" cy="352469"/>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00000000-0008-0000-0500-00000D000000}"/>
                </a:ext>
              </a:extLst>
            </xdr:cNvPr>
            <xdr:cNvSpPr txBox="1"/>
          </xdr:nvSpPr>
          <xdr:spPr>
            <a:xfrm>
              <a:off x="6211959" y="993914"/>
              <a:ext cx="1793311"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2,2</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num>
                      <m:den>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den>
                    </m:f>
                  </m:oMath>
                </m:oMathPara>
              </a14:m>
              <a:endParaRPr lang="en-GB" sz="1100"/>
            </a:p>
          </xdr:txBody>
        </xdr:sp>
      </mc:Choice>
      <mc:Fallback xmlns="">
        <xdr:sp macro="" textlink="">
          <xdr:nvSpPr>
            <xdr:cNvPr id="13" name="TextBox 12"/>
            <xdr:cNvSpPr txBox="1"/>
          </xdr:nvSpPr>
          <xdr:spPr>
            <a:xfrm>
              <a:off x="6211959" y="993914"/>
              <a:ext cx="1793311"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𝐿_2,2</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((𝑥−𝑥_0)(𝑥−𝑥_1))/((𝑥_2−𝑥_0)(𝑥_2−𝑥_1))</a:t>
              </a:r>
              <a:endParaRPr lang="en-GB" sz="1100"/>
            </a:p>
          </xdr:txBody>
        </xdr:sp>
      </mc:Fallback>
    </mc:AlternateContent>
    <xdr:clientData/>
  </xdr:oneCellAnchor>
  <xdr:oneCellAnchor>
    <xdr:from>
      <xdr:col>10</xdr:col>
      <xdr:colOff>8282</xdr:colOff>
      <xdr:row>8</xdr:row>
      <xdr:rowOff>8283</xdr:rowOff>
    </xdr:from>
    <xdr:ext cx="1837041" cy="352469"/>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00000000-0008-0000-0500-00000E000000}"/>
                </a:ext>
              </a:extLst>
            </xdr:cNvPr>
            <xdr:cNvSpPr txBox="1"/>
          </xdr:nvSpPr>
          <xdr:spPr>
            <a:xfrm>
              <a:off x="6220239" y="1565413"/>
              <a:ext cx="1837041"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2,2</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−0.8)(</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m:t>
                        </m:r>
                      </m:num>
                      <m:den>
                        <m:r>
                          <a:rPr lang="en-GB" sz="1100" b="0" i="1">
                            <a:solidFill>
                              <a:schemeClr val="tx1"/>
                            </a:solidFill>
                            <a:effectLst/>
                            <a:latin typeface="Cambria Math" panose="02040503050406030204" pitchFamily="18" charset="0"/>
                            <a:ea typeface="+mn-ea"/>
                            <a:cs typeface="+mn-cs"/>
                          </a:rPr>
                          <m:t>(1.4−0.8)(1.4−1)</m:t>
                        </m:r>
                      </m:den>
                    </m:f>
                  </m:oMath>
                </m:oMathPara>
              </a14:m>
              <a:endParaRPr lang="en-GB" sz="1100"/>
            </a:p>
          </xdr:txBody>
        </xdr:sp>
      </mc:Choice>
      <mc:Fallback xmlns="">
        <xdr:sp macro="" textlink="">
          <xdr:nvSpPr>
            <xdr:cNvPr id="14" name="TextBox 13"/>
            <xdr:cNvSpPr txBox="1"/>
          </xdr:nvSpPr>
          <xdr:spPr>
            <a:xfrm>
              <a:off x="6220239" y="1565413"/>
              <a:ext cx="1837041"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𝐿_2,2</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((𝑥−0.8)(𝑥−1))/((1.4−0.8)(1.4−1))</a:t>
              </a:r>
              <a:endParaRPr lang="en-GB" sz="1100"/>
            </a:p>
          </xdr:txBody>
        </xdr:sp>
      </mc:Fallback>
    </mc:AlternateContent>
    <xdr:clientData/>
  </xdr:oneCellAnchor>
  <xdr:oneCellAnchor>
    <xdr:from>
      <xdr:col>10</xdr:col>
      <xdr:colOff>0</xdr:colOff>
      <xdr:row>10</xdr:row>
      <xdr:rowOff>182217</xdr:rowOff>
    </xdr:from>
    <xdr:ext cx="1567289" cy="338619"/>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00000000-0008-0000-0500-00000F000000}"/>
                </a:ext>
              </a:extLst>
            </xdr:cNvPr>
            <xdr:cNvSpPr txBox="1"/>
          </xdr:nvSpPr>
          <xdr:spPr>
            <a:xfrm>
              <a:off x="6211957" y="2120347"/>
              <a:ext cx="1567289"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2,2</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r>
                          <a:rPr lang="en-GB" sz="1100" b="0" i="1">
                            <a:solidFill>
                              <a:schemeClr val="tx1"/>
                            </a:solidFill>
                            <a:effectLst/>
                            <a:latin typeface="Cambria Math" panose="02040503050406030204" pitchFamily="18" charset="0"/>
                            <a:ea typeface="+mn-ea"/>
                            <a:cs typeface="+mn-cs"/>
                          </a:rPr>
                          <m:t>−1.8</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+0.8</m:t>
                        </m:r>
                      </m:num>
                      <m:den>
                        <m:r>
                          <a:rPr lang="en-GB" sz="1100" b="0" i="1">
                            <a:solidFill>
                              <a:schemeClr val="tx1"/>
                            </a:solidFill>
                            <a:effectLst/>
                            <a:latin typeface="Cambria Math" panose="02040503050406030204" pitchFamily="18" charset="0"/>
                            <a:ea typeface="+mn-ea"/>
                            <a:cs typeface="+mn-cs"/>
                          </a:rPr>
                          <m:t>0.24</m:t>
                        </m:r>
                      </m:den>
                    </m:f>
                  </m:oMath>
                </m:oMathPara>
              </a14:m>
              <a:endParaRPr lang="en-GB" sz="1100"/>
            </a:p>
          </xdr:txBody>
        </xdr:sp>
      </mc:Choice>
      <mc:Fallback xmlns="">
        <xdr:sp macro="" textlink="">
          <xdr:nvSpPr>
            <xdr:cNvPr id="15" name="TextBox 14"/>
            <xdr:cNvSpPr txBox="1"/>
          </xdr:nvSpPr>
          <xdr:spPr>
            <a:xfrm>
              <a:off x="6211957" y="2120347"/>
              <a:ext cx="1567289"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𝐿_2,2</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(𝑥^2−1.8𝑥+0.8)/0.24</a:t>
              </a:r>
              <a:endParaRPr lang="en-GB" sz="1100"/>
            </a:p>
          </xdr:txBody>
        </xdr:sp>
      </mc:Fallback>
    </mc:AlternateContent>
    <xdr:clientData/>
  </xdr:oneCellAnchor>
  <xdr:oneCellAnchor>
    <xdr:from>
      <xdr:col>10</xdr:col>
      <xdr:colOff>0</xdr:colOff>
      <xdr:row>13</xdr:row>
      <xdr:rowOff>182217</xdr:rowOff>
    </xdr:from>
    <xdr:ext cx="1694566" cy="339773"/>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00000000-0008-0000-0500-000010000000}"/>
                </a:ext>
              </a:extLst>
            </xdr:cNvPr>
            <xdr:cNvSpPr txBox="1"/>
          </xdr:nvSpPr>
          <xdr:spPr>
            <a:xfrm>
              <a:off x="6211957" y="2691847"/>
              <a:ext cx="1694566"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2,2</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1">
                        <a:latin typeface="Cambria Math" panose="02040503050406030204" pitchFamily="18" charset="0"/>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25</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num>
                      <m:den>
                        <m:r>
                          <a:rPr lang="en-GB" sz="1100" b="0" i="1">
                            <a:solidFill>
                              <a:schemeClr val="tx1"/>
                            </a:solidFill>
                            <a:effectLst/>
                            <a:latin typeface="Cambria Math" panose="02040503050406030204" pitchFamily="18" charset="0"/>
                            <a:ea typeface="+mn-ea"/>
                            <a:cs typeface="+mn-cs"/>
                          </a:rPr>
                          <m:t>6</m:t>
                        </m:r>
                      </m:den>
                    </m:f>
                    <m:r>
                      <a:rPr lang="en-GB" sz="1100" b="0" i="1">
                        <a:solidFill>
                          <a:schemeClr val="tx1"/>
                        </a:solidFill>
                        <a:effectLst/>
                        <a:latin typeface="Cambria Math" panose="02040503050406030204" pitchFamily="18" charset="0"/>
                        <a:ea typeface="+mn-ea"/>
                        <a:cs typeface="+mn-cs"/>
                      </a:rPr>
                      <m:t>+7.5</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10</m:t>
                        </m:r>
                      </m:num>
                      <m:den>
                        <m:r>
                          <a:rPr lang="en-GB" sz="1100" b="0" i="1">
                            <a:solidFill>
                              <a:schemeClr val="tx1"/>
                            </a:solidFill>
                            <a:effectLst/>
                            <a:latin typeface="Cambria Math" panose="02040503050406030204" pitchFamily="18" charset="0"/>
                            <a:ea typeface="+mn-ea"/>
                            <a:cs typeface="+mn-cs"/>
                          </a:rPr>
                          <m:t>3</m:t>
                        </m:r>
                      </m:den>
                    </m:f>
                  </m:oMath>
                </m:oMathPara>
              </a14:m>
              <a:endParaRPr lang="en-GB" sz="1100"/>
            </a:p>
          </xdr:txBody>
        </xdr:sp>
      </mc:Choice>
      <mc:Fallback xmlns="">
        <xdr:sp macro="" textlink="">
          <xdr:nvSpPr>
            <xdr:cNvPr id="16" name="TextBox 15"/>
            <xdr:cNvSpPr txBox="1"/>
          </xdr:nvSpPr>
          <xdr:spPr>
            <a:xfrm>
              <a:off x="6211957" y="2691847"/>
              <a:ext cx="1694566"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𝐿_2,2</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(25𝑥^2)/6+7.5𝑥−</a:t>
              </a:r>
              <a:r>
                <a:rPr lang="en-GB" sz="1100" b="0" i="0">
                  <a:solidFill>
                    <a:schemeClr val="tx1"/>
                  </a:solidFill>
                  <a:effectLst/>
                  <a:latin typeface="Cambria Math" panose="02040503050406030204" pitchFamily="18" charset="0"/>
                  <a:ea typeface="+mn-ea"/>
                  <a:cs typeface="+mn-cs"/>
                </a:rPr>
                <a:t>10</a:t>
              </a:r>
              <a:r>
                <a:rPr lang="en-GB" sz="1100" b="0" i="0">
                  <a:solidFill>
                    <a:schemeClr val="tx1"/>
                  </a:solidFill>
                  <a:effectLst/>
                  <a:latin typeface="+mn-lt"/>
                  <a:ea typeface="+mn-ea"/>
                  <a:cs typeface="+mn-cs"/>
                </a:rPr>
                <a:t>/3</a:t>
              </a:r>
              <a:endParaRPr lang="en-GB" sz="1100"/>
            </a:p>
          </xdr:txBody>
        </xdr:sp>
      </mc:Fallback>
    </mc:AlternateContent>
    <xdr:clientData/>
  </xdr:oneCellAnchor>
  <xdr:oneCellAnchor>
    <xdr:from>
      <xdr:col>2</xdr:col>
      <xdr:colOff>13252</xdr:colOff>
      <xdr:row>24</xdr:row>
      <xdr:rowOff>24848</xdr:rowOff>
    </xdr:from>
    <xdr:ext cx="5002695" cy="305524"/>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00000000-0008-0000-0500-000011000000}"/>
                </a:ext>
              </a:extLst>
            </xdr:cNvPr>
            <xdr:cNvSpPr txBox="1"/>
          </xdr:nvSpPr>
          <xdr:spPr>
            <a:xfrm>
              <a:off x="1298713" y="4504083"/>
              <a:ext cx="5002695" cy="3055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GB" sz="110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𝑃</m:t>
                      </m:r>
                    </m:e>
                    <m:sub>
                      <m:r>
                        <a:rPr lang="en-GB" sz="1100" b="0" i="1">
                          <a:solidFill>
                            <a:schemeClr val="tx1"/>
                          </a:solidFill>
                          <a:effectLst/>
                          <a:latin typeface="Cambria Math" panose="02040503050406030204" pitchFamily="18" charset="0"/>
                          <a:ea typeface="+mn-ea"/>
                          <a:cs typeface="+mn-cs"/>
                        </a:rPr>
                        <m:t>2</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1">
                      <a:solidFill>
                        <a:schemeClr val="tx1"/>
                      </a:solidFill>
                      <a:effectLst/>
                      <a:latin typeface="Cambria Math" panose="02040503050406030204" pitchFamily="18" charset="0"/>
                      <a:ea typeface="+mn-ea"/>
                      <a:cs typeface="+mn-cs"/>
                    </a:rPr>
                    <m:t>=</m:t>
                  </m:r>
                </m:oMath>
              </a14:m>
              <a:r>
                <a:rPr lang="en-GB" sz="1100"/>
                <a:t> </a:t>
              </a:r>
              <a14:m>
                <m:oMath xmlns:m="http://schemas.openxmlformats.org/officeDocument/2006/math">
                  <m:d>
                    <m:dPr>
                      <m:ctrlPr>
                        <a:rPr lang="en-GB" sz="1100" b="0" i="1">
                          <a:solidFill>
                            <a:schemeClr val="tx1"/>
                          </a:solidFill>
                          <a:effectLst/>
                          <a:latin typeface="Cambria Math" panose="02040503050406030204" pitchFamily="18" charset="0"/>
                          <a:ea typeface="+mn-ea"/>
                          <a:cs typeface="+mn-cs"/>
                        </a:rPr>
                      </m:ctrlPr>
                    </m:dPr>
                    <m:e>
                      <m:r>
                        <a:rPr lang="en-GB" sz="1100" b="0" i="0">
                          <a:solidFill>
                            <a:schemeClr val="tx1"/>
                          </a:solidFill>
                          <a:effectLst/>
                          <a:latin typeface="Cambria Math" panose="02040503050406030204" pitchFamily="18" charset="0"/>
                          <a:ea typeface="+mn-ea"/>
                          <a:cs typeface="+mn-cs"/>
                        </a:rPr>
                        <m:t>−0.2231</m:t>
                      </m:r>
                    </m:e>
                  </m:d>
                  <m:d>
                    <m:dPr>
                      <m:ctrlPr>
                        <a:rPr lang="en-GB" sz="1100" b="0" i="1">
                          <a:solidFill>
                            <a:schemeClr val="tx1"/>
                          </a:solidFill>
                          <a:effectLst/>
                          <a:latin typeface="Cambria Math" panose="02040503050406030204" pitchFamily="18" charset="0"/>
                          <a:ea typeface="+mn-ea"/>
                          <a:cs typeface="+mn-cs"/>
                        </a:rPr>
                      </m:ctrlPr>
                    </m:dPr>
                    <m:e>
                      <m:f>
                        <m:fPr>
                          <m:ctrlPr>
                            <a:rPr lang="en-GB" sz="1100" b="0" i="1">
                              <a:solidFill>
                                <a:schemeClr val="tx1"/>
                              </a:solidFill>
                              <a:effectLst/>
                              <a:latin typeface="Cambria Math" panose="02040503050406030204" pitchFamily="18" charset="0"/>
                              <a:ea typeface="+mn-ea"/>
                              <a:cs typeface="+mn-cs"/>
                            </a:rPr>
                          </m:ctrlPr>
                        </m:fPr>
                        <m:num>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r>
                            <a:rPr lang="en-GB" sz="1100" b="0" i="1">
                              <a:solidFill>
                                <a:schemeClr val="tx1"/>
                              </a:solidFill>
                              <a:effectLst/>
                              <a:latin typeface="Cambria Math" panose="02040503050406030204" pitchFamily="18" charset="0"/>
                              <a:ea typeface="+mn-ea"/>
                              <a:cs typeface="+mn-cs"/>
                            </a:rPr>
                            <m:t>−2.4</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+1.4</m:t>
                          </m:r>
                        </m:num>
                        <m:den>
                          <m:r>
                            <a:rPr lang="en-GB" sz="1100" b="0" i="1">
                              <a:solidFill>
                                <a:schemeClr val="tx1"/>
                              </a:solidFill>
                              <a:effectLst/>
                              <a:latin typeface="Cambria Math" panose="02040503050406030204" pitchFamily="18" charset="0"/>
                              <a:ea typeface="+mn-ea"/>
                              <a:cs typeface="+mn-cs"/>
                            </a:rPr>
                            <m:t>0.12</m:t>
                          </m:r>
                        </m:den>
                      </m:f>
                    </m:e>
                  </m:d>
                  <m:r>
                    <a:rPr lang="en-GB" sz="1100" b="0" i="1">
                      <a:solidFill>
                        <a:schemeClr val="tx1"/>
                      </a:solidFill>
                      <a:effectLst/>
                      <a:latin typeface="Cambria Math" panose="02040503050406030204" pitchFamily="18" charset="0"/>
                      <a:ea typeface="+mn-ea"/>
                      <a:cs typeface="+mn-cs"/>
                    </a:rPr>
                    <m:t>+(0)(−</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25</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num>
                    <m:den>
                      <m:r>
                        <a:rPr lang="en-GB" sz="1100" b="0" i="1">
                          <a:solidFill>
                            <a:schemeClr val="tx1"/>
                          </a:solidFill>
                          <a:effectLst/>
                          <a:latin typeface="Cambria Math" panose="02040503050406030204" pitchFamily="18" charset="0"/>
                          <a:ea typeface="+mn-ea"/>
                          <a:cs typeface="+mn-cs"/>
                        </a:rPr>
                        <m:t>2</m:t>
                      </m:r>
                    </m:den>
                  </m:f>
                  <m:r>
                    <a:rPr lang="en-GB" sz="1100" b="0" i="1">
                      <a:solidFill>
                        <a:schemeClr val="tx1"/>
                      </a:solidFill>
                      <a:effectLst/>
                      <a:latin typeface="Cambria Math" panose="02040503050406030204" pitchFamily="18" charset="0"/>
                      <a:ea typeface="+mn-ea"/>
                      <a:cs typeface="+mn-cs"/>
                    </a:rPr>
                    <m:t>+27.5</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−14)+(0.3365)</m:t>
                  </m:r>
                </m:oMath>
              </a14:m>
              <a:r>
                <a:rPr lang="en-GB" sz="1100"/>
                <a:t>(</a:t>
              </a:r>
              <a14:m>
                <m:oMath xmlns:m="http://schemas.openxmlformats.org/officeDocument/2006/math">
                  <m:f>
                    <m:fPr>
                      <m:ctrlPr>
                        <a:rPr lang="en-GB" sz="1100" b="0" i="1">
                          <a:solidFill>
                            <a:schemeClr val="tx1"/>
                          </a:solidFill>
                          <a:effectLst/>
                          <a:latin typeface="Cambria Math" panose="02040503050406030204" pitchFamily="18" charset="0"/>
                          <a:ea typeface="+mn-ea"/>
                          <a:cs typeface="+mn-cs"/>
                        </a:rPr>
                      </m:ctrlPr>
                    </m:fPr>
                    <m:num>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r>
                        <a:rPr lang="en-GB" sz="1100" b="0" i="1">
                          <a:solidFill>
                            <a:schemeClr val="tx1"/>
                          </a:solidFill>
                          <a:effectLst/>
                          <a:latin typeface="Cambria Math" panose="02040503050406030204" pitchFamily="18" charset="0"/>
                          <a:ea typeface="+mn-ea"/>
                          <a:cs typeface="+mn-cs"/>
                        </a:rPr>
                        <m:t>−1.8</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+0.8</m:t>
                      </m:r>
                    </m:num>
                    <m:den>
                      <m:r>
                        <a:rPr lang="en-GB" sz="1100" b="0" i="1">
                          <a:solidFill>
                            <a:schemeClr val="tx1"/>
                          </a:solidFill>
                          <a:effectLst/>
                          <a:latin typeface="Cambria Math" panose="02040503050406030204" pitchFamily="18" charset="0"/>
                          <a:ea typeface="+mn-ea"/>
                          <a:cs typeface="+mn-cs"/>
                        </a:rPr>
                        <m:t>0.24</m:t>
                      </m:r>
                    </m:den>
                  </m:f>
                </m:oMath>
              </a14:m>
              <a:r>
                <a:rPr lang="en-GB">
                  <a:effectLst/>
                </a:rPr>
                <a:t>)</a:t>
              </a:r>
            </a:p>
            <a:p>
              <a:endParaRPr lang="en-GB" sz="1100"/>
            </a:p>
          </xdr:txBody>
        </xdr:sp>
      </mc:Choice>
      <mc:Fallback xmlns="">
        <xdr:sp macro="" textlink="">
          <xdr:nvSpPr>
            <xdr:cNvPr id="17" name="TextBox 16">
              <a:extLst>
                <a:ext uri="{FF2B5EF4-FFF2-40B4-BE49-F238E27FC236}">
                  <a16:creationId xmlns:a16="http://schemas.microsoft.com/office/drawing/2014/main" id="{00000000-0008-0000-0500-000011000000}"/>
                </a:ext>
              </a:extLst>
            </xdr:cNvPr>
            <xdr:cNvSpPr txBox="1"/>
          </xdr:nvSpPr>
          <xdr:spPr>
            <a:xfrm>
              <a:off x="1298713" y="4504083"/>
              <a:ext cx="5002695" cy="3055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tx1"/>
                  </a:solidFill>
                  <a:effectLst/>
                  <a:latin typeface="Cambria Math" panose="02040503050406030204" pitchFamily="18" charset="0"/>
                  <a:ea typeface="+mn-ea"/>
                  <a:cs typeface="+mn-cs"/>
                </a:rPr>
                <a:t>𝑃_2 (𝑥)=</a:t>
              </a:r>
              <a:r>
                <a:rPr lang="en-GB" sz="1100"/>
                <a:t> </a:t>
              </a:r>
              <a:r>
                <a:rPr lang="en-GB" sz="1100" b="0" i="0">
                  <a:solidFill>
                    <a:schemeClr val="tx1"/>
                  </a:solidFill>
                  <a:effectLst/>
                  <a:latin typeface="Cambria Math" panose="02040503050406030204" pitchFamily="18" charset="0"/>
                  <a:ea typeface="+mn-ea"/>
                  <a:cs typeface="+mn-cs"/>
                </a:rPr>
                <a:t>(−0.2231)((𝑥^2−2.4𝑥+1.4)/0.12)+(0)(</a:t>
              </a:r>
              <a:r>
                <a:rPr lang="en-GB" sz="1100" b="0" i="0">
                  <a:solidFill>
                    <a:schemeClr val="tx1"/>
                  </a:solidFill>
                  <a:effectLst/>
                  <a:latin typeface="+mn-lt"/>
                  <a:ea typeface="+mn-ea"/>
                  <a:cs typeface="+mn-cs"/>
                </a:rPr>
                <a:t>−(25𝑥^2)/2+27.5𝑥−14</a:t>
              </a:r>
              <a:r>
                <a:rPr lang="en-GB" sz="1100" b="0" i="0">
                  <a:solidFill>
                    <a:schemeClr val="tx1"/>
                  </a:solidFill>
                  <a:effectLst/>
                  <a:latin typeface="Cambria Math" panose="02040503050406030204" pitchFamily="18" charset="0"/>
                  <a:ea typeface="+mn-ea"/>
                  <a:cs typeface="+mn-cs"/>
                </a:rPr>
                <a:t>)+(0.3365)</a:t>
              </a:r>
              <a:r>
                <a:rPr lang="en-GB" sz="1100"/>
                <a:t>(</a:t>
              </a:r>
              <a:r>
                <a:rPr lang="en-GB" sz="1100" b="0" i="0">
                  <a:solidFill>
                    <a:schemeClr val="tx1"/>
                  </a:solidFill>
                  <a:effectLst/>
                  <a:latin typeface="Cambria Math" panose="02040503050406030204" pitchFamily="18" charset="0"/>
                  <a:ea typeface="+mn-ea"/>
                  <a:cs typeface="+mn-cs"/>
                </a:rPr>
                <a:t>(𝑥^2−1.8𝑥+0.8)/0.24</a:t>
              </a:r>
              <a:r>
                <a:rPr lang="en-GB">
                  <a:effectLst/>
                </a:rPr>
                <a:t>)</a:t>
              </a:r>
            </a:p>
            <a:p>
              <a:endParaRPr lang="en-GB" sz="1100"/>
            </a:p>
          </xdr:txBody>
        </xdr:sp>
      </mc:Fallback>
    </mc:AlternateContent>
    <xdr:clientData/>
  </xdr:oneCellAnchor>
  <xdr:oneCellAnchor>
    <xdr:from>
      <xdr:col>2</xdr:col>
      <xdr:colOff>14912</xdr:colOff>
      <xdr:row>26</xdr:row>
      <xdr:rowOff>173933</xdr:rowOff>
    </xdr:from>
    <xdr:ext cx="2800006" cy="211549"/>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00000000-0008-0000-0500-000013000000}"/>
                </a:ext>
              </a:extLst>
            </xdr:cNvPr>
            <xdr:cNvSpPr txBox="1"/>
          </xdr:nvSpPr>
          <xdr:spPr>
            <a:xfrm>
              <a:off x="1287900" y="4871439"/>
              <a:ext cx="2800006" cy="2115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GB" sz="110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𝑃</m:t>
                        </m:r>
                      </m:e>
                      <m:sub>
                        <m:r>
                          <a:rPr lang="en-GB" sz="1100" b="0" i="1">
                            <a:solidFill>
                              <a:schemeClr val="tx1"/>
                            </a:solidFill>
                            <a:effectLst/>
                            <a:latin typeface="Cambria Math" panose="02040503050406030204" pitchFamily="18" charset="0"/>
                            <a:ea typeface="+mn-ea"/>
                            <a:cs typeface="+mn-cs"/>
                          </a:rPr>
                          <m:t>2</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1">
                        <a:solidFill>
                          <a:schemeClr val="tx1"/>
                        </a:solidFill>
                        <a:effectLst/>
                        <a:latin typeface="Cambria Math" panose="02040503050406030204" pitchFamily="18" charset="0"/>
                        <a:ea typeface="+mn-ea"/>
                        <a:cs typeface="+mn-cs"/>
                      </a:rPr>
                      <m:t>=−0.45708</m:t>
                    </m:r>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3</m:t>
                        </m:r>
                      </m:e>
                    </m:acc>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r>
                      <a:rPr lang="en-GB" sz="1100" b="0" i="1">
                        <a:solidFill>
                          <a:schemeClr val="tx1"/>
                        </a:solidFill>
                        <a:effectLst/>
                        <a:latin typeface="Cambria Math" panose="02040503050406030204" pitchFamily="18" charset="0"/>
                        <a:ea typeface="+mn-ea"/>
                        <a:cs typeface="+mn-cs"/>
                      </a:rPr>
                      <m:t>+1.93825</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−1.4811</m:t>
                    </m:r>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6</m:t>
                        </m:r>
                      </m:e>
                    </m:acc>
                  </m:oMath>
                </m:oMathPara>
              </a14:m>
              <a:endParaRPr lang="en-GB">
                <a:effectLst/>
              </a:endParaRPr>
            </a:p>
          </xdr:txBody>
        </xdr:sp>
      </mc:Choice>
      <mc:Fallback xmlns="">
        <xdr:sp macro="" textlink="">
          <xdr:nvSpPr>
            <xdr:cNvPr id="19" name="TextBox 18">
              <a:extLst>
                <a:ext uri="{FF2B5EF4-FFF2-40B4-BE49-F238E27FC236}">
                  <a16:creationId xmlns:a16="http://schemas.microsoft.com/office/drawing/2014/main" id="{00000000-0008-0000-0500-000013000000}"/>
                </a:ext>
              </a:extLst>
            </xdr:cNvPr>
            <xdr:cNvSpPr txBox="1"/>
          </xdr:nvSpPr>
          <xdr:spPr>
            <a:xfrm>
              <a:off x="1287900" y="4871439"/>
              <a:ext cx="2800006" cy="2115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tx1"/>
                  </a:solidFill>
                  <a:effectLst/>
                  <a:latin typeface="Cambria Math" panose="02040503050406030204" pitchFamily="18" charset="0"/>
                  <a:ea typeface="+mn-ea"/>
                  <a:cs typeface="+mn-cs"/>
                </a:rPr>
                <a:t>𝑃_2 (𝑥)=−0.457083 ̇𝑥^2+1.93825𝑥−1.48116 ̇</a:t>
              </a:r>
              <a:endParaRPr lang="en-GB">
                <a:effectLst/>
              </a:endParaRPr>
            </a:p>
          </xdr:txBody>
        </xdr:sp>
      </mc:Fallback>
    </mc:AlternateContent>
    <xdr:clientData/>
  </xdr:oneCellAnchor>
  <xdr:oneCellAnchor>
    <xdr:from>
      <xdr:col>2</xdr:col>
      <xdr:colOff>71230</xdr:colOff>
      <xdr:row>30</xdr:row>
      <xdr:rowOff>14244</xdr:rowOff>
    </xdr:from>
    <xdr:ext cx="559832" cy="172227"/>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00000000-0008-0000-0500-000014000000}"/>
                </a:ext>
              </a:extLst>
            </xdr:cNvPr>
            <xdr:cNvSpPr txBox="1"/>
          </xdr:nvSpPr>
          <xdr:spPr>
            <a:xfrm>
              <a:off x="1351390" y="5576844"/>
              <a:ext cx="5598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solidFill>
                          <a:schemeClr val="tx1"/>
                        </a:solidFill>
                        <a:effectLst/>
                        <a:latin typeface="Cambria Math" panose="02040503050406030204" pitchFamily="18" charset="0"/>
                        <a:ea typeface="+mn-ea"/>
                        <a:cs typeface="+mn-cs"/>
                      </a:rPr>
                      <m:t>𝑓</m:t>
                    </m:r>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      </m:t>
                        </m:r>
                      </m:e>
                    </m:d>
                    <m:r>
                      <a:rPr lang="en-GB" sz="1100" b="0" i="1">
                        <a:solidFill>
                          <a:schemeClr val="tx1"/>
                        </a:solidFill>
                        <a:effectLst/>
                        <a:latin typeface="Cambria Math" panose="02040503050406030204" pitchFamily="18" charset="0"/>
                        <a:ea typeface="+mn-ea"/>
                        <a:cs typeface="+mn-cs"/>
                      </a:rPr>
                      <m:t>≈</m:t>
                    </m:r>
                  </m:oMath>
                </m:oMathPara>
              </a14:m>
              <a:endParaRPr lang="en-GB" sz="1100"/>
            </a:p>
          </xdr:txBody>
        </xdr:sp>
      </mc:Choice>
      <mc:Fallback xmlns="">
        <xdr:sp macro="" textlink="">
          <xdr:nvSpPr>
            <xdr:cNvPr id="20" name="TextBox 19">
              <a:extLst>
                <a:ext uri="{FF2B5EF4-FFF2-40B4-BE49-F238E27FC236}">
                  <a16:creationId xmlns:a16="http://schemas.microsoft.com/office/drawing/2014/main" id="{3570151B-D97E-45D8-B29A-224FC4F5A9A5}"/>
                </a:ext>
              </a:extLst>
            </xdr:cNvPr>
            <xdr:cNvSpPr txBox="1"/>
          </xdr:nvSpPr>
          <xdr:spPr>
            <a:xfrm>
              <a:off x="1351390" y="5576844"/>
              <a:ext cx="5598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𝑓(      )≈</a:t>
              </a:r>
              <a:endParaRPr lang="en-GB" sz="1100"/>
            </a:p>
          </xdr:txBody>
        </xdr:sp>
      </mc:Fallback>
    </mc:AlternateContent>
    <xdr:clientData/>
  </xdr:oneCellAnchor>
  <xdr:oneCellAnchor>
    <xdr:from>
      <xdr:col>15</xdr:col>
      <xdr:colOff>246529</xdr:colOff>
      <xdr:row>0</xdr:row>
      <xdr:rowOff>4483</xdr:rowOff>
    </xdr:from>
    <xdr:ext cx="151067" cy="172227"/>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00000000-0008-0000-0500-000015000000}"/>
                </a:ext>
              </a:extLst>
            </xdr:cNvPr>
            <xdr:cNvSpPr txBox="1"/>
          </xdr:nvSpPr>
          <xdr:spPr>
            <a:xfrm>
              <a:off x="9793941" y="4483"/>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𝑥</m:t>
                        </m:r>
                      </m:e>
                      <m:sub>
                        <m:r>
                          <a:rPr lang="en-GB" sz="1100" b="0" i="1">
                            <a:latin typeface="Cambria Math" panose="02040503050406030204" pitchFamily="18" charset="0"/>
                          </a:rPr>
                          <m:t>𝑖</m:t>
                        </m:r>
                      </m:sub>
                    </m:sSub>
                  </m:oMath>
                </m:oMathPara>
              </a14:m>
              <a:endParaRPr lang="en-GB" sz="1100"/>
            </a:p>
          </xdr:txBody>
        </xdr:sp>
      </mc:Choice>
      <mc:Fallback xmlns="">
        <xdr:sp macro="" textlink="">
          <xdr:nvSpPr>
            <xdr:cNvPr id="21" name="TextBox 20">
              <a:extLst>
                <a:ext uri="{FF2B5EF4-FFF2-40B4-BE49-F238E27FC236}">
                  <a16:creationId xmlns:a16="http://schemas.microsoft.com/office/drawing/2014/main" id="{0D2170F5-E598-4750-ADD0-D5872F7D8D07}"/>
                </a:ext>
              </a:extLst>
            </xdr:cNvPr>
            <xdr:cNvSpPr txBox="1"/>
          </xdr:nvSpPr>
          <xdr:spPr>
            <a:xfrm>
              <a:off x="9793941" y="4483"/>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𝑥_𝑖</a:t>
              </a:r>
              <a:endParaRPr lang="en-GB" sz="1100"/>
            </a:p>
          </xdr:txBody>
        </xdr:sp>
      </mc:Fallback>
    </mc:AlternateContent>
    <xdr:clientData/>
  </xdr:oneCellAnchor>
  <xdr:oneCellAnchor>
    <xdr:from>
      <xdr:col>16</xdr:col>
      <xdr:colOff>147917</xdr:colOff>
      <xdr:row>0</xdr:row>
      <xdr:rowOff>0</xdr:rowOff>
    </xdr:from>
    <xdr:ext cx="349839" cy="172227"/>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00000000-0008-0000-0500-000016000000}"/>
                </a:ext>
              </a:extLst>
            </xdr:cNvPr>
            <xdr:cNvSpPr txBox="1"/>
          </xdr:nvSpPr>
          <xdr:spPr>
            <a:xfrm>
              <a:off x="10331823" y="0"/>
              <a:ext cx="34983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r>
                      <a:rPr lang="en-GB" sz="1100" b="0" i="1">
                        <a:latin typeface="Cambria Math" panose="02040503050406030204" pitchFamily="18" charset="0"/>
                      </a:rPr>
                      <m:t>(</m:t>
                    </m:r>
                    <m:sSub>
                      <m:sSubPr>
                        <m:ctrlPr>
                          <a:rPr lang="en-GB" sz="1100" b="0" i="1">
                            <a:latin typeface="Cambria Math" panose="02040503050406030204" pitchFamily="18" charset="0"/>
                          </a:rPr>
                        </m:ctrlPr>
                      </m:sSubPr>
                      <m:e>
                        <m:r>
                          <a:rPr lang="en-GB" sz="1100" b="0" i="1">
                            <a:latin typeface="Cambria Math" panose="02040503050406030204" pitchFamily="18" charset="0"/>
                          </a:rPr>
                          <m:t>𝑥</m:t>
                        </m:r>
                      </m:e>
                      <m:sub>
                        <m:r>
                          <a:rPr lang="en-GB" sz="1100" b="0" i="1">
                            <a:latin typeface="Cambria Math" panose="02040503050406030204" pitchFamily="18" charset="0"/>
                          </a:rPr>
                          <m:t>𝑖</m:t>
                        </m:r>
                      </m:sub>
                    </m:sSub>
                    <m:r>
                      <a:rPr lang="en-GB" sz="1100" b="0" i="1">
                        <a:latin typeface="Cambria Math" panose="02040503050406030204" pitchFamily="18" charset="0"/>
                      </a:rPr>
                      <m:t>)</m:t>
                    </m:r>
                  </m:oMath>
                </m:oMathPara>
              </a14:m>
              <a:endParaRPr lang="en-GB" sz="1100"/>
            </a:p>
          </xdr:txBody>
        </xdr:sp>
      </mc:Choice>
      <mc:Fallback xmlns="">
        <xdr:sp macro="" textlink="">
          <xdr:nvSpPr>
            <xdr:cNvPr id="22" name="TextBox 21">
              <a:extLst>
                <a:ext uri="{FF2B5EF4-FFF2-40B4-BE49-F238E27FC236}">
                  <a16:creationId xmlns:a16="http://schemas.microsoft.com/office/drawing/2014/main" id="{3EF4F02F-FE3D-4F05-B33D-BCA7FB8C19D8}"/>
                </a:ext>
              </a:extLst>
            </xdr:cNvPr>
            <xdr:cNvSpPr txBox="1"/>
          </xdr:nvSpPr>
          <xdr:spPr>
            <a:xfrm>
              <a:off x="10331823" y="0"/>
              <a:ext cx="34983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𝑓(𝑥_𝑖)</a:t>
              </a:r>
              <a:endParaRPr lang="en-GB" sz="1100"/>
            </a:p>
          </xdr:txBody>
        </xdr:sp>
      </mc:Fallback>
    </mc:AlternateContent>
    <xdr:clientData/>
  </xdr:oneCellAnchor>
  <xdr:oneCellAnchor>
    <xdr:from>
      <xdr:col>14</xdr:col>
      <xdr:colOff>58615</xdr:colOff>
      <xdr:row>9</xdr:row>
      <xdr:rowOff>5861</xdr:rowOff>
    </xdr:from>
    <xdr:ext cx="6418745" cy="172227"/>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00000000-0008-0000-0500-000019000000}"/>
                </a:ext>
              </a:extLst>
            </xdr:cNvPr>
            <xdr:cNvSpPr txBox="1"/>
          </xdr:nvSpPr>
          <xdr:spPr>
            <a:xfrm>
              <a:off x="9003323" y="1682261"/>
              <a:ext cx="6418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m:t>
                    </m:r>
                    <m:r>
                      <a:rPr lang="en-GB" sz="1100" b="0" i="1">
                        <a:latin typeface="Cambria Math" panose="02040503050406030204" pitchFamily="18" charset="0"/>
                      </a:rPr>
                      <m:t>𝑓</m:t>
                    </m:r>
                    <m:d>
                      <m:dPr>
                        <m:begChr m:val="["/>
                        <m:endChr m:val="]"/>
                        <m:ctrlPr>
                          <a:rPr lang="en-GB" sz="1100" b="0" i="1">
                            <a:solidFill>
                              <a:schemeClr val="tx1"/>
                            </a:solidFill>
                            <a:effectLst/>
                            <a:latin typeface="Cambria Math" panose="02040503050406030204" pitchFamily="18" charset="0"/>
                            <a:ea typeface="+mn-ea"/>
                            <a:cs typeface="+mn-cs"/>
                          </a:rPr>
                        </m:ctrlPr>
                      </m:dPr>
                      <m:e>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e>
                    </m:d>
                    <m:r>
                      <a:rPr lang="en-GB" sz="1100" b="0" i="1">
                        <a:solidFill>
                          <a:schemeClr val="tx1"/>
                        </a:solidFill>
                        <a:effectLst/>
                        <a:latin typeface="Cambria Math" panose="02040503050406030204" pitchFamily="18" charset="0"/>
                        <a:ea typeface="+mn-ea"/>
                        <a:cs typeface="+mn-cs"/>
                      </a:rPr>
                      <m:t>+</m:t>
                    </m:r>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e>
                    </m:d>
                    <m:r>
                      <a:rPr lang="en-GB" sz="1100" b="0" i="1">
                        <a:solidFill>
                          <a:schemeClr val="tx1"/>
                        </a:solidFill>
                        <a:effectLst/>
                        <a:latin typeface="Cambria Math" panose="02040503050406030204" pitchFamily="18" charset="0"/>
                        <a:ea typeface="+mn-ea"/>
                        <a:cs typeface="+mn-cs"/>
                      </a:rPr>
                      <m:t>𝑓</m:t>
                    </m:r>
                    <m:d>
                      <m:dPr>
                        <m:begChr m:val="["/>
                        <m:endChr m:val="]"/>
                        <m:ctrlPr>
                          <a:rPr lang="en-GB" sz="1100" b="0" i="1">
                            <a:solidFill>
                              <a:schemeClr val="tx1"/>
                            </a:solidFill>
                            <a:effectLst/>
                            <a:latin typeface="Cambria Math" panose="02040503050406030204" pitchFamily="18" charset="0"/>
                            <a:ea typeface="+mn-ea"/>
                            <a:cs typeface="+mn-cs"/>
                          </a:rPr>
                        </m:ctrlPr>
                      </m:dPr>
                      <m:e>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e>
                    </m:d>
                    <m:r>
                      <a:rPr lang="en-GB" sz="1100" b="0" i="0">
                        <a:solidFill>
                          <a:schemeClr val="tx1"/>
                        </a:solidFill>
                        <a:effectLst/>
                        <a:latin typeface="Cambria Math" panose="02040503050406030204" pitchFamily="18" charset="0"/>
                        <a:ea typeface="+mn-ea"/>
                        <a:cs typeface="+mn-cs"/>
                      </a:rPr>
                      <m:t>+</m:t>
                    </m:r>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e>
                    </m:d>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e>
                    </m:d>
                    <m:r>
                      <a:rPr lang="en-GB" sz="1100" b="0" i="1">
                        <a:solidFill>
                          <a:schemeClr val="tx1"/>
                        </a:solidFill>
                        <a:effectLst/>
                        <a:latin typeface="Cambria Math" panose="02040503050406030204" pitchFamily="18" charset="0"/>
                        <a:ea typeface="+mn-ea"/>
                        <a:cs typeface="+mn-cs"/>
                      </a:rPr>
                      <m:t>𝑓</m:t>
                    </m:r>
                    <m:d>
                      <m:dPr>
                        <m:begChr m:val="["/>
                        <m:endChr m:val="]"/>
                        <m:ctrlPr>
                          <a:rPr lang="en-GB" sz="1100" b="0" i="1">
                            <a:solidFill>
                              <a:schemeClr val="tx1"/>
                            </a:solidFill>
                            <a:effectLst/>
                            <a:latin typeface="Cambria Math" panose="02040503050406030204" pitchFamily="18" charset="0"/>
                            <a:ea typeface="+mn-ea"/>
                            <a:cs typeface="+mn-cs"/>
                          </a:rPr>
                        </m:ctrlPr>
                      </m:dPr>
                      <m:e>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e>
                    </m:d>
                    <m:r>
                      <a:rPr lang="en-GB" sz="1100" b="0" i="1">
                        <a:solidFill>
                          <a:schemeClr val="tx1"/>
                        </a:solidFill>
                        <a:effectLst/>
                        <a:latin typeface="Cambria Math" panose="02040503050406030204" pitchFamily="18" charset="0"/>
                        <a:ea typeface="+mn-ea"/>
                        <a:cs typeface="+mn-cs"/>
                      </a:rPr>
                      <m:t>+</m:t>
                    </m:r>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e>
                    </m:d>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e>
                    </m:d>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e>
                    </m:d>
                    <m:r>
                      <a:rPr lang="en-GB" sz="1100" b="0" i="1">
                        <a:solidFill>
                          <a:schemeClr val="tx1"/>
                        </a:solidFill>
                        <a:effectLst/>
                        <a:latin typeface="Cambria Math" panose="02040503050406030204" pitchFamily="18" charset="0"/>
                        <a:ea typeface="+mn-ea"/>
                        <a:cs typeface="+mn-cs"/>
                      </a:rPr>
                      <m:t>𝑓</m:t>
                    </m:r>
                    <m:d>
                      <m:dPr>
                        <m:begChr m:val="["/>
                        <m:endChr m:val="]"/>
                        <m:ctrlPr>
                          <a:rPr lang="en-GB" sz="1100" b="0" i="1">
                            <a:solidFill>
                              <a:schemeClr val="tx1"/>
                            </a:solidFill>
                            <a:effectLst/>
                            <a:latin typeface="Cambria Math" panose="02040503050406030204" pitchFamily="18" charset="0"/>
                            <a:ea typeface="+mn-ea"/>
                            <a:cs typeface="+mn-cs"/>
                          </a:rPr>
                        </m:ctrlPr>
                      </m:dPr>
                      <m:e>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3</m:t>
                            </m:r>
                          </m:sub>
                        </m:sSub>
                      </m:e>
                    </m:d>
                  </m:oMath>
                </m:oMathPara>
              </a14:m>
              <a:endParaRPr lang="en-GB" sz="1100"/>
            </a:p>
          </xdr:txBody>
        </xdr:sp>
      </mc:Choice>
      <mc:Fallback xmlns="">
        <xdr:sp macro="" textlink="">
          <xdr:nvSpPr>
            <xdr:cNvPr id="25" name="TextBox 24">
              <a:extLst>
                <a:ext uri="{FF2B5EF4-FFF2-40B4-BE49-F238E27FC236}">
                  <a16:creationId xmlns:a16="http://schemas.microsoft.com/office/drawing/2014/main" id="{68B394EF-14ED-49FB-8875-C0E1B566CB9A}"/>
                </a:ext>
              </a:extLst>
            </xdr:cNvPr>
            <xdr:cNvSpPr txBox="1"/>
          </xdr:nvSpPr>
          <xdr:spPr>
            <a:xfrm>
              <a:off x="9003323" y="1682261"/>
              <a:ext cx="6418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𝑓(𝑥)=𝑓</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0 ]+(𝑥−</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0 )𝑓[</a:t>
              </a:r>
              <a:r>
                <a:rPr lang="en-GB" sz="1100" b="0" i="0">
                  <a:solidFill>
                    <a:schemeClr val="tx1"/>
                  </a:solidFill>
                  <a:effectLst/>
                  <a:latin typeface="+mn-lt"/>
                  <a:ea typeface="+mn-ea"/>
                  <a:cs typeface="+mn-cs"/>
                </a:rPr>
                <a:t>𝑥_0</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1 ]+</a:t>
              </a:r>
              <a:r>
                <a:rPr lang="en-GB" sz="1100" b="0" i="0">
                  <a:solidFill>
                    <a:schemeClr val="tx1"/>
                  </a:solidFill>
                  <a:effectLst/>
                  <a:latin typeface="+mn-lt"/>
                  <a:ea typeface="+mn-ea"/>
                  <a:cs typeface="+mn-cs"/>
                </a:rPr>
                <a:t>(𝑥−𝑥_0 )(𝑥−𝑥_</a:t>
              </a:r>
              <a:r>
                <a:rPr lang="en-GB" sz="1100" b="0" i="0">
                  <a:solidFill>
                    <a:schemeClr val="tx1"/>
                  </a:solidFill>
                  <a:effectLst/>
                  <a:latin typeface="Cambria Math" panose="02040503050406030204" pitchFamily="18" charset="0"/>
                  <a:ea typeface="+mn-ea"/>
                  <a:cs typeface="+mn-cs"/>
                </a:rPr>
                <a:t>1</a:t>
              </a:r>
              <a:r>
                <a:rPr lang="en-GB" sz="1100" b="0" i="0">
                  <a:solidFill>
                    <a:schemeClr val="tx1"/>
                  </a:solidFill>
                  <a:effectLst/>
                  <a:latin typeface="+mn-lt"/>
                  <a:ea typeface="+mn-ea"/>
                  <a:cs typeface="+mn-cs"/>
                </a:rPr>
                <a:t> )𝑓[𝑥_0,𝑥_1</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2</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(𝑥−𝑥_0 )(𝑥−𝑥_1 )(𝑥−𝑥_</a:t>
              </a:r>
              <a:r>
                <a:rPr lang="en-GB" sz="1100" b="0" i="0">
                  <a:solidFill>
                    <a:schemeClr val="tx1"/>
                  </a:solidFill>
                  <a:effectLst/>
                  <a:latin typeface="Cambria Math" panose="02040503050406030204" pitchFamily="18" charset="0"/>
                  <a:ea typeface="+mn-ea"/>
                  <a:cs typeface="+mn-cs"/>
                </a:rPr>
                <a:t>2</a:t>
              </a:r>
              <a:r>
                <a:rPr lang="en-GB" sz="1100" b="0" i="0">
                  <a:solidFill>
                    <a:schemeClr val="tx1"/>
                  </a:solidFill>
                  <a:effectLst/>
                  <a:latin typeface="+mn-lt"/>
                  <a:ea typeface="+mn-ea"/>
                  <a:cs typeface="+mn-cs"/>
                </a:rPr>
                <a:t> )𝑓[𝑥_0,𝑥_1,𝑥_2</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3</a:t>
              </a:r>
              <a:r>
                <a:rPr lang="en-GB" sz="1100" b="0" i="0">
                  <a:solidFill>
                    <a:schemeClr val="tx1"/>
                  </a:solidFill>
                  <a:effectLst/>
                  <a:latin typeface="+mn-lt"/>
                  <a:ea typeface="+mn-ea"/>
                  <a:cs typeface="+mn-cs"/>
                </a:rPr>
                <a:t> ]</a:t>
              </a:r>
              <a:endParaRPr lang="en-GB" sz="1100"/>
            </a:p>
          </xdr:txBody>
        </xdr:sp>
      </mc:Fallback>
    </mc:AlternateContent>
    <xdr:clientData/>
  </xdr:oneCellAnchor>
  <xdr:oneCellAnchor>
    <xdr:from>
      <xdr:col>17</xdr:col>
      <xdr:colOff>44817</xdr:colOff>
      <xdr:row>0</xdr:row>
      <xdr:rowOff>5862</xdr:rowOff>
    </xdr:from>
    <xdr:ext cx="502895" cy="183192"/>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00000000-0008-0000-0500-00001A000000}"/>
                </a:ext>
              </a:extLst>
            </xdr:cNvPr>
            <xdr:cNvSpPr txBox="1"/>
          </xdr:nvSpPr>
          <xdr:spPr>
            <a:xfrm>
              <a:off x="10906248" y="5862"/>
              <a:ext cx="502895"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r>
                      <a:rPr lang="en-GB" sz="1100" b="0" i="1">
                        <a:latin typeface="Cambria Math" panose="02040503050406030204" pitchFamily="18" charset="0"/>
                      </a:rPr>
                      <m:t>[</m:t>
                    </m:r>
                    <m:sSub>
                      <m:sSubPr>
                        <m:ctrlPr>
                          <a:rPr lang="en-GB" sz="1100" b="0" i="1">
                            <a:latin typeface="Cambria Math" panose="02040503050406030204" pitchFamily="18" charset="0"/>
                          </a:rPr>
                        </m:ctrlPr>
                      </m:sSubPr>
                      <m:e>
                        <m:r>
                          <a:rPr lang="en-GB" sz="1100" b="0" i="1">
                            <a:latin typeface="Cambria Math" panose="02040503050406030204" pitchFamily="18" charset="0"/>
                          </a:rPr>
                          <m:t>𝑥</m:t>
                        </m:r>
                      </m:e>
                      <m:sub>
                        <m:r>
                          <a:rPr lang="en-GB" sz="1100" b="0" i="1">
                            <a:latin typeface="Cambria Math" panose="02040503050406030204" pitchFamily="18" charset="0"/>
                          </a:rPr>
                          <m:t>𝑖</m:t>
                        </m:r>
                      </m:sub>
                    </m:sSub>
                    <m:r>
                      <a:rPr lang="en-GB" sz="1100" b="0" i="1">
                        <a:latin typeface="Cambria Math" panose="02040503050406030204" pitchFamily="18" charset="0"/>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𝑗</m:t>
                        </m:r>
                      </m:sub>
                    </m:sSub>
                    <m:r>
                      <a:rPr lang="en-GB" sz="1100" b="0" i="1">
                        <a:solidFill>
                          <a:schemeClr val="tx1"/>
                        </a:solidFill>
                        <a:effectLst/>
                        <a:latin typeface="Cambria Math" panose="02040503050406030204" pitchFamily="18" charset="0"/>
                        <a:ea typeface="+mn-ea"/>
                        <a:cs typeface="+mn-cs"/>
                      </a:rPr>
                      <m:t>]</m:t>
                    </m:r>
                  </m:oMath>
                </m:oMathPara>
              </a14:m>
              <a:endParaRPr lang="en-GB" sz="1100"/>
            </a:p>
          </xdr:txBody>
        </xdr:sp>
      </mc:Choice>
      <mc:Fallback xmlns="">
        <xdr:sp macro="" textlink="">
          <xdr:nvSpPr>
            <xdr:cNvPr id="26" name="TextBox 25">
              <a:extLst>
                <a:ext uri="{FF2B5EF4-FFF2-40B4-BE49-F238E27FC236}">
                  <a16:creationId xmlns:a16="http://schemas.microsoft.com/office/drawing/2014/main" id="{4BE1E4FA-F6C5-48C4-A4CD-F28351DE35DD}"/>
                </a:ext>
              </a:extLst>
            </xdr:cNvPr>
            <xdr:cNvSpPr txBox="1"/>
          </xdr:nvSpPr>
          <xdr:spPr>
            <a:xfrm>
              <a:off x="10906248" y="5862"/>
              <a:ext cx="502895"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𝑓[𝑥_𝑖,</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𝑗]</a:t>
              </a:r>
              <a:endParaRPr lang="en-GB" sz="1100"/>
            </a:p>
          </xdr:txBody>
        </xdr:sp>
      </mc:Fallback>
    </mc:AlternateContent>
    <xdr:clientData/>
  </xdr:oneCellAnchor>
  <xdr:oneCellAnchor>
    <xdr:from>
      <xdr:col>17</xdr:col>
      <xdr:colOff>609597</xdr:colOff>
      <xdr:row>0</xdr:row>
      <xdr:rowOff>0</xdr:rowOff>
    </xdr:from>
    <xdr:ext cx="689997" cy="183192"/>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00000000-0008-0000-0500-00001B000000}"/>
                </a:ext>
              </a:extLst>
            </xdr:cNvPr>
            <xdr:cNvSpPr txBox="1"/>
          </xdr:nvSpPr>
          <xdr:spPr>
            <a:xfrm>
              <a:off x="11471028" y="0"/>
              <a:ext cx="689997"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r>
                      <a:rPr lang="en-GB" sz="1100" b="0" i="1">
                        <a:latin typeface="Cambria Math" panose="02040503050406030204" pitchFamily="18" charset="0"/>
                      </a:rPr>
                      <m:t>[</m:t>
                    </m:r>
                    <m:sSub>
                      <m:sSubPr>
                        <m:ctrlPr>
                          <a:rPr lang="en-GB" sz="1100" b="0" i="1">
                            <a:latin typeface="Cambria Math" panose="02040503050406030204" pitchFamily="18" charset="0"/>
                          </a:rPr>
                        </m:ctrlPr>
                      </m:sSubPr>
                      <m:e>
                        <m:r>
                          <a:rPr lang="en-GB" sz="1100" b="0" i="1">
                            <a:latin typeface="Cambria Math" panose="02040503050406030204" pitchFamily="18" charset="0"/>
                          </a:rPr>
                          <m:t>𝑥</m:t>
                        </m:r>
                      </m:e>
                      <m:sub>
                        <m:r>
                          <a:rPr lang="en-GB" sz="1100" b="0" i="1">
                            <a:latin typeface="Cambria Math" panose="02040503050406030204" pitchFamily="18" charset="0"/>
                          </a:rPr>
                          <m:t>𝑖</m:t>
                        </m:r>
                      </m:sub>
                    </m:sSub>
                    <m:r>
                      <a:rPr lang="en-GB" sz="1100" b="0" i="1">
                        <a:latin typeface="Cambria Math" panose="02040503050406030204" pitchFamily="18" charset="0"/>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𝑗</m:t>
                        </m:r>
                        <m:r>
                          <a:rPr lang="en-GB" sz="1100" b="0" i="1">
                            <a:solidFill>
                              <a:schemeClr val="tx1"/>
                            </a:solidFill>
                            <a:effectLst/>
                            <a:latin typeface="Cambria Math" panose="02040503050406030204" pitchFamily="18" charset="0"/>
                            <a:ea typeface="+mn-ea"/>
                            <a:cs typeface="+mn-cs"/>
                          </a:rPr>
                          <m:t>,</m:t>
                        </m:r>
                      </m:sub>
                    </m:sSub>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𝑘</m:t>
                        </m:r>
                        <m:r>
                          <a:rPr lang="en-GB" sz="1100" b="0" i="1">
                            <a:solidFill>
                              <a:schemeClr val="tx1"/>
                            </a:solidFill>
                            <a:effectLst/>
                            <a:latin typeface="Cambria Math" panose="02040503050406030204" pitchFamily="18" charset="0"/>
                            <a:ea typeface="+mn-ea"/>
                            <a:cs typeface="+mn-cs"/>
                          </a:rPr>
                          <m:t>,</m:t>
                        </m:r>
                      </m:sub>
                    </m:sSub>
                    <m:r>
                      <a:rPr lang="en-GB" sz="1100" b="0" i="1">
                        <a:solidFill>
                          <a:schemeClr val="tx1"/>
                        </a:solidFill>
                        <a:effectLst/>
                        <a:latin typeface="Cambria Math" panose="02040503050406030204" pitchFamily="18" charset="0"/>
                        <a:ea typeface="+mn-ea"/>
                        <a:cs typeface="+mn-cs"/>
                      </a:rPr>
                      <m:t>]</m:t>
                    </m:r>
                  </m:oMath>
                </m:oMathPara>
              </a14:m>
              <a:endParaRPr lang="en-GB" sz="1100"/>
            </a:p>
          </xdr:txBody>
        </xdr:sp>
      </mc:Choice>
      <mc:Fallback xmlns="">
        <xdr:sp macro="" textlink="">
          <xdr:nvSpPr>
            <xdr:cNvPr id="27" name="TextBox 26">
              <a:extLst>
                <a:ext uri="{FF2B5EF4-FFF2-40B4-BE49-F238E27FC236}">
                  <a16:creationId xmlns:a16="http://schemas.microsoft.com/office/drawing/2014/main" id="{9FEC6D2B-FD6B-42CC-834C-51C74867864B}"/>
                </a:ext>
              </a:extLst>
            </xdr:cNvPr>
            <xdr:cNvSpPr txBox="1"/>
          </xdr:nvSpPr>
          <xdr:spPr>
            <a:xfrm>
              <a:off x="11471028" y="0"/>
              <a:ext cx="689997"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𝑓[𝑥_𝑖,</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𝑗,</a:t>
              </a:r>
              <a:r>
                <a:rPr lang="en-GB" sz="1100" b="0" i="0">
                  <a:solidFill>
                    <a:schemeClr val="tx1"/>
                  </a:solidFill>
                  <a:effectLst/>
                  <a:latin typeface="+mn-lt"/>
                  <a:ea typeface="+mn-ea"/>
                  <a:cs typeface="+mn-cs"/>
                </a:rPr>
                <a:t>) 𝑥_(</a:t>
              </a:r>
              <a:r>
                <a:rPr lang="en-GB" sz="1100" b="0" i="0">
                  <a:solidFill>
                    <a:schemeClr val="tx1"/>
                  </a:solidFill>
                  <a:effectLst/>
                  <a:latin typeface="Cambria Math" panose="02040503050406030204" pitchFamily="18" charset="0"/>
                  <a:ea typeface="+mn-ea"/>
                  <a:cs typeface="+mn-cs"/>
                </a:rPr>
                <a:t>𝑘</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a:t>
              </a:r>
              <a:endParaRPr lang="en-GB" sz="1100"/>
            </a:p>
          </xdr:txBody>
        </xdr:sp>
      </mc:Fallback>
    </mc:AlternateContent>
    <xdr:clientData/>
  </xdr:oneCellAnchor>
  <xdr:oneCellAnchor>
    <xdr:from>
      <xdr:col>19</xdr:col>
      <xdr:colOff>11724</xdr:colOff>
      <xdr:row>0</xdr:row>
      <xdr:rowOff>0</xdr:rowOff>
    </xdr:from>
    <xdr:ext cx="872097" cy="183192"/>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00000000-0008-0000-0500-00001C000000}"/>
                </a:ext>
              </a:extLst>
            </xdr:cNvPr>
            <xdr:cNvSpPr txBox="1"/>
          </xdr:nvSpPr>
          <xdr:spPr>
            <a:xfrm>
              <a:off x="12150970" y="0"/>
              <a:ext cx="872097"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r>
                      <a:rPr lang="en-GB" sz="1100" b="0" i="1">
                        <a:latin typeface="Cambria Math" panose="02040503050406030204" pitchFamily="18" charset="0"/>
                      </a:rPr>
                      <m:t>[</m:t>
                    </m:r>
                    <m:sSub>
                      <m:sSubPr>
                        <m:ctrlPr>
                          <a:rPr lang="en-GB" sz="1100" b="0" i="1">
                            <a:latin typeface="Cambria Math" panose="02040503050406030204" pitchFamily="18" charset="0"/>
                          </a:rPr>
                        </m:ctrlPr>
                      </m:sSubPr>
                      <m:e>
                        <m:r>
                          <a:rPr lang="en-GB" sz="1100" b="0" i="1">
                            <a:latin typeface="Cambria Math" panose="02040503050406030204" pitchFamily="18" charset="0"/>
                          </a:rPr>
                          <m:t>𝑥</m:t>
                        </m:r>
                      </m:e>
                      <m:sub>
                        <m:r>
                          <a:rPr lang="en-GB" sz="1100" b="0" i="1">
                            <a:latin typeface="Cambria Math" panose="02040503050406030204" pitchFamily="18" charset="0"/>
                          </a:rPr>
                          <m:t>𝑖</m:t>
                        </m:r>
                      </m:sub>
                    </m:sSub>
                    <m:r>
                      <a:rPr lang="en-GB" sz="1100" b="0" i="1">
                        <a:latin typeface="Cambria Math" panose="02040503050406030204" pitchFamily="18" charset="0"/>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𝑗</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𝑘</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𝑙</m:t>
                        </m:r>
                      </m:sub>
                    </m:sSub>
                    <m:r>
                      <a:rPr lang="en-GB" sz="1100" b="0" i="1">
                        <a:solidFill>
                          <a:schemeClr val="tx1"/>
                        </a:solidFill>
                        <a:effectLst/>
                        <a:latin typeface="Cambria Math" panose="02040503050406030204" pitchFamily="18" charset="0"/>
                        <a:ea typeface="+mn-ea"/>
                        <a:cs typeface="+mn-cs"/>
                      </a:rPr>
                      <m:t>]</m:t>
                    </m:r>
                  </m:oMath>
                </m:oMathPara>
              </a14:m>
              <a:endParaRPr lang="en-GB" sz="1100"/>
            </a:p>
          </xdr:txBody>
        </xdr:sp>
      </mc:Choice>
      <mc:Fallback xmlns="">
        <xdr:sp macro="" textlink="">
          <xdr:nvSpPr>
            <xdr:cNvPr id="28" name="TextBox 27">
              <a:extLst>
                <a:ext uri="{FF2B5EF4-FFF2-40B4-BE49-F238E27FC236}">
                  <a16:creationId xmlns:a16="http://schemas.microsoft.com/office/drawing/2014/main" id="{80E74877-E1B6-463A-BBC6-88A07815E69A}"/>
                </a:ext>
              </a:extLst>
            </xdr:cNvPr>
            <xdr:cNvSpPr txBox="1"/>
          </xdr:nvSpPr>
          <xdr:spPr>
            <a:xfrm>
              <a:off x="12150970" y="0"/>
              <a:ext cx="872097"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𝑓[𝑥_𝑖,</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𝑗</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𝑘</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𝑙]</a:t>
              </a:r>
              <a:endParaRPr lang="en-GB" sz="1100"/>
            </a:p>
          </xdr:txBody>
        </xdr:sp>
      </mc:Fallback>
    </mc:AlternateContent>
    <xdr:clientData/>
  </xdr:oneCellAnchor>
  <xdr:oneCellAnchor>
    <xdr:from>
      <xdr:col>15</xdr:col>
      <xdr:colOff>32870</xdr:colOff>
      <xdr:row>11</xdr:row>
      <xdr:rowOff>8792</xdr:rowOff>
    </xdr:from>
    <xdr:ext cx="621901" cy="172227"/>
    <mc:AlternateContent xmlns:mc="http://schemas.openxmlformats.org/markup-compatibility/2006" xmlns:a14="http://schemas.microsoft.com/office/drawing/2010/main">
      <mc:Choice Requires="a14">
        <xdr:sp macro="" textlink="">
          <xdr:nvSpPr>
            <xdr:cNvPr id="30" name="TextBox 29">
              <a:extLst>
                <a:ext uri="{FF2B5EF4-FFF2-40B4-BE49-F238E27FC236}">
                  <a16:creationId xmlns:a16="http://schemas.microsoft.com/office/drawing/2014/main" id="{00000000-0008-0000-0500-00001E000000}"/>
                </a:ext>
              </a:extLst>
            </xdr:cNvPr>
            <xdr:cNvSpPr txBox="1"/>
          </xdr:nvSpPr>
          <xdr:spPr>
            <a:xfrm>
              <a:off x="9350805" y="2137422"/>
              <a:ext cx="6219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r>
                      <a:rPr lang="en-GB" sz="1100" b="0" i="1">
                        <a:latin typeface="Cambria Math" panose="02040503050406030204" pitchFamily="18" charset="0"/>
                      </a:rPr>
                      <m:t>(        )≈</m:t>
                    </m:r>
                  </m:oMath>
                </m:oMathPara>
              </a14:m>
              <a:endParaRPr lang="en-GB" sz="1100"/>
            </a:p>
          </xdr:txBody>
        </xdr:sp>
      </mc:Choice>
      <mc:Fallback xmlns="">
        <xdr:sp macro="" textlink="">
          <xdr:nvSpPr>
            <xdr:cNvPr id="30" name="TextBox 29">
              <a:extLst>
                <a:ext uri="{FF2B5EF4-FFF2-40B4-BE49-F238E27FC236}">
                  <a16:creationId xmlns:a16="http://schemas.microsoft.com/office/drawing/2014/main" id="{12E9BCB2-9A74-40E7-90C4-E7027EC78E8C}"/>
                </a:ext>
              </a:extLst>
            </xdr:cNvPr>
            <xdr:cNvSpPr txBox="1"/>
          </xdr:nvSpPr>
          <xdr:spPr>
            <a:xfrm>
              <a:off x="9350805" y="2137422"/>
              <a:ext cx="6219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𝑓(        )≈</a:t>
              </a:r>
              <a:endParaRPr lang="en-GB" sz="1100"/>
            </a:p>
          </xdr:txBody>
        </xdr:sp>
      </mc:Fallback>
    </mc:AlternateContent>
    <xdr:clientData/>
  </xdr:oneCellAnchor>
  <xdr:twoCellAnchor>
    <xdr:from>
      <xdr:col>14</xdr:col>
      <xdr:colOff>0</xdr:colOff>
      <xdr:row>18</xdr:row>
      <xdr:rowOff>0</xdr:rowOff>
    </xdr:from>
    <xdr:to>
      <xdr:col>23</xdr:col>
      <xdr:colOff>9525</xdr:colOff>
      <xdr:row>31</xdr:row>
      <xdr:rowOff>0</xdr:rowOff>
    </xdr:to>
    <xdr:sp macro="" textlink="">
      <xdr:nvSpPr>
        <xdr:cNvPr id="18" name="TextBox 17">
          <a:extLst>
            <a:ext uri="{FF2B5EF4-FFF2-40B4-BE49-F238E27FC236}">
              <a16:creationId xmlns:a16="http://schemas.microsoft.com/office/drawing/2014/main" id="{00000000-0008-0000-0500-000012000000}"/>
            </a:ext>
          </a:extLst>
        </xdr:cNvPr>
        <xdr:cNvSpPr txBox="1"/>
      </xdr:nvSpPr>
      <xdr:spPr>
        <a:xfrm>
          <a:off x="8667750" y="3524250"/>
          <a:ext cx="5581650" cy="2486025"/>
        </a:xfrm>
        <a:prstGeom prst="rect">
          <a:avLst/>
        </a:prstGeom>
        <a:solidFill>
          <a:schemeClr val="accent1"/>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 Regarding</a:t>
          </a:r>
          <a:r>
            <a:rPr lang="en-GB" sz="1100" baseline="0"/>
            <a:t> the change in accuracy with the increase in degree of polynomial, at first glance the increase of degree improves the accuracy threefold as shown by the reduction in the actual error calculated. This improvement however, does not account for the difference in accuracy that is derived from the different apporach to calculation (LaGrange versus the divided difference polynomial) </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Q88"/>
  <sheetViews>
    <sheetView zoomScaleNormal="100" workbookViewId="0">
      <selection activeCell="D8" sqref="D8"/>
    </sheetView>
  </sheetViews>
  <sheetFormatPr defaultColWidth="9.33203125" defaultRowHeight="14.4" x14ac:dyDescent="0.3"/>
  <cols>
    <col min="1" max="16384" width="9.33203125" style="1"/>
  </cols>
  <sheetData>
    <row r="1" spans="1:69" s="239" customFormat="1" x14ac:dyDescent="0.3">
      <c r="D1" s="250" t="s">
        <v>63</v>
      </c>
      <c r="E1" s="250"/>
      <c r="F1" s="251" t="s">
        <v>0</v>
      </c>
      <c r="G1" s="251"/>
      <c r="H1" s="251"/>
      <c r="S1" s="212"/>
      <c r="T1" s="212"/>
      <c r="U1" s="212"/>
      <c r="V1" s="212"/>
      <c r="W1" s="212"/>
    </row>
    <row r="2" spans="1:69" s="239" customFormat="1" x14ac:dyDescent="0.3">
      <c r="D2" s="250" t="s">
        <v>64</v>
      </c>
      <c r="E2" s="250"/>
      <c r="F2" s="251" t="s">
        <v>1</v>
      </c>
      <c r="G2" s="251"/>
      <c r="H2" s="251"/>
      <c r="S2" s="212"/>
      <c r="T2" s="212"/>
      <c r="U2" s="212"/>
      <c r="V2" s="212"/>
      <c r="W2" s="212"/>
    </row>
    <row r="3" spans="1:69" s="239" customFormat="1" x14ac:dyDescent="0.3">
      <c r="D3" s="250" t="s">
        <v>65</v>
      </c>
      <c r="E3" s="250"/>
      <c r="F3" s="251" t="s">
        <v>2</v>
      </c>
      <c r="G3" s="251"/>
      <c r="H3" s="251"/>
      <c r="S3" s="212"/>
      <c r="T3" s="212"/>
      <c r="U3" s="212"/>
      <c r="V3" s="212"/>
      <c r="W3" s="212"/>
    </row>
    <row r="4" spans="1:69" s="239" customFormat="1" x14ac:dyDescent="0.3">
      <c r="D4" s="250" t="s">
        <v>66</v>
      </c>
      <c r="E4" s="250"/>
      <c r="F4" s="251" t="s">
        <v>3</v>
      </c>
      <c r="G4" s="251"/>
      <c r="H4" s="251"/>
      <c r="S4" s="212"/>
      <c r="T4" s="212"/>
      <c r="U4" s="212"/>
      <c r="V4" s="212"/>
      <c r="W4" s="212"/>
    </row>
    <row r="5" spans="1:69" s="239" customFormat="1" x14ac:dyDescent="0.3">
      <c r="D5" s="250" t="s">
        <v>67</v>
      </c>
      <c r="E5" s="250"/>
      <c r="F5" s="251" t="s">
        <v>62</v>
      </c>
      <c r="G5" s="251"/>
      <c r="H5" s="251"/>
      <c r="S5" s="212"/>
      <c r="T5" s="212"/>
      <c r="U5" s="212"/>
      <c r="V5" s="212"/>
      <c r="W5" s="212"/>
    </row>
    <row r="6" spans="1:69" s="239" customFormat="1" x14ac:dyDescent="0.3">
      <c r="S6" s="212"/>
      <c r="T6" s="212"/>
      <c r="U6" s="212"/>
      <c r="V6" s="212"/>
      <c r="W6" s="212"/>
    </row>
    <row r="7" spans="1:69" s="239" customFormat="1" ht="15" thickBot="1" x14ac:dyDescent="0.35">
      <c r="S7" s="212"/>
      <c r="T7" s="212"/>
      <c r="U7" s="212"/>
      <c r="V7" s="212"/>
      <c r="W7" s="212"/>
    </row>
    <row r="8" spans="1:69" ht="15.6" thickTop="1" thickBot="1" x14ac:dyDescent="0.35">
      <c r="A8" s="102"/>
      <c r="B8" s="102"/>
      <c r="C8" s="102"/>
      <c r="D8" s="115" t="s">
        <v>12</v>
      </c>
      <c r="E8" s="116" t="s">
        <v>13</v>
      </c>
      <c r="F8" s="116" t="s">
        <v>14</v>
      </c>
      <c r="G8" s="116" t="s">
        <v>15</v>
      </c>
      <c r="H8" s="117" t="s">
        <v>16</v>
      </c>
      <c r="I8" s="102"/>
      <c r="J8" s="102"/>
      <c r="K8" s="102"/>
      <c r="L8" s="102"/>
      <c r="M8" s="102"/>
      <c r="N8" s="102"/>
      <c r="O8" s="102"/>
      <c r="P8" s="102"/>
      <c r="Q8" s="102"/>
      <c r="R8" s="102"/>
      <c r="S8" s="212"/>
      <c r="T8" s="212"/>
      <c r="U8" s="212"/>
      <c r="V8" s="212"/>
      <c r="W8" s="212"/>
      <c r="X8" s="239"/>
      <c r="Y8" s="239"/>
      <c r="Z8" s="239"/>
      <c r="AA8" s="239"/>
      <c r="AB8" s="239"/>
      <c r="AC8" s="239"/>
      <c r="AD8" s="239"/>
      <c r="AE8" s="239"/>
      <c r="AF8" s="239"/>
      <c r="AG8" s="239"/>
      <c r="AH8" s="239"/>
      <c r="AI8" s="239"/>
      <c r="AJ8" s="239"/>
      <c r="AK8" s="239"/>
      <c r="AL8" s="239"/>
      <c r="AM8" s="239"/>
      <c r="AN8" s="239"/>
      <c r="AO8" s="239"/>
      <c r="AP8" s="239"/>
      <c r="AQ8" s="239"/>
      <c r="AR8" s="239"/>
      <c r="AS8" s="239"/>
      <c r="AT8" s="239"/>
      <c r="AU8" s="239"/>
      <c r="AV8" s="239"/>
      <c r="AW8" s="239"/>
      <c r="AX8" s="239"/>
      <c r="AY8" s="239"/>
      <c r="AZ8" s="239"/>
      <c r="BA8" s="239"/>
      <c r="BB8" s="239"/>
      <c r="BC8" s="239"/>
      <c r="BD8" s="239"/>
      <c r="BE8" s="239"/>
      <c r="BF8" s="239"/>
      <c r="BG8" s="239"/>
      <c r="BH8" s="239"/>
      <c r="BI8" s="239"/>
      <c r="BJ8" s="239"/>
      <c r="BK8" s="239"/>
      <c r="BL8" s="239"/>
      <c r="BM8" s="239"/>
      <c r="BN8" s="239"/>
      <c r="BO8" s="239"/>
      <c r="BP8" s="239"/>
      <c r="BQ8" s="239"/>
    </row>
    <row r="9" spans="1:69" x14ac:dyDescent="0.3">
      <c r="A9" s="102"/>
      <c r="B9" s="102"/>
      <c r="C9" s="102"/>
      <c r="D9" s="118" t="s">
        <v>4</v>
      </c>
      <c r="E9" s="119" t="s">
        <v>4</v>
      </c>
      <c r="F9" s="119" t="s">
        <v>4</v>
      </c>
      <c r="G9" s="119" t="s">
        <v>4</v>
      </c>
      <c r="H9" s="120" t="s">
        <v>4</v>
      </c>
      <c r="I9" s="102"/>
      <c r="J9" s="102"/>
      <c r="K9" s="102"/>
      <c r="L9" s="102"/>
      <c r="M9" s="102"/>
      <c r="N9" s="102"/>
      <c r="O9" s="102"/>
      <c r="P9" s="102"/>
      <c r="Q9" s="102"/>
      <c r="R9" s="102"/>
      <c r="S9" s="212"/>
      <c r="T9" s="212"/>
      <c r="U9" s="212"/>
      <c r="V9" s="212"/>
      <c r="W9" s="212"/>
      <c r="X9" s="239"/>
      <c r="Y9" s="239"/>
      <c r="Z9" s="239"/>
      <c r="AA9" s="239"/>
      <c r="AB9" s="239"/>
      <c r="AC9" s="239"/>
      <c r="AD9" s="239"/>
      <c r="AE9" s="239"/>
      <c r="AF9" s="239"/>
      <c r="AG9" s="239"/>
      <c r="AH9" s="239"/>
      <c r="AI9" s="239"/>
      <c r="AJ9" s="239"/>
      <c r="AK9" s="239"/>
      <c r="AL9" s="239"/>
      <c r="AM9" s="239"/>
      <c r="AN9" s="239"/>
      <c r="AO9" s="239"/>
      <c r="AP9" s="239"/>
      <c r="AQ9" s="239"/>
      <c r="AR9" s="239"/>
      <c r="AS9" s="239"/>
      <c r="AT9" s="239"/>
      <c r="AU9" s="239"/>
      <c r="AV9" s="239"/>
      <c r="AW9" s="239"/>
      <c r="AX9" s="239"/>
      <c r="AY9" s="239"/>
      <c r="AZ9" s="239"/>
      <c r="BA9" s="239"/>
      <c r="BB9" s="239"/>
      <c r="BC9" s="239"/>
      <c r="BD9" s="239"/>
      <c r="BE9" s="239"/>
      <c r="BF9" s="239"/>
      <c r="BG9" s="239"/>
      <c r="BH9" s="239"/>
      <c r="BI9" s="239"/>
      <c r="BJ9" s="239"/>
      <c r="BK9" s="239"/>
      <c r="BL9" s="239"/>
      <c r="BM9" s="239"/>
      <c r="BN9" s="239"/>
      <c r="BO9" s="239"/>
      <c r="BP9" s="239"/>
      <c r="BQ9" s="239"/>
    </row>
    <row r="10" spans="1:69" x14ac:dyDescent="0.3">
      <c r="A10" s="102"/>
      <c r="B10" s="102"/>
      <c r="C10" s="102"/>
      <c r="D10" s="121" t="s">
        <v>5</v>
      </c>
      <c r="E10" s="122" t="s">
        <v>5</v>
      </c>
      <c r="F10" s="122" t="s">
        <v>5</v>
      </c>
      <c r="G10" s="122" t="s">
        <v>5</v>
      </c>
      <c r="H10" s="123" t="s">
        <v>5</v>
      </c>
      <c r="I10" s="102"/>
      <c r="J10" s="102"/>
      <c r="K10" s="102"/>
      <c r="L10" s="102"/>
      <c r="M10" s="102"/>
      <c r="N10" s="102"/>
      <c r="O10" s="102"/>
      <c r="P10" s="102"/>
      <c r="Q10" s="102"/>
      <c r="R10" s="102"/>
      <c r="S10" s="212"/>
      <c r="T10" s="212"/>
      <c r="U10" s="212"/>
      <c r="V10" s="212"/>
      <c r="W10" s="212"/>
      <c r="X10" s="239"/>
      <c r="Y10" s="239"/>
      <c r="Z10" s="239"/>
      <c r="AA10" s="239"/>
      <c r="AB10" s="239"/>
      <c r="AC10" s="239"/>
      <c r="AD10" s="239"/>
      <c r="AE10" s="239"/>
      <c r="AF10" s="239"/>
      <c r="AG10" s="239"/>
      <c r="AH10" s="239"/>
      <c r="AI10" s="239"/>
      <c r="AJ10" s="239"/>
      <c r="AK10" s="239"/>
      <c r="AL10" s="239"/>
      <c r="AM10" s="239"/>
      <c r="AN10" s="239"/>
      <c r="AO10" s="239"/>
      <c r="AP10" s="239"/>
      <c r="AQ10" s="239"/>
      <c r="AR10" s="239"/>
      <c r="AS10" s="239"/>
      <c r="AT10" s="239"/>
      <c r="AU10" s="239"/>
      <c r="AV10" s="239"/>
      <c r="AW10" s="239"/>
      <c r="AX10" s="239"/>
      <c r="AY10" s="239"/>
      <c r="AZ10" s="239"/>
      <c r="BA10" s="239"/>
      <c r="BB10" s="239"/>
      <c r="BC10" s="239"/>
      <c r="BD10" s="239"/>
      <c r="BE10" s="239"/>
      <c r="BF10" s="239"/>
      <c r="BG10" s="239"/>
      <c r="BH10" s="239"/>
      <c r="BI10" s="239"/>
      <c r="BJ10" s="239"/>
      <c r="BK10" s="239"/>
      <c r="BL10" s="239"/>
      <c r="BM10" s="239"/>
      <c r="BN10" s="239"/>
      <c r="BO10" s="239"/>
      <c r="BP10" s="239"/>
      <c r="BQ10" s="239"/>
    </row>
    <row r="11" spans="1:69" x14ac:dyDescent="0.3">
      <c r="A11" s="102"/>
      <c r="B11" s="102"/>
      <c r="C11" s="102"/>
      <c r="D11" s="124" t="s">
        <v>6</v>
      </c>
      <c r="E11" s="125" t="s">
        <v>6</v>
      </c>
      <c r="F11" s="125" t="s">
        <v>6</v>
      </c>
      <c r="G11" s="125" t="s">
        <v>6</v>
      </c>
      <c r="H11" s="126" t="s">
        <v>6</v>
      </c>
      <c r="I11" s="102"/>
      <c r="J11" s="102"/>
      <c r="K11" s="102"/>
      <c r="L11" s="102"/>
      <c r="M11" s="102"/>
      <c r="N11" s="102"/>
      <c r="O11" s="102"/>
      <c r="P11" s="102"/>
      <c r="Q11" s="102"/>
      <c r="R11" s="102"/>
      <c r="S11" s="212"/>
      <c r="T11" s="212"/>
      <c r="U11" s="212"/>
      <c r="V11" s="212"/>
      <c r="W11" s="212"/>
      <c r="X11" s="239"/>
      <c r="Y11" s="239"/>
      <c r="Z11" s="239"/>
      <c r="AA11" s="239"/>
      <c r="AB11" s="239"/>
      <c r="AC11" s="239"/>
      <c r="AD11" s="239"/>
      <c r="AE11" s="239"/>
      <c r="AF11" s="239"/>
      <c r="AG11" s="239"/>
      <c r="AH11" s="239"/>
      <c r="AI11" s="239"/>
      <c r="AJ11" s="239"/>
      <c r="AK11" s="239"/>
      <c r="AL11" s="239"/>
      <c r="AM11" s="239"/>
      <c r="AN11" s="239"/>
      <c r="AO11" s="239"/>
      <c r="AP11" s="239"/>
      <c r="AQ11" s="239"/>
      <c r="AR11" s="239"/>
      <c r="AS11" s="239"/>
      <c r="AT11" s="239"/>
      <c r="AU11" s="239"/>
      <c r="AV11" s="239"/>
      <c r="AW11" s="239"/>
      <c r="AX11" s="239"/>
      <c r="AY11" s="239"/>
      <c r="AZ11" s="239"/>
      <c r="BA11" s="239"/>
      <c r="BB11" s="239"/>
      <c r="BC11" s="239"/>
      <c r="BD11" s="239"/>
      <c r="BE11" s="239"/>
      <c r="BF11" s="239"/>
      <c r="BG11" s="239"/>
      <c r="BH11" s="239"/>
      <c r="BI11" s="239"/>
      <c r="BJ11" s="239"/>
      <c r="BK11" s="239"/>
      <c r="BL11" s="239"/>
      <c r="BM11" s="239"/>
      <c r="BN11" s="239"/>
      <c r="BO11" s="239"/>
      <c r="BP11" s="239"/>
      <c r="BQ11" s="239"/>
    </row>
    <row r="12" spans="1:69" x14ac:dyDescent="0.3">
      <c r="A12" s="102"/>
      <c r="B12" s="102"/>
      <c r="C12" s="102"/>
      <c r="D12" s="127" t="s">
        <v>17</v>
      </c>
      <c r="E12" s="128" t="s">
        <v>17</v>
      </c>
      <c r="F12" s="128" t="s">
        <v>17</v>
      </c>
      <c r="G12" s="128" t="s">
        <v>17</v>
      </c>
      <c r="H12" s="129" t="s">
        <v>17</v>
      </c>
      <c r="I12" s="102"/>
      <c r="J12" s="102"/>
      <c r="K12" s="102"/>
      <c r="L12" s="102"/>
      <c r="M12" s="102"/>
      <c r="N12" s="102"/>
      <c r="O12" s="102"/>
      <c r="P12" s="102"/>
      <c r="Q12" s="102"/>
      <c r="R12" s="102"/>
      <c r="S12" s="212"/>
      <c r="T12" s="212"/>
      <c r="U12" s="212"/>
      <c r="V12" s="212"/>
      <c r="W12" s="212"/>
      <c r="X12" s="239"/>
      <c r="Y12" s="239"/>
      <c r="Z12" s="239"/>
      <c r="AA12" s="239"/>
      <c r="AB12" s="239"/>
      <c r="AC12" s="239"/>
      <c r="AD12" s="239"/>
      <c r="AE12" s="239"/>
      <c r="AF12" s="239"/>
      <c r="AG12" s="239"/>
      <c r="AH12" s="239"/>
      <c r="AI12" s="239"/>
      <c r="AJ12" s="239"/>
      <c r="AK12" s="239"/>
      <c r="AL12" s="239"/>
      <c r="AM12" s="239"/>
      <c r="AN12" s="239"/>
      <c r="AO12" s="239"/>
      <c r="AP12" s="239"/>
      <c r="AQ12" s="239"/>
      <c r="AR12" s="239"/>
      <c r="AS12" s="239"/>
      <c r="AT12" s="239"/>
      <c r="AU12" s="239"/>
      <c r="AV12" s="239"/>
      <c r="AW12" s="239"/>
      <c r="AX12" s="239"/>
      <c r="AY12" s="239"/>
      <c r="AZ12" s="239"/>
      <c r="BA12" s="239"/>
      <c r="BB12" s="239"/>
      <c r="BC12" s="239"/>
      <c r="BD12" s="239"/>
      <c r="BE12" s="239"/>
      <c r="BF12" s="239"/>
      <c r="BG12" s="239"/>
      <c r="BH12" s="239"/>
      <c r="BI12" s="239"/>
      <c r="BJ12" s="239"/>
      <c r="BK12" s="239"/>
      <c r="BL12" s="239"/>
      <c r="BM12" s="239"/>
      <c r="BN12" s="239"/>
      <c r="BO12" s="239"/>
      <c r="BP12" s="239"/>
      <c r="BQ12" s="239"/>
    </row>
    <row r="13" spans="1:69" ht="15" thickBot="1" x14ac:dyDescent="0.35">
      <c r="A13" s="102"/>
      <c r="B13" s="102"/>
      <c r="C13" s="102"/>
      <c r="D13" s="130"/>
      <c r="E13" s="131" t="s">
        <v>18</v>
      </c>
      <c r="F13" s="132" t="s">
        <v>18</v>
      </c>
      <c r="G13" s="133"/>
      <c r="H13" s="134"/>
      <c r="I13" s="102"/>
      <c r="J13" s="102"/>
      <c r="K13" s="102"/>
      <c r="L13" s="102"/>
      <c r="M13" s="102"/>
      <c r="N13" s="102"/>
      <c r="O13" s="102"/>
      <c r="P13" s="102"/>
      <c r="Q13" s="102"/>
      <c r="R13" s="102"/>
      <c r="S13" s="212"/>
      <c r="T13" s="212"/>
      <c r="U13" s="212"/>
      <c r="V13" s="212"/>
      <c r="W13" s="212"/>
      <c r="X13" s="239"/>
      <c r="Y13" s="239"/>
      <c r="Z13" s="239"/>
      <c r="AA13" s="239"/>
      <c r="AB13" s="239"/>
      <c r="AC13" s="239"/>
      <c r="AD13" s="239"/>
      <c r="AE13" s="239"/>
      <c r="AF13" s="239"/>
      <c r="AG13" s="239"/>
      <c r="AH13" s="239"/>
      <c r="AI13" s="239"/>
      <c r="AJ13" s="239"/>
      <c r="AK13" s="239"/>
      <c r="AL13" s="239"/>
      <c r="AM13" s="239"/>
      <c r="AN13" s="239"/>
      <c r="AO13" s="239"/>
      <c r="AP13" s="239"/>
      <c r="AQ13" s="239"/>
      <c r="AR13" s="239"/>
      <c r="AS13" s="239"/>
      <c r="AT13" s="239"/>
      <c r="AU13" s="239"/>
      <c r="AV13" s="239"/>
      <c r="AW13" s="239"/>
      <c r="AX13" s="239"/>
      <c r="AY13" s="239"/>
      <c r="AZ13" s="239"/>
      <c r="BA13" s="239"/>
      <c r="BB13" s="239"/>
      <c r="BC13" s="239"/>
      <c r="BD13" s="239"/>
      <c r="BE13" s="239"/>
      <c r="BF13" s="239"/>
      <c r="BG13" s="239"/>
      <c r="BH13" s="239"/>
      <c r="BI13" s="239"/>
      <c r="BJ13" s="239"/>
      <c r="BK13" s="239"/>
      <c r="BL13" s="239"/>
      <c r="BM13" s="239"/>
      <c r="BN13" s="239"/>
      <c r="BO13" s="239"/>
      <c r="BP13" s="239"/>
      <c r="BQ13" s="239"/>
    </row>
    <row r="14" spans="1:69" s="239" customFormat="1" ht="15" thickTop="1" x14ac:dyDescent="0.3">
      <c r="S14" s="212"/>
      <c r="T14" s="212"/>
      <c r="U14" s="212"/>
      <c r="V14" s="212"/>
      <c r="W14" s="212"/>
    </row>
    <row r="15" spans="1:69" s="239" customFormat="1" x14ac:dyDescent="0.3">
      <c r="S15" s="212"/>
      <c r="T15" s="212"/>
      <c r="U15" s="212"/>
      <c r="V15" s="212"/>
      <c r="W15" s="212"/>
    </row>
    <row r="16" spans="1:69" s="239" customFormat="1" x14ac:dyDescent="0.3">
      <c r="S16" s="212"/>
      <c r="T16" s="212"/>
      <c r="U16" s="212"/>
      <c r="V16" s="212"/>
      <c r="W16" s="212"/>
    </row>
    <row r="17" spans="1:23" s="239" customFormat="1" x14ac:dyDescent="0.3">
      <c r="S17" s="212"/>
      <c r="T17" s="212"/>
      <c r="U17" s="212"/>
      <c r="V17" s="212"/>
      <c r="W17" s="212"/>
    </row>
    <row r="18" spans="1:23" s="239" customFormat="1" x14ac:dyDescent="0.3">
      <c r="S18" s="212"/>
      <c r="T18" s="212"/>
      <c r="U18" s="212"/>
      <c r="V18" s="212"/>
      <c r="W18" s="212"/>
    </row>
    <row r="19" spans="1:23" s="239" customFormat="1" x14ac:dyDescent="0.3">
      <c r="S19" s="212"/>
      <c r="T19" s="212"/>
      <c r="U19" s="212"/>
      <c r="V19" s="212"/>
      <c r="W19" s="212"/>
    </row>
    <row r="20" spans="1:23" s="239" customFormat="1" x14ac:dyDescent="0.3">
      <c r="S20" s="212"/>
      <c r="T20" s="212"/>
      <c r="U20" s="212"/>
      <c r="V20" s="212"/>
      <c r="W20" s="212"/>
    </row>
    <row r="21" spans="1:23" s="239" customFormat="1" x14ac:dyDescent="0.3">
      <c r="S21" s="212"/>
      <c r="T21" s="212"/>
      <c r="U21" s="212"/>
      <c r="V21" s="212"/>
      <c r="W21" s="212"/>
    </row>
    <row r="22" spans="1:23" s="239" customFormat="1" x14ac:dyDescent="0.3">
      <c r="S22" s="212"/>
      <c r="T22" s="212"/>
      <c r="U22" s="212"/>
      <c r="V22" s="212"/>
      <c r="W22" s="212"/>
    </row>
    <row r="23" spans="1:23" s="239" customFormat="1" x14ac:dyDescent="0.3">
      <c r="S23" s="212"/>
      <c r="T23" s="212"/>
      <c r="U23" s="212"/>
      <c r="V23" s="212"/>
      <c r="W23" s="212"/>
    </row>
    <row r="24" spans="1:23" s="239" customFormat="1" x14ac:dyDescent="0.3">
      <c r="A24" s="212"/>
      <c r="B24" s="212"/>
      <c r="C24" s="212"/>
      <c r="D24" s="212"/>
      <c r="E24" s="212"/>
      <c r="F24" s="212"/>
      <c r="G24" s="212"/>
      <c r="H24" s="212"/>
      <c r="I24" s="212"/>
      <c r="J24" s="212"/>
      <c r="K24" s="212"/>
      <c r="L24" s="212"/>
      <c r="M24" s="212"/>
      <c r="N24" s="212"/>
      <c r="O24" s="212"/>
      <c r="P24" s="212"/>
      <c r="Q24" s="212"/>
      <c r="R24" s="212"/>
      <c r="S24" s="212"/>
      <c r="T24" s="212"/>
      <c r="U24" s="212"/>
      <c r="V24" s="212"/>
      <c r="W24" s="212"/>
    </row>
    <row r="25" spans="1:23" s="239" customFormat="1" x14ac:dyDescent="0.3">
      <c r="A25" s="212"/>
      <c r="B25" s="212"/>
      <c r="C25" s="212"/>
      <c r="D25" s="212"/>
      <c r="E25" s="212"/>
      <c r="F25" s="212"/>
      <c r="G25" s="212"/>
      <c r="H25" s="212"/>
      <c r="I25" s="212"/>
      <c r="J25" s="212"/>
      <c r="K25" s="212"/>
      <c r="L25" s="212"/>
      <c r="M25" s="212"/>
      <c r="N25" s="212"/>
      <c r="O25" s="212"/>
      <c r="P25" s="212"/>
      <c r="Q25" s="212"/>
      <c r="R25" s="212"/>
      <c r="S25" s="212"/>
      <c r="T25" s="212"/>
      <c r="U25" s="212"/>
      <c r="V25" s="212"/>
      <c r="W25" s="212"/>
    </row>
    <row r="26" spans="1:23" s="239" customFormat="1" x14ac:dyDescent="0.3">
      <c r="A26" s="212"/>
      <c r="B26" s="212"/>
      <c r="C26" s="212"/>
      <c r="D26" s="212"/>
      <c r="E26" s="212"/>
      <c r="F26" s="212"/>
      <c r="G26" s="212"/>
      <c r="H26" s="212"/>
      <c r="I26" s="212"/>
      <c r="J26" s="212"/>
      <c r="K26" s="212"/>
      <c r="L26" s="212"/>
      <c r="M26" s="212"/>
      <c r="N26" s="212"/>
      <c r="O26" s="212"/>
      <c r="P26" s="212"/>
      <c r="Q26" s="212"/>
      <c r="R26" s="212"/>
      <c r="S26" s="212"/>
      <c r="T26" s="212"/>
      <c r="U26" s="212"/>
      <c r="V26" s="212"/>
      <c r="W26" s="212"/>
    </row>
    <row r="27" spans="1:23" s="239" customFormat="1" x14ac:dyDescent="0.3">
      <c r="A27" s="212"/>
      <c r="B27" s="212"/>
      <c r="C27" s="212"/>
      <c r="D27" s="212"/>
      <c r="E27" s="212"/>
      <c r="F27" s="212"/>
      <c r="G27" s="212"/>
      <c r="H27" s="212"/>
      <c r="I27" s="212"/>
      <c r="J27" s="212"/>
      <c r="K27" s="212"/>
      <c r="L27" s="212"/>
      <c r="M27" s="212"/>
      <c r="N27" s="212"/>
      <c r="O27" s="212"/>
      <c r="P27" s="212"/>
      <c r="Q27" s="212"/>
      <c r="R27" s="212"/>
      <c r="S27" s="212"/>
      <c r="T27" s="212"/>
      <c r="U27" s="212"/>
      <c r="V27" s="212"/>
      <c r="W27" s="212"/>
    </row>
    <row r="28" spans="1:23" s="239" customFormat="1" x14ac:dyDescent="0.3">
      <c r="A28" s="212"/>
      <c r="B28" s="212"/>
      <c r="C28" s="212"/>
      <c r="D28" s="212"/>
      <c r="E28" s="212"/>
      <c r="F28" s="212"/>
      <c r="G28" s="212"/>
      <c r="H28" s="212"/>
      <c r="I28" s="212"/>
      <c r="J28" s="212"/>
      <c r="K28" s="212"/>
      <c r="L28" s="212"/>
      <c r="M28" s="212"/>
      <c r="N28" s="212"/>
      <c r="O28" s="212"/>
      <c r="P28" s="212"/>
      <c r="Q28" s="212"/>
      <c r="R28" s="212"/>
      <c r="S28" s="212"/>
      <c r="T28" s="212"/>
      <c r="U28" s="212"/>
      <c r="V28" s="212"/>
      <c r="W28" s="212"/>
    </row>
    <row r="29" spans="1:23" s="239" customFormat="1" x14ac:dyDescent="0.3">
      <c r="A29" s="212"/>
      <c r="B29" s="212"/>
      <c r="C29" s="212"/>
      <c r="D29" s="212"/>
      <c r="E29" s="212"/>
      <c r="F29" s="212"/>
      <c r="G29" s="212"/>
      <c r="H29" s="212"/>
      <c r="I29" s="212"/>
      <c r="J29" s="212"/>
      <c r="K29" s="212"/>
      <c r="L29" s="212"/>
      <c r="M29" s="212"/>
      <c r="N29" s="212"/>
      <c r="O29" s="212"/>
      <c r="P29" s="212"/>
      <c r="Q29" s="212"/>
      <c r="R29" s="212"/>
      <c r="S29" s="212"/>
      <c r="T29" s="212"/>
      <c r="U29" s="212"/>
      <c r="V29" s="212"/>
      <c r="W29" s="212"/>
    </row>
    <row r="30" spans="1:23" s="239" customFormat="1" x14ac:dyDescent="0.3">
      <c r="A30" s="212"/>
      <c r="B30" s="212"/>
      <c r="C30" s="212"/>
      <c r="D30" s="212"/>
      <c r="E30" s="212"/>
      <c r="F30" s="212"/>
      <c r="G30" s="212"/>
      <c r="H30" s="212"/>
      <c r="I30" s="212"/>
      <c r="J30" s="212"/>
      <c r="K30" s="212"/>
      <c r="L30" s="212"/>
      <c r="M30" s="212"/>
      <c r="N30" s="212"/>
      <c r="O30" s="212"/>
      <c r="P30" s="212"/>
      <c r="Q30" s="212"/>
      <c r="R30" s="212"/>
      <c r="S30" s="212"/>
      <c r="T30" s="212"/>
      <c r="U30" s="212"/>
      <c r="V30" s="212"/>
      <c r="W30" s="212"/>
    </row>
    <row r="31" spans="1:23" s="239" customFormat="1" x14ac:dyDescent="0.3">
      <c r="A31" s="212"/>
      <c r="B31" s="212"/>
      <c r="C31" s="212"/>
      <c r="D31" s="212"/>
      <c r="E31" s="212"/>
      <c r="F31" s="212"/>
      <c r="G31" s="212"/>
      <c r="H31" s="212"/>
      <c r="I31" s="212"/>
      <c r="J31" s="212"/>
      <c r="K31" s="212"/>
      <c r="L31" s="212"/>
      <c r="M31" s="212"/>
      <c r="N31" s="212"/>
      <c r="O31" s="212"/>
      <c r="P31" s="212"/>
      <c r="Q31" s="212"/>
      <c r="R31" s="212"/>
      <c r="S31" s="212"/>
      <c r="T31" s="212"/>
      <c r="U31" s="212"/>
      <c r="V31" s="212"/>
      <c r="W31" s="212"/>
    </row>
    <row r="32" spans="1:23" s="239" customFormat="1" x14ac:dyDescent="0.3">
      <c r="A32" s="212"/>
      <c r="B32" s="212"/>
      <c r="C32" s="212"/>
      <c r="D32" s="212"/>
      <c r="E32" s="212"/>
      <c r="F32" s="212"/>
      <c r="G32" s="212"/>
      <c r="H32" s="212"/>
      <c r="I32" s="212"/>
      <c r="J32" s="212"/>
      <c r="K32" s="212"/>
      <c r="L32" s="212"/>
      <c r="M32" s="212"/>
      <c r="N32" s="212"/>
      <c r="O32" s="212"/>
      <c r="P32" s="212"/>
      <c r="Q32" s="212"/>
      <c r="R32" s="212"/>
      <c r="S32" s="212"/>
      <c r="T32" s="212"/>
      <c r="U32" s="212"/>
      <c r="V32" s="212"/>
      <c r="W32" s="212"/>
    </row>
    <row r="33" spans="1:23" s="239" customFormat="1" x14ac:dyDescent="0.3">
      <c r="A33" s="212"/>
      <c r="B33" s="212"/>
      <c r="C33" s="212"/>
      <c r="D33" s="212"/>
      <c r="E33" s="212"/>
      <c r="F33" s="212"/>
      <c r="G33" s="212"/>
      <c r="H33" s="212"/>
      <c r="I33" s="212"/>
      <c r="J33" s="212"/>
      <c r="K33" s="212"/>
      <c r="L33" s="212"/>
      <c r="M33" s="212"/>
      <c r="N33" s="212"/>
      <c r="O33" s="212"/>
      <c r="P33" s="212"/>
      <c r="Q33" s="212"/>
      <c r="R33" s="212"/>
      <c r="S33" s="212"/>
      <c r="T33" s="212"/>
      <c r="U33" s="212"/>
      <c r="V33" s="212"/>
      <c r="W33" s="212"/>
    </row>
    <row r="34" spans="1:23" s="239" customFormat="1" x14ac:dyDescent="0.3"/>
    <row r="35" spans="1:23" s="239" customFormat="1" x14ac:dyDescent="0.3"/>
    <row r="36" spans="1:23" s="239" customFormat="1" x14ac:dyDescent="0.3"/>
    <row r="37" spans="1:23" s="239" customFormat="1" x14ac:dyDescent="0.3"/>
    <row r="38" spans="1:23" s="239" customFormat="1" x14ac:dyDescent="0.3"/>
    <row r="39" spans="1:23" s="239" customFormat="1" x14ac:dyDescent="0.3"/>
    <row r="40" spans="1:23" s="239" customFormat="1" x14ac:dyDescent="0.3"/>
    <row r="41" spans="1:23" s="239" customFormat="1" x14ac:dyDescent="0.3"/>
    <row r="42" spans="1:23" s="239" customFormat="1" x14ac:dyDescent="0.3"/>
    <row r="43" spans="1:23" s="239" customFormat="1" x14ac:dyDescent="0.3"/>
    <row r="44" spans="1:23" s="239" customFormat="1" x14ac:dyDescent="0.3"/>
    <row r="45" spans="1:23" s="239" customFormat="1" x14ac:dyDescent="0.3"/>
    <row r="46" spans="1:23" s="239" customFormat="1" x14ac:dyDescent="0.3"/>
    <row r="47" spans="1:23" s="239" customFormat="1" x14ac:dyDescent="0.3"/>
    <row r="48" spans="1:23" s="239" customFormat="1" x14ac:dyDescent="0.3"/>
    <row r="49" s="239" customFormat="1" x14ac:dyDescent="0.3"/>
    <row r="50" s="239" customFormat="1" x14ac:dyDescent="0.3"/>
    <row r="51" s="239" customFormat="1" x14ac:dyDescent="0.3"/>
    <row r="52" s="239" customFormat="1" x14ac:dyDescent="0.3"/>
    <row r="53" s="239" customFormat="1" x14ac:dyDescent="0.3"/>
    <row r="54" s="239" customFormat="1" x14ac:dyDescent="0.3"/>
    <row r="55" s="239" customFormat="1" x14ac:dyDescent="0.3"/>
    <row r="56" s="239" customFormat="1" x14ac:dyDescent="0.3"/>
    <row r="57" s="239" customFormat="1" x14ac:dyDescent="0.3"/>
    <row r="58" s="239" customFormat="1" x14ac:dyDescent="0.3"/>
    <row r="59" s="239" customFormat="1" x14ac:dyDescent="0.3"/>
    <row r="60" s="239" customFormat="1" x14ac:dyDescent="0.3"/>
    <row r="61" s="239" customFormat="1" x14ac:dyDescent="0.3"/>
    <row r="62" s="239" customFormat="1" x14ac:dyDescent="0.3"/>
    <row r="63" s="239" customFormat="1" x14ac:dyDescent="0.3"/>
    <row r="64" s="239" customFormat="1" x14ac:dyDescent="0.3"/>
    <row r="65" s="239" customFormat="1" x14ac:dyDescent="0.3"/>
    <row r="66" s="239" customFormat="1" x14ac:dyDescent="0.3"/>
    <row r="67" s="239" customFormat="1" x14ac:dyDescent="0.3"/>
    <row r="68" s="239" customFormat="1" x14ac:dyDescent="0.3"/>
    <row r="69" s="239" customFormat="1" x14ac:dyDescent="0.3"/>
    <row r="70" s="239" customFormat="1" x14ac:dyDescent="0.3"/>
    <row r="71" s="239" customFormat="1" x14ac:dyDescent="0.3"/>
    <row r="72" s="239" customFormat="1" x14ac:dyDescent="0.3"/>
    <row r="73" s="239" customFormat="1" x14ac:dyDescent="0.3"/>
    <row r="74" s="239" customFormat="1" x14ac:dyDescent="0.3"/>
    <row r="75" s="239" customFormat="1" x14ac:dyDescent="0.3"/>
    <row r="76" s="239" customFormat="1" x14ac:dyDescent="0.3"/>
    <row r="77" s="239" customFormat="1" x14ac:dyDescent="0.3"/>
    <row r="78" s="239" customFormat="1" x14ac:dyDescent="0.3"/>
    <row r="79" s="239" customFormat="1" x14ac:dyDescent="0.3"/>
    <row r="80" s="239" customFormat="1" x14ac:dyDescent="0.3"/>
    <row r="81" s="239" customFormat="1" x14ac:dyDescent="0.3"/>
    <row r="82" s="239" customFormat="1" x14ac:dyDescent="0.3"/>
    <row r="83" s="239" customFormat="1" x14ac:dyDescent="0.3"/>
    <row r="84" s="239" customFormat="1" x14ac:dyDescent="0.3"/>
    <row r="85" s="239" customFormat="1" x14ac:dyDescent="0.3"/>
    <row r="86" s="239" customFormat="1" x14ac:dyDescent="0.3"/>
    <row r="87" s="239" customFormat="1" x14ac:dyDescent="0.3"/>
    <row r="88" s="239" customFormat="1" x14ac:dyDescent="0.3"/>
  </sheetData>
  <mergeCells count="10">
    <mergeCell ref="F4:H4"/>
    <mergeCell ref="F3:H3"/>
    <mergeCell ref="F2:H2"/>
    <mergeCell ref="F1:H1"/>
    <mergeCell ref="F5:H5"/>
    <mergeCell ref="D1:E1"/>
    <mergeCell ref="D2:E2"/>
    <mergeCell ref="D3:E3"/>
    <mergeCell ref="D4:E4"/>
    <mergeCell ref="D5:E5"/>
  </mergeCells>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6"/>
  <sheetViews>
    <sheetView zoomScaleNormal="100" workbookViewId="0">
      <selection activeCell="D20" sqref="D20"/>
    </sheetView>
  </sheetViews>
  <sheetFormatPr defaultColWidth="9.33203125" defaultRowHeight="14.4" x14ac:dyDescent="0.3"/>
  <cols>
    <col min="1" max="1" width="9.33203125" style="1"/>
    <col min="2" max="2" width="9.33203125" style="143"/>
    <col min="3" max="16384" width="9.33203125" style="1"/>
  </cols>
  <sheetData>
    <row r="1" spans="1:17" ht="15.6" thickTop="1" thickBot="1" x14ac:dyDescent="0.35">
      <c r="A1" s="147" t="s">
        <v>12</v>
      </c>
      <c r="B1" s="144"/>
    </row>
    <row r="2" spans="1:17" ht="15" thickTop="1" x14ac:dyDescent="0.3">
      <c r="A2" s="148" t="s">
        <v>4</v>
      </c>
      <c r="B2" s="145"/>
      <c r="C2" s="152" t="s">
        <v>68</v>
      </c>
      <c r="D2" s="153" t="s">
        <v>69</v>
      </c>
      <c r="E2" s="154" t="s">
        <v>70</v>
      </c>
      <c r="F2" s="155" t="s">
        <v>71</v>
      </c>
      <c r="G2" s="154" t="s">
        <v>72</v>
      </c>
      <c r="H2" s="155" t="s">
        <v>87</v>
      </c>
      <c r="I2" s="154" t="s">
        <v>73</v>
      </c>
      <c r="J2" s="155" t="s">
        <v>88</v>
      </c>
      <c r="K2" s="154" t="s">
        <v>83</v>
      </c>
      <c r="L2" s="153" t="s">
        <v>74</v>
      </c>
      <c r="M2" s="154" t="s">
        <v>84</v>
      </c>
      <c r="N2" s="156" t="s">
        <v>85</v>
      </c>
      <c r="P2" s="1">
        <v>0</v>
      </c>
      <c r="Q2" s="187">
        <f>(0.5*COS(P2*2))</f>
        <v>0.5</v>
      </c>
    </row>
    <row r="3" spans="1:17" x14ac:dyDescent="0.3">
      <c r="A3" s="149" t="s">
        <v>5</v>
      </c>
      <c r="B3" s="146"/>
      <c r="C3" s="157"/>
      <c r="D3" s="158"/>
      <c r="E3" s="158"/>
      <c r="F3" s="158"/>
      <c r="G3" s="158"/>
      <c r="H3" s="158"/>
      <c r="I3" s="158"/>
      <c r="J3" s="158"/>
      <c r="K3" s="158"/>
      <c r="L3" s="158"/>
      <c r="M3" s="158"/>
      <c r="N3" s="159"/>
      <c r="P3" s="1">
        <f>P2+0.01</f>
        <v>0.01</v>
      </c>
      <c r="Q3" s="187">
        <f t="shared" ref="Q3:Q22" si="0">(0.5*COS(P3*2))</f>
        <v>0.49990000333328888</v>
      </c>
    </row>
    <row r="4" spans="1:17" x14ac:dyDescent="0.3">
      <c r="A4" s="150" t="s">
        <v>6</v>
      </c>
      <c r="B4" s="146"/>
      <c r="C4" s="157"/>
      <c r="D4" s="158"/>
      <c r="E4" s="158"/>
      <c r="F4" s="158"/>
      <c r="G4" s="158"/>
      <c r="H4" s="158"/>
      <c r="I4" s="158"/>
      <c r="J4" s="158"/>
      <c r="K4" s="158"/>
      <c r="L4" s="158"/>
      <c r="M4" s="158"/>
      <c r="N4" s="159"/>
      <c r="P4" s="187">
        <f t="shared" ref="P4:P22" si="1">P3+0.01</f>
        <v>0.02</v>
      </c>
      <c r="Q4" s="187">
        <f t="shared" si="0"/>
        <v>0.49960005333048896</v>
      </c>
    </row>
    <row r="5" spans="1:17" ht="15" thickBot="1" x14ac:dyDescent="0.35">
      <c r="A5" s="151" t="s">
        <v>17</v>
      </c>
      <c r="B5" s="146"/>
      <c r="C5" s="157"/>
      <c r="D5" s="158"/>
      <c r="E5" s="158"/>
      <c r="F5" s="158"/>
      <c r="G5" s="158"/>
      <c r="H5" s="158"/>
      <c r="I5" s="158"/>
      <c r="J5" s="158"/>
      <c r="K5" s="158"/>
      <c r="L5" s="158"/>
      <c r="M5" s="158"/>
      <c r="N5" s="159"/>
      <c r="P5" s="187">
        <f t="shared" si="1"/>
        <v>0.03</v>
      </c>
      <c r="Q5" s="187">
        <f t="shared" si="0"/>
        <v>0.49910026996760209</v>
      </c>
    </row>
    <row r="6" spans="1:17" ht="15" thickTop="1" x14ac:dyDescent="0.3">
      <c r="C6" s="157"/>
      <c r="D6" s="158"/>
      <c r="E6" s="158"/>
      <c r="F6" s="158"/>
      <c r="G6" s="158"/>
      <c r="H6" s="158"/>
      <c r="I6" s="158"/>
      <c r="J6" s="158"/>
      <c r="K6" s="158"/>
      <c r="L6" s="158"/>
      <c r="M6" s="158" t="s">
        <v>86</v>
      </c>
      <c r="N6" s="159"/>
      <c r="P6" s="187">
        <f t="shared" si="1"/>
        <v>0.04</v>
      </c>
      <c r="Q6" s="187">
        <f t="shared" si="0"/>
        <v>0.49840085315130972</v>
      </c>
    </row>
    <row r="7" spans="1:17" x14ac:dyDescent="0.3">
      <c r="C7" s="157"/>
      <c r="D7" s="158"/>
      <c r="E7" s="158"/>
      <c r="F7" s="158"/>
      <c r="G7" s="158"/>
      <c r="H7" s="158"/>
      <c r="I7" s="158"/>
      <c r="J7" s="158"/>
      <c r="K7" s="158"/>
      <c r="L7" s="181"/>
      <c r="M7" s="182"/>
      <c r="N7" s="183"/>
      <c r="P7" s="187">
        <f t="shared" si="1"/>
        <v>0.05</v>
      </c>
      <c r="Q7" s="187">
        <f t="shared" si="0"/>
        <v>0.49750208263901291</v>
      </c>
    </row>
    <row r="8" spans="1:17" ht="15" thickBot="1" x14ac:dyDescent="0.35">
      <c r="C8" s="160"/>
      <c r="D8" s="161"/>
      <c r="E8" s="161"/>
      <c r="F8" s="161"/>
      <c r="G8" s="161"/>
      <c r="H8" s="161"/>
      <c r="I8" s="161"/>
      <c r="J8" s="161"/>
      <c r="K8" s="161"/>
      <c r="L8" s="184"/>
      <c r="M8" s="161"/>
      <c r="N8" s="162"/>
      <c r="P8" s="187">
        <f t="shared" si="1"/>
        <v>6.0000000000000005E-2</v>
      </c>
      <c r="Q8" s="187">
        <f t="shared" si="0"/>
        <v>0.49640431792693313</v>
      </c>
    </row>
    <row r="9" spans="1:17" ht="15.6" thickTop="1" thickBot="1" x14ac:dyDescent="0.35">
      <c r="P9" s="187">
        <f t="shared" si="1"/>
        <v>7.0000000000000007E-2</v>
      </c>
      <c r="Q9" s="187">
        <f t="shared" si="0"/>
        <v>0.49510799810631856</v>
      </c>
    </row>
    <row r="10" spans="1:17" ht="15" thickTop="1" x14ac:dyDescent="0.3">
      <c r="C10" s="225">
        <v>0.2</v>
      </c>
      <c r="D10" s="163">
        <f>SUM(0.5,-POWER(C10,2),(1/3)*POWER(C10,4))</f>
        <v>0.46053333333333329</v>
      </c>
      <c r="F10" s="166"/>
      <c r="G10" s="194"/>
      <c r="H10" s="194"/>
      <c r="I10" s="194"/>
      <c r="J10" s="167"/>
      <c r="L10" s="188" t="s">
        <v>92</v>
      </c>
      <c r="M10" s="189">
        <f>TRUNC(0.5*COS(0.4),8)</f>
        <v>0.46053049000000001</v>
      </c>
      <c r="N10" s="190"/>
      <c r="P10" s="187">
        <f t="shared" si="1"/>
        <v>0.08</v>
      </c>
      <c r="Q10" s="187">
        <f t="shared" si="0"/>
        <v>0.49361364168781346</v>
      </c>
    </row>
    <row r="11" spans="1:17" ht="15" thickBot="1" x14ac:dyDescent="0.35">
      <c r="C11" s="164" t="s">
        <v>82</v>
      </c>
      <c r="D11" s="165">
        <f>TRUNC(D10,8)</f>
        <v>0.46053333000000002</v>
      </c>
      <c r="F11" s="169"/>
      <c r="G11" s="195"/>
      <c r="H11" s="195"/>
      <c r="I11" s="195"/>
      <c r="J11" s="168"/>
      <c r="L11" s="191" t="s">
        <v>93</v>
      </c>
      <c r="M11" s="196">
        <f>D11</f>
        <v>0.46053333000000002</v>
      </c>
      <c r="N11" s="193"/>
      <c r="P11" s="187">
        <f t="shared" si="1"/>
        <v>0.09</v>
      </c>
      <c r="Q11" s="187">
        <f t="shared" si="0"/>
        <v>0.49192184639406072</v>
      </c>
    </row>
    <row r="12" spans="1:17" ht="15" thickTop="1" x14ac:dyDescent="0.3">
      <c r="F12" s="169"/>
      <c r="G12" s="195"/>
      <c r="H12" s="195"/>
      <c r="I12" s="195"/>
      <c r="J12" s="168"/>
      <c r="L12" s="191" t="s">
        <v>94</v>
      </c>
      <c r="M12" s="196">
        <f>M11-M10</f>
        <v>2.8400000000039505E-6</v>
      </c>
      <c r="N12" s="193"/>
      <c r="P12" s="187">
        <f t="shared" si="1"/>
        <v>9.9999999999999992E-2</v>
      </c>
      <c r="Q12" s="187">
        <f t="shared" si="0"/>
        <v>0.49003328892062081</v>
      </c>
    </row>
    <row r="13" spans="1:17" x14ac:dyDescent="0.3">
      <c r="F13" s="169"/>
      <c r="G13" s="195"/>
      <c r="H13" s="195"/>
      <c r="I13" s="195"/>
      <c r="J13" s="168"/>
      <c r="L13" s="191" t="s">
        <v>95</v>
      </c>
      <c r="M13" s="240">
        <f>TRUNC(G22,8)</f>
        <v>2.8399999999999999E-6</v>
      </c>
      <c r="N13" s="193"/>
      <c r="P13" s="187">
        <f t="shared" si="1"/>
        <v>0.10999999999999999</v>
      </c>
      <c r="Q13" s="187">
        <f t="shared" si="0"/>
        <v>0.48794872466530276</v>
      </c>
    </row>
    <row r="14" spans="1:17" x14ac:dyDescent="0.3">
      <c r="F14" s="169"/>
      <c r="G14" s="195"/>
      <c r="H14" s="195"/>
      <c r="I14" s="195"/>
      <c r="J14" s="168"/>
      <c r="L14" s="191" t="s">
        <v>96</v>
      </c>
      <c r="M14" s="192">
        <f>M12/M13</f>
        <v>1.0000000000013911</v>
      </c>
      <c r="N14" s="198">
        <f>M14</f>
        <v>1.0000000000013911</v>
      </c>
      <c r="P14" s="187">
        <f>P13+0.01</f>
        <v>0.11999999999999998</v>
      </c>
      <c r="Q14" s="187">
        <f t="shared" si="0"/>
        <v>0.48566898742601483</v>
      </c>
    </row>
    <row r="15" spans="1:17" x14ac:dyDescent="0.3">
      <c r="A15" s="180"/>
      <c r="F15" s="169"/>
      <c r="G15" s="195"/>
      <c r="H15" s="195"/>
      <c r="I15" s="195"/>
      <c r="J15" s="168"/>
      <c r="L15" s="191"/>
      <c r="M15" s="192"/>
      <c r="N15" s="193"/>
      <c r="P15" s="187">
        <f t="shared" si="1"/>
        <v>0.12999999999999998</v>
      </c>
      <c r="Q15" s="187">
        <f t="shared" si="0"/>
        <v>0.48319498906725661</v>
      </c>
    </row>
    <row r="16" spans="1:17" x14ac:dyDescent="0.3">
      <c r="F16" s="169"/>
      <c r="G16" s="195"/>
      <c r="H16" s="195"/>
      <c r="I16" s="195"/>
      <c r="J16" s="168"/>
      <c r="L16" s="191"/>
      <c r="M16" s="192"/>
      <c r="N16" s="193"/>
      <c r="P16" s="187">
        <f t="shared" si="1"/>
        <v>0.13999999999999999</v>
      </c>
      <c r="Q16" s="187">
        <f t="shared" si="0"/>
        <v>0.4805277191553855</v>
      </c>
    </row>
    <row r="17" spans="6:17" x14ac:dyDescent="0.3">
      <c r="F17" s="169"/>
      <c r="G17" s="195"/>
      <c r="H17" s="195"/>
      <c r="I17" s="195" t="s">
        <v>89</v>
      </c>
      <c r="J17" s="168"/>
      <c r="L17" s="191"/>
      <c r="M17" s="192"/>
      <c r="N17" s="193"/>
      <c r="P17" s="187">
        <f t="shared" si="1"/>
        <v>0.15</v>
      </c>
      <c r="Q17" s="187">
        <f t="shared" si="0"/>
        <v>0.47766824456280299</v>
      </c>
    </row>
    <row r="18" spans="6:17" x14ac:dyDescent="0.3">
      <c r="F18" s="169"/>
      <c r="G18" s="195"/>
      <c r="H18" s="195"/>
      <c r="I18" s="195"/>
      <c r="J18" s="168"/>
      <c r="L18" s="191"/>
      <c r="M18" s="192"/>
      <c r="N18" s="193"/>
      <c r="P18" s="187">
        <f t="shared" si="1"/>
        <v>0.16</v>
      </c>
      <c r="Q18" s="187">
        <f t="shared" si="0"/>
        <v>0.47461770904122041</v>
      </c>
    </row>
    <row r="19" spans="6:17" ht="15" thickBot="1" x14ac:dyDescent="0.35">
      <c r="F19" s="169"/>
      <c r="G19" s="195"/>
      <c r="H19" s="195"/>
      <c r="I19" s="195"/>
      <c r="J19" s="168"/>
      <c r="L19" s="191"/>
      <c r="M19" s="192"/>
      <c r="N19" s="193"/>
      <c r="P19" s="187">
        <f t="shared" si="1"/>
        <v>0.17</v>
      </c>
      <c r="Q19" s="187">
        <f t="shared" si="0"/>
        <v>0.4713773327641731</v>
      </c>
    </row>
    <row r="20" spans="6:17" ht="15" thickTop="1" x14ac:dyDescent="0.3">
      <c r="F20" s="169"/>
      <c r="G20" s="199"/>
      <c r="H20" s="199"/>
      <c r="I20" s="199"/>
      <c r="J20" s="168"/>
      <c r="L20" s="223"/>
      <c r="M20" s="223"/>
      <c r="N20" s="223"/>
      <c r="P20" s="187">
        <f t="shared" si="1"/>
        <v>0.18000000000000002</v>
      </c>
      <c r="Q20" s="187">
        <f t="shared" si="0"/>
        <v>0.4679484118389674</v>
      </c>
    </row>
    <row r="21" spans="6:17" x14ac:dyDescent="0.3">
      <c r="F21" s="169"/>
      <c r="G21" s="199"/>
      <c r="H21" s="199"/>
      <c r="I21" s="199"/>
      <c r="J21" s="168"/>
      <c r="L21" s="224"/>
      <c r="M21" s="224"/>
      <c r="N21" s="224"/>
      <c r="P21" s="187">
        <f>P20+0.01</f>
        <v>0.19000000000000003</v>
      </c>
      <c r="Q21" s="187">
        <f t="shared" si="0"/>
        <v>0.46433231778825512</v>
      </c>
    </row>
    <row r="22" spans="6:17" x14ac:dyDescent="0.3">
      <c r="F22" s="169" t="s">
        <v>91</v>
      </c>
      <c r="G22" s="195">
        <f>ABS(-(32/720)*POWER(0.2,6))</f>
        <v>2.8444444444444463E-6</v>
      </c>
      <c r="H22" s="200"/>
      <c r="I22" s="195"/>
      <c r="J22" s="168"/>
      <c r="L22" s="224"/>
      <c r="M22" s="224"/>
      <c r="N22" s="224"/>
      <c r="P22" s="187">
        <f t="shared" si="1"/>
        <v>0.20000000000000004</v>
      </c>
      <c r="Q22" s="187">
        <f t="shared" si="0"/>
        <v>0.46053049700144255</v>
      </c>
    </row>
    <row r="23" spans="6:17" x14ac:dyDescent="0.3">
      <c r="F23" s="169"/>
      <c r="G23" s="195"/>
      <c r="H23" s="195"/>
      <c r="I23" s="197"/>
      <c r="J23" s="168"/>
      <c r="L23" s="224"/>
      <c r="M23" s="224"/>
      <c r="N23" s="224"/>
    </row>
    <row r="24" spans="6:17" ht="15" thickBot="1" x14ac:dyDescent="0.35">
      <c r="F24" s="210">
        <f>TRUNC(D11-G22,8)</f>
        <v>0.46053048000000002</v>
      </c>
      <c r="G24" s="67" t="s">
        <v>97</v>
      </c>
      <c r="H24" s="63" t="s">
        <v>98</v>
      </c>
      <c r="I24" s="67" t="s">
        <v>97</v>
      </c>
      <c r="J24" s="211">
        <f>TRUNC(D11+G22,8)</f>
        <v>0.46053617000000002</v>
      </c>
      <c r="K24" s="238"/>
    </row>
    <row r="25" spans="6:17" ht="15" thickTop="1" x14ac:dyDescent="0.3">
      <c r="F25" s="223"/>
      <c r="G25" s="223"/>
      <c r="H25" s="223"/>
      <c r="I25" s="223"/>
      <c r="J25" s="223"/>
    </row>
    <row r="26" spans="6:17" x14ac:dyDescent="0.3">
      <c r="F26" s="224"/>
      <c r="G26" s="224"/>
      <c r="H26" s="224"/>
      <c r="I26" s="224"/>
      <c r="J26" s="224"/>
    </row>
    <row r="27" spans="6:17" x14ac:dyDescent="0.3">
      <c r="F27" s="224"/>
      <c r="G27" s="224"/>
      <c r="H27" s="224"/>
      <c r="I27" s="224"/>
      <c r="J27" s="224"/>
    </row>
    <row r="28" spans="6:17" x14ac:dyDescent="0.3">
      <c r="F28" s="224"/>
      <c r="G28" s="224"/>
      <c r="H28" s="224"/>
      <c r="I28" s="224"/>
      <c r="J28" s="224"/>
    </row>
    <row r="29" spans="6:17" x14ac:dyDescent="0.3">
      <c r="F29" s="224"/>
      <c r="G29" s="224"/>
      <c r="H29" s="224"/>
      <c r="I29" s="224"/>
      <c r="J29" s="224"/>
    </row>
    <row r="30" spans="6:17" x14ac:dyDescent="0.3">
      <c r="F30" s="224"/>
      <c r="G30" s="224"/>
      <c r="H30" s="224"/>
      <c r="I30" s="224"/>
      <c r="J30" s="224"/>
    </row>
    <row r="31" spans="6:17" x14ac:dyDescent="0.3">
      <c r="F31" s="224"/>
      <c r="G31" s="224"/>
      <c r="H31" s="224"/>
      <c r="I31" s="224"/>
      <c r="J31" s="224"/>
    </row>
    <row r="32" spans="6:17" x14ac:dyDescent="0.3">
      <c r="F32" s="224"/>
      <c r="G32" s="224"/>
      <c r="H32" s="224"/>
      <c r="I32" s="224"/>
      <c r="J32" s="224"/>
    </row>
    <row r="33" spans="6:10" x14ac:dyDescent="0.3">
      <c r="F33" s="224"/>
      <c r="G33" s="224"/>
      <c r="H33" s="224"/>
      <c r="I33" s="224"/>
      <c r="J33" s="224"/>
    </row>
    <row r="34" spans="6:10" x14ac:dyDescent="0.3">
      <c r="F34" s="224"/>
      <c r="G34" s="224"/>
      <c r="H34" s="224"/>
      <c r="I34" s="224"/>
      <c r="J34" s="224"/>
    </row>
    <row r="35" spans="6:10" x14ac:dyDescent="0.3">
      <c r="F35" s="224"/>
      <c r="G35" s="224"/>
      <c r="H35" s="224"/>
      <c r="I35" s="224"/>
      <c r="J35" s="224"/>
    </row>
    <row r="36" spans="6:10" x14ac:dyDescent="0.3">
      <c r="F36" s="224"/>
      <c r="G36" s="224"/>
      <c r="H36" s="224"/>
      <c r="I36" s="224"/>
      <c r="J36" s="224"/>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34"/>
  <sheetViews>
    <sheetView tabSelected="1" zoomScaleNormal="100" workbookViewId="0">
      <selection activeCell="L9" sqref="L9"/>
    </sheetView>
  </sheetViews>
  <sheetFormatPr defaultColWidth="9.33203125" defaultRowHeight="14.4" x14ac:dyDescent="0.3"/>
  <cols>
    <col min="1" max="1" width="9.33203125" style="2"/>
    <col min="2" max="2" width="9.33203125" style="36"/>
    <col min="3" max="8" width="9.33203125" style="2"/>
    <col min="9" max="9" width="9.33203125" style="2" customWidth="1"/>
    <col min="10" max="11" width="9.33203125" style="3" customWidth="1"/>
    <col min="12" max="12" width="9.33203125" style="2" customWidth="1"/>
    <col min="13" max="16384" width="9.33203125" style="2"/>
  </cols>
  <sheetData>
    <row r="1" spans="1:16" ht="15.6" thickTop="1" thickBot="1" x14ac:dyDescent="0.35">
      <c r="A1" s="70" t="s">
        <v>13</v>
      </c>
      <c r="B1" s="38"/>
    </row>
    <row r="2" spans="1:16" ht="15.6" thickTop="1" thickBot="1" x14ac:dyDescent="0.35">
      <c r="A2" s="72" t="s">
        <v>4</v>
      </c>
      <c r="B2" s="100"/>
      <c r="C2" s="4" t="s">
        <v>11</v>
      </c>
      <c r="D2" s="39" t="s">
        <v>8</v>
      </c>
      <c r="E2" s="39" t="s">
        <v>7</v>
      </c>
      <c r="F2" s="39" t="s">
        <v>9</v>
      </c>
      <c r="G2" s="5" t="s">
        <v>10</v>
      </c>
      <c r="H2" s="3"/>
      <c r="I2" s="3"/>
      <c r="J2" s="2"/>
      <c r="K2" s="2"/>
    </row>
    <row r="3" spans="1:16" x14ac:dyDescent="0.3">
      <c r="A3" s="73" t="s">
        <v>5</v>
      </c>
      <c r="B3" s="100"/>
      <c r="C3" s="7">
        <v>1</v>
      </c>
      <c r="D3" s="40">
        <v>1.75</v>
      </c>
      <c r="E3" s="41">
        <v>2.25</v>
      </c>
      <c r="F3" s="41">
        <f>SUM(E3,D3)/2</f>
        <v>2</v>
      </c>
      <c r="G3" s="42">
        <f>((F3^3)/4)-1-SIN(F3)</f>
        <v>9.0702573174318291E-2</v>
      </c>
      <c r="H3" s="3"/>
      <c r="I3" s="3"/>
      <c r="J3" s="2"/>
      <c r="K3" s="2"/>
    </row>
    <row r="4" spans="1:16" x14ac:dyDescent="0.3">
      <c r="A4" s="74" t="s">
        <v>6</v>
      </c>
      <c r="B4" s="100"/>
      <c r="C4" s="7">
        <f>C3+1</f>
        <v>2</v>
      </c>
      <c r="D4" s="43">
        <f>IF(G3&gt;0,D3,F3)</f>
        <v>1.75</v>
      </c>
      <c r="E4" s="44">
        <f>IF(G3&gt;0,F3,E3)</f>
        <v>2</v>
      </c>
      <c r="F4" s="44">
        <f>SUM(E4,D4)/2</f>
        <v>1.875</v>
      </c>
      <c r="G4" s="45">
        <f t="shared" ref="G4:G7" si="0">((F4^3)/4)-1-SIN(F4)</f>
        <v>-0.30613656285969382</v>
      </c>
      <c r="H4" s="3"/>
      <c r="I4" s="3"/>
      <c r="J4" s="2"/>
      <c r="K4" s="2"/>
      <c r="P4" s="226"/>
    </row>
    <row r="5" spans="1:16" x14ac:dyDescent="0.3">
      <c r="A5" s="75" t="s">
        <v>17</v>
      </c>
      <c r="B5" s="100"/>
      <c r="C5" s="7">
        <f t="shared" ref="C5:C6" si="1">C4+1</f>
        <v>3</v>
      </c>
      <c r="D5" s="43">
        <f>IF(G4&gt;0,D4,F4)</f>
        <v>1.875</v>
      </c>
      <c r="E5" s="44">
        <f>IF(G4&gt;0,F4,E4)</f>
        <v>2</v>
      </c>
      <c r="F5" s="44">
        <f t="shared" ref="F5:F6" si="2">SUM(E5,D5)/2</f>
        <v>1.9375</v>
      </c>
      <c r="G5" s="45">
        <f t="shared" si="0"/>
        <v>-0.1152159410186262</v>
      </c>
      <c r="H5" s="3"/>
      <c r="I5" s="3"/>
      <c r="J5" s="2"/>
      <c r="K5" s="2"/>
    </row>
    <row r="6" spans="1:16" ht="15" thickBot="1" x14ac:dyDescent="0.35">
      <c r="A6" s="76" t="s">
        <v>18</v>
      </c>
      <c r="B6" s="101"/>
      <c r="C6" s="7">
        <f t="shared" si="1"/>
        <v>4</v>
      </c>
      <c r="D6" s="43">
        <f>IF(G5&gt;0,D5,F5)</f>
        <v>1.9375</v>
      </c>
      <c r="E6" s="44">
        <f>IF(G5&gt;0,F5,E5)</f>
        <v>2</v>
      </c>
      <c r="F6" s="44">
        <f t="shared" si="2"/>
        <v>1.96875</v>
      </c>
      <c r="G6" s="45">
        <f t="shared" si="0"/>
        <v>-1.4148727830259E-2</v>
      </c>
      <c r="H6" s="3"/>
      <c r="I6" s="3"/>
      <c r="J6" s="2"/>
      <c r="K6" s="2"/>
    </row>
    <row r="7" spans="1:16" ht="15.6" thickTop="1" thickBot="1" x14ac:dyDescent="0.35">
      <c r="C7" s="10">
        <f>C6+1</f>
        <v>5</v>
      </c>
      <c r="D7" s="46">
        <f>IF(G6&gt;0,D6,F6)</f>
        <v>1.96875</v>
      </c>
      <c r="E7" s="47">
        <f>IF(G6&gt;0,F6,E6)</f>
        <v>2</v>
      </c>
      <c r="F7" s="47">
        <f t="shared" ref="F7" si="3">SUM(E7,D7)/2</f>
        <v>1.984375</v>
      </c>
      <c r="G7" s="48">
        <f t="shared" si="0"/>
        <v>3.7801796655058229E-2</v>
      </c>
      <c r="H7" s="249"/>
      <c r="I7" s="233"/>
      <c r="J7" s="2"/>
      <c r="K7" s="2"/>
    </row>
    <row r="8" spans="1:16" ht="14.25" customHeight="1" thickTop="1" thickBot="1" x14ac:dyDescent="0.35">
      <c r="C8" s="232"/>
      <c r="D8" s="232"/>
      <c r="E8" s="232"/>
      <c r="F8" s="232"/>
      <c r="G8" s="232"/>
      <c r="H8" s="233"/>
      <c r="I8" s="233"/>
    </row>
    <row r="9" spans="1:16" ht="15" customHeight="1" thickTop="1" x14ac:dyDescent="0.3">
      <c r="B9" s="233"/>
      <c r="C9" s="233"/>
      <c r="D9" s="233"/>
      <c r="F9" s="86"/>
      <c r="G9" s="30"/>
      <c r="H9" s="30"/>
      <c r="I9" s="30"/>
      <c r="J9" s="88"/>
      <c r="K9" s="2"/>
    </row>
    <row r="10" spans="1:16" x14ac:dyDescent="0.3">
      <c r="B10" s="233"/>
      <c r="C10" s="233"/>
      <c r="D10" s="233"/>
      <c r="F10" s="33"/>
      <c r="G10" s="31"/>
      <c r="H10" s="31"/>
      <c r="I10" s="31"/>
      <c r="J10" s="32"/>
      <c r="K10" s="2"/>
    </row>
    <row r="11" spans="1:16" ht="15" thickBot="1" x14ac:dyDescent="0.35">
      <c r="B11" s="233"/>
      <c r="C11" s="233"/>
      <c r="D11" s="233"/>
      <c r="F11" s="252"/>
      <c r="G11" s="253"/>
      <c r="H11" s="35"/>
      <c r="I11" s="253"/>
      <c r="J11" s="254"/>
      <c r="K11" s="2"/>
    </row>
    <row r="12" spans="1:16" ht="15.6" thickTop="1" thickBot="1" x14ac:dyDescent="0.35">
      <c r="B12" s="234" t="s">
        <v>104</v>
      </c>
      <c r="C12" s="235">
        <f>LOG((E3-D3)/0.000001,2)</f>
        <v>18.931568569324174</v>
      </c>
      <c r="D12" s="233"/>
      <c r="E12" s="201" t="s">
        <v>21</v>
      </c>
      <c r="F12" s="136" t="s">
        <v>19</v>
      </c>
      <c r="G12" s="137" t="s">
        <v>20</v>
      </c>
      <c r="H12" s="138" t="s">
        <v>21</v>
      </c>
      <c r="I12" s="136" t="s">
        <v>19</v>
      </c>
      <c r="J12" s="136" t="s">
        <v>22</v>
      </c>
      <c r="K12" s="227" t="s">
        <v>23</v>
      </c>
      <c r="L12" s="231"/>
    </row>
    <row r="13" spans="1:16" ht="15" thickBot="1" x14ac:dyDescent="0.35">
      <c r="B13" s="236" t="s">
        <v>105</v>
      </c>
      <c r="C13" s="237">
        <f>ROUNDUP(C12,0)</f>
        <v>19</v>
      </c>
      <c r="D13" s="233"/>
      <c r="E13" s="202">
        <v>1</v>
      </c>
      <c r="F13" s="53">
        <v>2</v>
      </c>
      <c r="G13" s="52">
        <f>POWER((4*SIN(F13))+4,1/3)</f>
        <v>1.9692968800947126</v>
      </c>
      <c r="H13" s="53">
        <v>1</v>
      </c>
      <c r="I13" s="6">
        <v>2</v>
      </c>
      <c r="J13" s="6">
        <f>SIN(I13)-((I13^3)/4)+1</f>
        <v>-9.0702573174318291E-2</v>
      </c>
      <c r="K13" s="228">
        <f>COS(I13)-(3*(I13^2))/4</f>
        <v>-3.4161468365471426</v>
      </c>
      <c r="L13" s="230">
        <f>I13-(J13/K13)</f>
        <v>1.973448865779436</v>
      </c>
    </row>
    <row r="14" spans="1:16" ht="15.6" thickTop="1" thickBot="1" x14ac:dyDescent="0.35">
      <c r="B14" s="233"/>
      <c r="C14" s="233"/>
      <c r="D14" s="233"/>
      <c r="E14" s="203">
        <f>E13+1</f>
        <v>2</v>
      </c>
      <c r="F14" s="55">
        <f>G13</f>
        <v>1.9692968800947126</v>
      </c>
      <c r="G14" s="54">
        <f t="shared" ref="G14:G17" si="4">POWER((4*SIN(F14))+4,1/3)</f>
        <v>1.9735325728756814</v>
      </c>
      <c r="H14" s="55">
        <f>H13+1</f>
        <v>2</v>
      </c>
      <c r="I14" s="8">
        <f>I13-(J13/K13)</f>
        <v>1.973448865779436</v>
      </c>
      <c r="J14" s="8">
        <f>SIN(I14)-((I14^3)/4)+1</f>
        <v>-1.3745544346543959E-3</v>
      </c>
      <c r="K14" s="229">
        <f>COS(I14)-(3*(I14^2))/4</f>
        <v>-3.3127354390562704</v>
      </c>
      <c r="L14" s="9">
        <f t="shared" ref="L14:L17" si="5">I14-(J14/K14)</f>
        <v>1.9730339354416708</v>
      </c>
    </row>
    <row r="15" spans="1:16" ht="15" thickTop="1" x14ac:dyDescent="0.3">
      <c r="B15" s="261" t="s">
        <v>7</v>
      </c>
      <c r="C15" s="262">
        <f>E3</f>
        <v>2.25</v>
      </c>
      <c r="D15" s="233"/>
      <c r="E15" s="203">
        <f t="shared" ref="E15:E16" si="6">E14+1</f>
        <v>3</v>
      </c>
      <c r="F15" s="55">
        <f t="shared" ref="F15:F16" si="7">G14</f>
        <v>1.9735325728756814</v>
      </c>
      <c r="G15" s="54">
        <f t="shared" si="4"/>
        <v>1.9729669202217917</v>
      </c>
      <c r="H15" s="55">
        <f t="shared" ref="H15:H16" si="8">H14+1</f>
        <v>3</v>
      </c>
      <c r="I15" s="8">
        <f>I14-(J14/K14)</f>
        <v>1.9730339354416708</v>
      </c>
      <c r="J15" s="8">
        <f t="shared" ref="J15:J17" si="9">SIN(I15)-((I15^3)/4)+1</f>
        <v>-3.3400819843265594E-7</v>
      </c>
      <c r="K15" s="229">
        <f t="shared" ref="K15:K17" si="10">COS(I15)-(3*(I15^2))/4</f>
        <v>-3.3111255225490543</v>
      </c>
      <c r="L15" s="9">
        <f t="shared" si="5"/>
        <v>1.9730338345671505</v>
      </c>
    </row>
    <row r="16" spans="1:16" x14ac:dyDescent="0.3">
      <c r="B16" s="28" t="s">
        <v>8</v>
      </c>
      <c r="C16" s="13">
        <f>D3</f>
        <v>1.75</v>
      </c>
      <c r="D16" s="233"/>
      <c r="E16" s="203">
        <f t="shared" si="6"/>
        <v>4</v>
      </c>
      <c r="F16" s="55">
        <f t="shared" si="7"/>
        <v>1.9729669202217917</v>
      </c>
      <c r="G16" s="54">
        <f t="shared" si="4"/>
        <v>1.9730428059710325</v>
      </c>
      <c r="H16" s="55">
        <f t="shared" si="8"/>
        <v>4</v>
      </c>
      <c r="I16" s="8">
        <f>I15-(J15/K15)</f>
        <v>1.9730338345671505</v>
      </c>
      <c r="J16" s="8">
        <f t="shared" si="9"/>
        <v>-1.9095836023552692E-14</v>
      </c>
      <c r="K16" s="229">
        <f t="shared" si="10"/>
        <v>-3.3111251311823273</v>
      </c>
      <c r="L16" s="9">
        <f t="shared" si="5"/>
        <v>1.9730338345671448</v>
      </c>
    </row>
    <row r="17" spans="1:13" ht="15" thickBot="1" x14ac:dyDescent="0.35">
      <c r="B17" s="29" t="s">
        <v>103</v>
      </c>
      <c r="C17" s="15">
        <f>(C15-C16)/(2^C7)</f>
        <v>1.5625E-2</v>
      </c>
      <c r="D17" s="233"/>
      <c r="E17" s="243">
        <f>E16+1</f>
        <v>5</v>
      </c>
      <c r="F17" s="244">
        <f>G16</f>
        <v>1.9730428059710325</v>
      </c>
      <c r="G17" s="245">
        <f t="shared" si="4"/>
        <v>1.9730326316310438</v>
      </c>
      <c r="H17" s="244">
        <f>H16+1</f>
        <v>5</v>
      </c>
      <c r="I17" s="246">
        <f>I16-(J16/K16)</f>
        <v>1.9730338345671448</v>
      </c>
      <c r="J17" s="246">
        <f t="shared" si="9"/>
        <v>0</v>
      </c>
      <c r="K17" s="247">
        <f t="shared" si="10"/>
        <v>-3.3111251311823051</v>
      </c>
      <c r="L17" s="248">
        <f t="shared" si="5"/>
        <v>1.9730338345671448</v>
      </c>
    </row>
    <row r="18" spans="1:13" ht="15.6" thickTop="1" thickBot="1" x14ac:dyDescent="0.35">
      <c r="D18" s="233"/>
      <c r="E18" s="232"/>
      <c r="F18" s="232"/>
      <c r="G18" s="232"/>
      <c r="H18" s="232"/>
      <c r="I18" s="232"/>
      <c r="J18" s="232"/>
      <c r="K18" s="232"/>
      <c r="L18" s="232"/>
    </row>
    <row r="19" spans="1:13" ht="15.6" thickTop="1" thickBot="1" x14ac:dyDescent="0.35">
      <c r="A19" s="241"/>
      <c r="C19" s="205" t="s">
        <v>24</v>
      </c>
      <c r="D19" s="24" t="s">
        <v>30</v>
      </c>
      <c r="E19" s="24" t="s">
        <v>31</v>
      </c>
      <c r="F19" s="24" t="s">
        <v>25</v>
      </c>
      <c r="G19" s="25" t="s">
        <v>26</v>
      </c>
      <c r="H19" s="91"/>
      <c r="I19" s="91"/>
      <c r="J19" s="91"/>
      <c r="K19" s="91"/>
      <c r="L19" s="92"/>
      <c r="M19" s="3"/>
    </row>
    <row r="20" spans="1:13" x14ac:dyDescent="0.3">
      <c r="C20" s="204" t="s">
        <v>27</v>
      </c>
      <c r="D20" s="22">
        <f>F3</f>
        <v>2</v>
      </c>
      <c r="E20" s="22">
        <f>1.97303383-D20</f>
        <v>-2.69661699999999E-2</v>
      </c>
      <c r="F20" s="22">
        <f>VLOOKUP(5,C2:G7,4,FALSE)</f>
        <v>1.984375</v>
      </c>
      <c r="G20" s="23">
        <f>1.97303383-F20</f>
        <v>-1.13411699999999E-2</v>
      </c>
      <c r="H20" s="94"/>
      <c r="I20" s="94"/>
      <c r="J20" s="94"/>
      <c r="K20" s="94"/>
      <c r="L20" s="96"/>
      <c r="M20" s="241"/>
    </row>
    <row r="21" spans="1:13" x14ac:dyDescent="0.3">
      <c r="C21" s="16" t="s">
        <v>28</v>
      </c>
      <c r="D21" s="20">
        <f>F13</f>
        <v>2</v>
      </c>
      <c r="E21" s="20">
        <f>1.97303383-D21</f>
        <v>-2.69661699999999E-2</v>
      </c>
      <c r="F21" s="20">
        <f>VLOOKUP(5,E13:G17,3,FALSE)</f>
        <v>1.9730326316310438</v>
      </c>
      <c r="G21" s="17">
        <f t="shared" ref="G21" si="11">1.97303383-F21</f>
        <v>1.1983689562899968E-6</v>
      </c>
      <c r="H21" s="94"/>
      <c r="I21" s="94"/>
      <c r="J21" s="94"/>
      <c r="K21" s="94"/>
      <c r="L21" s="96"/>
    </row>
    <row r="22" spans="1:13" ht="15" thickBot="1" x14ac:dyDescent="0.35">
      <c r="C22" s="18" t="s">
        <v>29</v>
      </c>
      <c r="D22" s="21">
        <f>I13</f>
        <v>2</v>
      </c>
      <c r="E22" s="21">
        <f t="shared" ref="E22" si="12">1.97303383-D22</f>
        <v>-2.69661699999999E-2</v>
      </c>
      <c r="F22" s="21">
        <f>VLOOKUP(5,H13:L17,5,FALSE)</f>
        <v>1.9730338345671448</v>
      </c>
      <c r="G22" s="19">
        <f>1.97303383-F22</f>
        <v>-4.5671446624595546E-9</v>
      </c>
      <c r="H22" s="94"/>
      <c r="I22" s="94"/>
      <c r="J22" s="94"/>
      <c r="K22" s="94"/>
      <c r="L22" s="96"/>
    </row>
    <row r="23" spans="1:13" ht="15" thickTop="1" x14ac:dyDescent="0.3">
      <c r="C23" s="93"/>
      <c r="D23" s="94"/>
      <c r="E23" s="94"/>
      <c r="F23" s="94"/>
      <c r="G23" s="94"/>
      <c r="H23" s="94"/>
      <c r="I23" s="94"/>
      <c r="J23" s="94"/>
      <c r="K23" s="94"/>
      <c r="L23" s="96"/>
    </row>
    <row r="24" spans="1:13" x14ac:dyDescent="0.3">
      <c r="C24" s="93"/>
      <c r="D24" s="94"/>
      <c r="E24" s="94"/>
      <c r="F24" s="94"/>
      <c r="G24" s="94"/>
      <c r="H24" s="94"/>
      <c r="I24" s="94"/>
      <c r="J24" s="94"/>
      <c r="K24" s="94"/>
      <c r="L24" s="96"/>
    </row>
    <row r="25" spans="1:13" x14ac:dyDescent="0.3">
      <c r="C25" s="93"/>
      <c r="D25" s="94"/>
      <c r="E25" s="94"/>
      <c r="F25" s="94"/>
      <c r="G25" s="94"/>
      <c r="H25" s="94"/>
      <c r="I25" s="94"/>
      <c r="J25" s="94"/>
      <c r="K25" s="94"/>
      <c r="L25" s="96"/>
    </row>
    <row r="26" spans="1:13" x14ac:dyDescent="0.3">
      <c r="C26" s="93"/>
      <c r="D26" s="94"/>
      <c r="E26" s="94"/>
      <c r="F26" s="94"/>
      <c r="G26" s="94"/>
      <c r="H26" s="94"/>
      <c r="I26" s="94"/>
      <c r="J26" s="94"/>
      <c r="K26" s="94"/>
      <c r="L26" s="96"/>
    </row>
    <row r="27" spans="1:13" x14ac:dyDescent="0.3">
      <c r="C27" s="93"/>
      <c r="D27" s="94"/>
      <c r="E27" s="94"/>
      <c r="F27" s="94"/>
      <c r="G27" s="94"/>
      <c r="H27" s="94"/>
      <c r="I27" s="94"/>
      <c r="J27" s="94"/>
      <c r="K27" s="94"/>
      <c r="L27" s="96"/>
    </row>
    <row r="28" spans="1:13" x14ac:dyDescent="0.3">
      <c r="C28" s="93"/>
      <c r="D28" s="94"/>
      <c r="E28" s="94"/>
      <c r="F28" s="94"/>
      <c r="G28" s="94"/>
      <c r="H28" s="94"/>
      <c r="I28" s="94"/>
      <c r="J28" s="94"/>
      <c r="K28" s="94"/>
      <c r="L28" s="96"/>
    </row>
    <row r="29" spans="1:13" x14ac:dyDescent="0.3">
      <c r="C29" s="93"/>
      <c r="D29" s="94"/>
      <c r="E29" s="94"/>
      <c r="F29" s="94"/>
      <c r="G29" s="94"/>
      <c r="H29" s="94"/>
      <c r="I29" s="94"/>
      <c r="J29" s="94"/>
      <c r="K29" s="94"/>
      <c r="L29" s="96"/>
    </row>
    <row r="30" spans="1:13" x14ac:dyDescent="0.3">
      <c r="C30" s="93"/>
      <c r="D30" s="94"/>
      <c r="E30" s="94"/>
      <c r="F30" s="94"/>
      <c r="G30" s="94"/>
      <c r="H30" s="94"/>
      <c r="I30" s="94"/>
      <c r="J30" s="94"/>
      <c r="K30" s="94"/>
      <c r="L30" s="96"/>
    </row>
    <row r="31" spans="1:13" x14ac:dyDescent="0.3">
      <c r="C31" s="93"/>
      <c r="D31" s="94"/>
      <c r="E31" s="94"/>
      <c r="F31" s="94"/>
      <c r="G31" s="94"/>
      <c r="H31" s="94"/>
      <c r="I31" s="94"/>
      <c r="J31" s="94"/>
      <c r="K31" s="94"/>
      <c r="L31" s="96"/>
    </row>
    <row r="32" spans="1:13" x14ac:dyDescent="0.3">
      <c r="C32" s="93"/>
      <c r="D32" s="94"/>
      <c r="E32" s="94"/>
      <c r="F32" s="94"/>
      <c r="G32" s="94"/>
      <c r="H32" s="94"/>
      <c r="I32" s="94"/>
      <c r="J32" s="94"/>
      <c r="K32" s="94"/>
      <c r="L32" s="96"/>
    </row>
    <row r="33" spans="3:12" ht="15" thickBot="1" x14ac:dyDescent="0.35">
      <c r="C33" s="97"/>
      <c r="D33" s="98"/>
      <c r="E33" s="98"/>
      <c r="F33" s="98"/>
      <c r="G33" s="98"/>
      <c r="H33" s="98"/>
      <c r="I33" s="98"/>
      <c r="J33" s="98"/>
      <c r="K33" s="98"/>
      <c r="L33" s="99"/>
    </row>
    <row r="34" spans="3:12" ht="15" thickTop="1" x14ac:dyDescent="0.3"/>
  </sheetData>
  <mergeCells count="2">
    <mergeCell ref="F11:G11"/>
    <mergeCell ref="I11:J11"/>
  </mergeCells>
  <pageMargins left="0.7" right="0.7" top="0.75" bottom="0.75" header="0.3" footer="0.3"/>
  <pageSetup paperSize="9" orientation="portrait" horizontalDpi="4294967295" verticalDpi="4294967295"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D1048576"/>
  <sheetViews>
    <sheetView zoomScaleNormal="100" workbookViewId="0">
      <selection activeCell="P26" sqref="P26"/>
    </sheetView>
  </sheetViews>
  <sheetFormatPr defaultColWidth="9.33203125" defaultRowHeight="14.4" x14ac:dyDescent="0.3"/>
  <cols>
    <col min="1" max="13" width="9.33203125" style="37"/>
    <col min="14" max="14" width="9.33203125" style="3"/>
    <col min="15" max="16384" width="9.33203125" style="37"/>
  </cols>
  <sheetData>
    <row r="1" spans="1:28" ht="15.6" thickTop="1" thickBot="1" x14ac:dyDescent="0.35">
      <c r="A1" s="71" t="s">
        <v>14</v>
      </c>
      <c r="F1" s="3"/>
      <c r="G1" s="3"/>
      <c r="H1" s="3"/>
      <c r="I1" s="3"/>
      <c r="J1" s="3"/>
      <c r="K1" s="3"/>
      <c r="L1" s="3"/>
      <c r="M1" s="3"/>
      <c r="O1" s="103"/>
      <c r="P1" s="104" t="s">
        <v>43</v>
      </c>
      <c r="Q1" s="105" t="s">
        <v>44</v>
      </c>
    </row>
    <row r="2" spans="1:28" x14ac:dyDescent="0.3">
      <c r="A2" s="72" t="s">
        <v>4</v>
      </c>
      <c r="F2" s="3"/>
      <c r="G2" s="3"/>
      <c r="H2" s="3"/>
      <c r="I2" s="3"/>
      <c r="J2" s="3"/>
      <c r="K2" s="3"/>
      <c r="L2" s="3"/>
      <c r="M2" s="3"/>
      <c r="O2" s="106" t="s">
        <v>42</v>
      </c>
      <c r="P2" s="107">
        <v>2</v>
      </c>
      <c r="Q2" s="108">
        <v>4</v>
      </c>
    </row>
    <row r="3" spans="1:28" x14ac:dyDescent="0.3">
      <c r="A3" s="73" t="s">
        <v>5</v>
      </c>
      <c r="F3" s="3"/>
      <c r="G3" s="3"/>
      <c r="H3" s="3"/>
      <c r="I3" s="3"/>
      <c r="J3" s="3"/>
      <c r="K3" s="3"/>
      <c r="L3" s="3"/>
      <c r="M3" s="3"/>
      <c r="O3" s="106"/>
      <c r="P3" s="107">
        <v>2</v>
      </c>
      <c r="Q3" s="108">
        <v>8</v>
      </c>
    </row>
    <row r="4" spans="1:28" x14ac:dyDescent="0.3">
      <c r="A4" s="74" t="s">
        <v>6</v>
      </c>
      <c r="F4" s="3"/>
      <c r="G4" s="3"/>
      <c r="H4" s="3"/>
      <c r="I4" s="3"/>
      <c r="J4" s="3"/>
      <c r="K4" s="3"/>
      <c r="L4" s="3"/>
      <c r="M4" s="3"/>
      <c r="O4" s="106"/>
      <c r="P4" s="107">
        <v>5</v>
      </c>
      <c r="Q4" s="108">
        <v>6</v>
      </c>
    </row>
    <row r="5" spans="1:28" x14ac:dyDescent="0.3">
      <c r="A5" s="75" t="s">
        <v>17</v>
      </c>
      <c r="F5" s="3"/>
      <c r="G5" s="3"/>
      <c r="H5" s="3"/>
      <c r="I5" s="3"/>
      <c r="J5" s="3"/>
      <c r="K5" s="3"/>
      <c r="L5" s="3"/>
      <c r="M5" s="3"/>
      <c r="O5" s="109"/>
      <c r="P5" s="110"/>
      <c r="Q5" s="111"/>
      <c r="AA5" s="3"/>
      <c r="AB5" s="3"/>
    </row>
    <row r="6" spans="1:28" ht="15" thickBot="1" x14ac:dyDescent="0.35">
      <c r="A6" s="76" t="s">
        <v>18</v>
      </c>
      <c r="F6" s="3"/>
      <c r="G6" s="3"/>
      <c r="H6" s="3"/>
      <c r="I6" s="3"/>
      <c r="J6" s="3"/>
      <c r="K6" s="3"/>
      <c r="L6" s="3"/>
      <c r="M6" s="3"/>
      <c r="O6" s="106" t="s">
        <v>45</v>
      </c>
      <c r="P6" s="107">
        <v>5</v>
      </c>
      <c r="Q6" s="108">
        <v>6</v>
      </c>
    </row>
    <row r="7" spans="1:28" ht="15" thickTop="1" x14ac:dyDescent="0.3">
      <c r="F7" s="3"/>
      <c r="G7" s="3"/>
      <c r="H7" s="3"/>
      <c r="I7" s="3"/>
      <c r="J7" s="3"/>
      <c r="K7" s="3"/>
      <c r="L7" s="3"/>
      <c r="M7" s="3"/>
      <c r="O7" s="106"/>
      <c r="P7" s="107">
        <v>8</v>
      </c>
      <c r="Q7" s="108">
        <v>6</v>
      </c>
    </row>
    <row r="8" spans="1:28" x14ac:dyDescent="0.3">
      <c r="F8" s="3"/>
      <c r="G8" s="3"/>
      <c r="H8" s="3"/>
      <c r="I8" s="3"/>
      <c r="J8" s="3"/>
      <c r="K8" s="3"/>
      <c r="L8" s="3"/>
      <c r="M8" s="3"/>
      <c r="O8" s="106"/>
      <c r="P8" s="107">
        <v>8</v>
      </c>
      <c r="Q8" s="108">
        <v>8</v>
      </c>
    </row>
    <row r="9" spans="1:28" x14ac:dyDescent="0.3">
      <c r="F9" s="3"/>
      <c r="G9" s="3"/>
      <c r="H9" s="3"/>
      <c r="I9" s="3"/>
      <c r="J9" s="3"/>
      <c r="K9" s="3"/>
      <c r="L9" s="3"/>
      <c r="M9" s="3"/>
      <c r="O9" s="106"/>
      <c r="P9" s="107">
        <v>2</v>
      </c>
      <c r="Q9" s="108">
        <v>8</v>
      </c>
    </row>
    <row r="10" spans="1:28" x14ac:dyDescent="0.3">
      <c r="F10" s="3"/>
      <c r="G10" s="3"/>
      <c r="H10" s="3"/>
      <c r="I10" s="3"/>
      <c r="J10" s="3"/>
      <c r="K10" s="3"/>
      <c r="L10" s="3"/>
      <c r="M10" s="3"/>
      <c r="O10" s="109"/>
      <c r="P10" s="110"/>
      <c r="Q10" s="111"/>
    </row>
    <row r="11" spans="1:28" x14ac:dyDescent="0.3">
      <c r="F11" s="3"/>
      <c r="G11" s="3"/>
      <c r="H11" s="3"/>
      <c r="I11" s="3"/>
      <c r="J11" s="3"/>
      <c r="K11" s="3"/>
      <c r="L11" s="3"/>
      <c r="M11" s="3"/>
      <c r="O11" s="106" t="s">
        <v>46</v>
      </c>
      <c r="P11" s="107">
        <v>5</v>
      </c>
      <c r="Q11" s="108">
        <v>6</v>
      </c>
    </row>
    <row r="12" spans="1:28" x14ac:dyDescent="0.3">
      <c r="F12" s="3"/>
      <c r="G12" s="3"/>
      <c r="H12" s="3"/>
      <c r="I12" s="3"/>
      <c r="J12" s="3"/>
      <c r="K12" s="3"/>
      <c r="L12" s="3"/>
      <c r="M12" s="3"/>
      <c r="O12" s="106"/>
      <c r="P12" s="107">
        <v>8</v>
      </c>
      <c r="Q12" s="108">
        <v>6</v>
      </c>
    </row>
    <row r="13" spans="1:28" x14ac:dyDescent="0.3">
      <c r="F13" s="3"/>
      <c r="G13" s="3"/>
      <c r="H13" s="3"/>
      <c r="I13" s="3"/>
      <c r="J13" s="3"/>
      <c r="K13" s="3"/>
      <c r="L13" s="3"/>
      <c r="M13" s="3"/>
      <c r="O13" s="106"/>
      <c r="P13" s="107">
        <v>8</v>
      </c>
      <c r="Q13" s="108">
        <v>4</v>
      </c>
    </row>
    <row r="14" spans="1:28" x14ac:dyDescent="0.3">
      <c r="F14" s="3"/>
      <c r="G14" s="3"/>
      <c r="H14" s="3"/>
      <c r="I14" s="3"/>
      <c r="J14" s="3"/>
      <c r="K14" s="3"/>
      <c r="L14" s="3"/>
      <c r="M14" s="3"/>
      <c r="O14" s="106"/>
      <c r="P14" s="107">
        <v>2</v>
      </c>
      <c r="Q14" s="108">
        <v>4</v>
      </c>
    </row>
    <row r="15" spans="1:28" ht="15" thickBot="1" x14ac:dyDescent="0.35">
      <c r="F15" s="3"/>
      <c r="G15" s="3"/>
      <c r="H15" s="3"/>
      <c r="I15" s="3"/>
      <c r="J15" s="3"/>
      <c r="K15" s="3"/>
      <c r="L15" s="3"/>
      <c r="M15" s="3"/>
      <c r="O15" s="112"/>
      <c r="P15" s="113"/>
      <c r="Q15" s="114"/>
    </row>
    <row r="16" spans="1:28" ht="15.6" thickTop="1" thickBot="1" x14ac:dyDescent="0.35">
      <c r="C16" s="3"/>
      <c r="D16" s="3"/>
      <c r="E16" s="3"/>
      <c r="F16" s="3"/>
      <c r="G16" s="3"/>
      <c r="H16" s="3"/>
      <c r="I16" s="3"/>
      <c r="J16" s="3"/>
      <c r="K16" s="3"/>
      <c r="L16" s="3"/>
      <c r="M16" s="3"/>
    </row>
    <row r="17" spans="3:27" ht="15" thickTop="1" x14ac:dyDescent="0.3">
      <c r="C17" s="3"/>
      <c r="D17" s="3"/>
      <c r="E17" s="3"/>
      <c r="F17" s="3"/>
      <c r="G17" s="3"/>
      <c r="H17" s="3"/>
      <c r="I17" s="3"/>
      <c r="J17" s="3"/>
      <c r="K17" s="3"/>
      <c r="L17" s="3"/>
      <c r="M17" s="3"/>
      <c r="O17" s="77"/>
      <c r="P17" s="257" t="s">
        <v>42</v>
      </c>
      <c r="Q17" s="255"/>
      <c r="R17" s="255"/>
      <c r="S17" s="255" t="s">
        <v>49</v>
      </c>
      <c r="T17" s="255"/>
      <c r="U17" s="255"/>
      <c r="V17" s="255"/>
      <c r="W17" s="255" t="s">
        <v>46</v>
      </c>
      <c r="X17" s="255"/>
      <c r="Y17" s="255"/>
      <c r="Z17" s="256"/>
      <c r="AA17" s="135"/>
    </row>
    <row r="18" spans="3:27" x14ac:dyDescent="0.3">
      <c r="C18" s="3"/>
      <c r="D18" s="3"/>
      <c r="E18" s="3"/>
      <c r="F18" s="3"/>
      <c r="G18" s="3"/>
      <c r="H18" s="3"/>
      <c r="I18" s="3"/>
      <c r="J18" s="3"/>
      <c r="K18" s="3"/>
      <c r="L18" s="3"/>
      <c r="M18" s="3"/>
      <c r="O18" s="78" t="s">
        <v>19</v>
      </c>
      <c r="P18" s="79">
        <v>2</v>
      </c>
      <c r="Q18" s="79">
        <v>2</v>
      </c>
      <c r="R18" s="79">
        <v>5</v>
      </c>
      <c r="S18" s="139">
        <v>5</v>
      </c>
      <c r="T18" s="79">
        <v>8</v>
      </c>
      <c r="U18" s="79">
        <v>8</v>
      </c>
      <c r="V18" s="140">
        <v>2</v>
      </c>
      <c r="W18" s="79">
        <v>5</v>
      </c>
      <c r="X18" s="79">
        <v>8</v>
      </c>
      <c r="Y18" s="79">
        <v>8</v>
      </c>
      <c r="Z18" s="79">
        <v>2</v>
      </c>
      <c r="AA18" s="80"/>
    </row>
    <row r="19" spans="3:27" x14ac:dyDescent="0.3">
      <c r="C19" s="3"/>
      <c r="D19" s="3"/>
      <c r="E19" s="3"/>
      <c r="F19" s="3"/>
      <c r="G19" s="3"/>
      <c r="H19" s="3"/>
      <c r="I19" s="3"/>
      <c r="J19" s="3"/>
      <c r="K19" s="3"/>
      <c r="L19" s="3"/>
      <c r="M19" s="3"/>
      <c r="O19" s="78" t="s">
        <v>47</v>
      </c>
      <c r="P19" s="79">
        <v>4</v>
      </c>
      <c r="Q19" s="79">
        <v>8</v>
      </c>
      <c r="R19" s="79">
        <v>6</v>
      </c>
      <c r="S19" s="139">
        <v>6</v>
      </c>
      <c r="T19" s="79">
        <v>6</v>
      </c>
      <c r="U19" s="79">
        <v>8</v>
      </c>
      <c r="V19" s="140">
        <v>8</v>
      </c>
      <c r="W19" s="79">
        <v>6</v>
      </c>
      <c r="X19" s="79">
        <v>6</v>
      </c>
      <c r="Y19" s="79">
        <v>4</v>
      </c>
      <c r="Z19" s="79">
        <v>4</v>
      </c>
      <c r="AA19" s="80"/>
    </row>
    <row r="20" spans="3:27" ht="15" thickBot="1" x14ac:dyDescent="0.35">
      <c r="C20" s="3"/>
      <c r="D20" s="3"/>
      <c r="E20" s="3"/>
      <c r="F20" s="3"/>
      <c r="G20" s="3"/>
      <c r="H20" s="3"/>
      <c r="I20" s="3"/>
      <c r="J20" s="3"/>
      <c r="K20" s="3"/>
      <c r="L20" s="3"/>
      <c r="M20" s="3"/>
      <c r="O20" s="51" t="s">
        <v>48</v>
      </c>
      <c r="P20" s="81">
        <v>1</v>
      </c>
      <c r="Q20" s="81">
        <v>1</v>
      </c>
      <c r="R20" s="81">
        <v>1</v>
      </c>
      <c r="S20" s="141">
        <v>1</v>
      </c>
      <c r="T20" s="81">
        <v>1</v>
      </c>
      <c r="U20" s="81">
        <v>1</v>
      </c>
      <c r="V20" s="142">
        <v>1</v>
      </c>
      <c r="W20" s="81">
        <v>1</v>
      </c>
      <c r="X20" s="81">
        <v>1</v>
      </c>
      <c r="Y20" s="81">
        <v>1</v>
      </c>
      <c r="Z20" s="81">
        <v>1</v>
      </c>
      <c r="AA20" s="82"/>
    </row>
    <row r="21" spans="3:27" ht="15.6" thickTop="1" thickBot="1" x14ac:dyDescent="0.35">
      <c r="C21" s="3"/>
      <c r="D21" s="3"/>
      <c r="E21" s="3"/>
      <c r="F21" s="3"/>
      <c r="G21" s="3"/>
      <c r="H21" s="3"/>
      <c r="I21" s="3"/>
      <c r="J21" s="3"/>
      <c r="K21" s="3"/>
      <c r="L21" s="3"/>
      <c r="M21" s="3"/>
      <c r="O21" s="3"/>
      <c r="P21" s="3"/>
      <c r="Q21" s="3"/>
      <c r="R21" s="3"/>
      <c r="S21" s="3"/>
      <c r="T21" s="3"/>
      <c r="U21" s="3"/>
      <c r="V21" s="3"/>
      <c r="W21" s="3"/>
      <c r="X21" s="3"/>
      <c r="Y21" s="3"/>
      <c r="Z21" s="3"/>
    </row>
    <row r="22" spans="3:27" ht="15" thickTop="1" x14ac:dyDescent="0.3">
      <c r="C22" s="3"/>
      <c r="D22" s="3"/>
      <c r="E22" s="3"/>
      <c r="O22" s="83" t="s">
        <v>52</v>
      </c>
      <c r="P22" s="61" t="s">
        <v>51</v>
      </c>
      <c r="Q22" s="61"/>
      <c r="R22" s="61">
        <v>1</v>
      </c>
      <c r="S22" s="61">
        <v>0</v>
      </c>
      <c r="T22" s="61">
        <v>-12</v>
      </c>
      <c r="U22" s="61"/>
      <c r="V22" s="61"/>
      <c r="W22" s="61"/>
      <c r="X22" s="61"/>
      <c r="Y22" s="61"/>
      <c r="Z22" s="61"/>
      <c r="AA22" s="84"/>
    </row>
    <row r="23" spans="3:27" x14ac:dyDescent="0.3">
      <c r="C23" s="3"/>
      <c r="D23" s="3"/>
      <c r="E23" s="3"/>
      <c r="O23" s="66" t="s">
        <v>53</v>
      </c>
      <c r="P23" s="63" t="s">
        <v>54</v>
      </c>
      <c r="Q23" s="63"/>
      <c r="R23" s="63">
        <v>0</v>
      </c>
      <c r="S23" s="63">
        <v>1</v>
      </c>
      <c r="T23" s="63">
        <v>-3</v>
      </c>
      <c r="U23" s="63"/>
      <c r="V23" s="63"/>
      <c r="W23" s="63"/>
      <c r="X23" s="63"/>
      <c r="Y23" s="63"/>
      <c r="Z23" s="63"/>
      <c r="AA23" s="64"/>
    </row>
    <row r="24" spans="3:27" x14ac:dyDescent="0.3">
      <c r="C24" s="3"/>
      <c r="D24" s="3"/>
      <c r="E24" s="3"/>
      <c r="O24" s="66"/>
      <c r="P24" s="63"/>
      <c r="Q24" s="63"/>
      <c r="R24" s="63">
        <v>0</v>
      </c>
      <c r="S24" s="63">
        <v>0</v>
      </c>
      <c r="T24" s="63">
        <v>1</v>
      </c>
      <c r="U24" s="63"/>
      <c r="V24" s="63"/>
      <c r="W24" s="63"/>
      <c r="X24" s="63"/>
      <c r="Y24" s="63"/>
      <c r="Z24" s="63"/>
      <c r="AA24" s="64"/>
    </row>
    <row r="25" spans="3:27" x14ac:dyDescent="0.3">
      <c r="C25" s="3"/>
      <c r="D25" s="3"/>
      <c r="E25" s="3"/>
      <c r="O25" s="66"/>
      <c r="P25" s="63"/>
      <c r="Q25" s="63"/>
      <c r="R25" s="63"/>
      <c r="S25" s="63"/>
      <c r="T25" s="63"/>
      <c r="U25" s="63"/>
      <c r="V25" s="63"/>
      <c r="W25" s="63"/>
      <c r="X25" s="63"/>
      <c r="Y25" s="63"/>
      <c r="Z25" s="63"/>
      <c r="AA25" s="64"/>
    </row>
    <row r="26" spans="3:27" x14ac:dyDescent="0.3">
      <c r="C26" s="3"/>
      <c r="D26" s="3"/>
      <c r="E26" s="3"/>
      <c r="O26" s="66"/>
      <c r="P26" s="63">
        <f>SUM($R22*P$18,$S22*P$19,$T22*P$20)</f>
        <v>-10</v>
      </c>
      <c r="Q26" s="63">
        <f t="shared" ref="Q26:Z26" si="0">SUM($R22*Q$18,$S22*Q$19,$T22*Q$20)</f>
        <v>-10</v>
      </c>
      <c r="R26" s="63">
        <f t="shared" si="0"/>
        <v>-7</v>
      </c>
      <c r="S26" s="63">
        <f t="shared" si="0"/>
        <v>-7</v>
      </c>
      <c r="T26" s="63">
        <f t="shared" si="0"/>
        <v>-4</v>
      </c>
      <c r="U26" s="63">
        <f t="shared" si="0"/>
        <v>-4</v>
      </c>
      <c r="V26" s="63">
        <f>SUM($R22*V$18,$S22*V$19,$T22*V$20)</f>
        <v>-10</v>
      </c>
      <c r="W26" s="63">
        <f t="shared" si="0"/>
        <v>-7</v>
      </c>
      <c r="X26" s="63">
        <f t="shared" si="0"/>
        <v>-4</v>
      </c>
      <c r="Y26" s="63">
        <f t="shared" si="0"/>
        <v>-4</v>
      </c>
      <c r="Z26" s="63">
        <f t="shared" si="0"/>
        <v>-10</v>
      </c>
      <c r="AA26" s="64"/>
    </row>
    <row r="27" spans="3:27" x14ac:dyDescent="0.3">
      <c r="C27" s="3"/>
      <c r="D27" s="3"/>
      <c r="E27" s="3"/>
      <c r="O27" s="66"/>
      <c r="P27" s="63">
        <f>SUM($R23*P$18,$S23*P$19,$T23*P$20)</f>
        <v>1</v>
      </c>
      <c r="Q27" s="63">
        <f t="shared" ref="Q27:Z27" si="1">SUM($R23*Q$18,$S23*Q$19,$T23*Q$20)</f>
        <v>5</v>
      </c>
      <c r="R27" s="63">
        <f t="shared" si="1"/>
        <v>3</v>
      </c>
      <c r="S27" s="63">
        <f t="shared" si="1"/>
        <v>3</v>
      </c>
      <c r="T27" s="63">
        <f t="shared" si="1"/>
        <v>3</v>
      </c>
      <c r="U27" s="63">
        <f t="shared" si="1"/>
        <v>5</v>
      </c>
      <c r="V27" s="63">
        <f t="shared" si="1"/>
        <v>5</v>
      </c>
      <c r="W27" s="63">
        <f t="shared" si="1"/>
        <v>3</v>
      </c>
      <c r="X27" s="63">
        <f t="shared" si="1"/>
        <v>3</v>
      </c>
      <c r="Y27" s="63">
        <f t="shared" si="1"/>
        <v>1</v>
      </c>
      <c r="Z27" s="63">
        <f t="shared" si="1"/>
        <v>1</v>
      </c>
      <c r="AA27" s="64"/>
    </row>
    <row r="28" spans="3:27" ht="15" thickBot="1" x14ac:dyDescent="0.35">
      <c r="C28" s="3"/>
      <c r="D28" s="3"/>
      <c r="E28" s="3"/>
      <c r="O28" s="68"/>
      <c r="P28" s="69">
        <f>SUM($R24*P$18,$S24*P$19,$T24*P$20)</f>
        <v>1</v>
      </c>
      <c r="Q28" s="69">
        <f t="shared" ref="Q28:Z28" si="2">SUM($R24*Q$18,$S24*Q$19,$T24*Q$20)</f>
        <v>1</v>
      </c>
      <c r="R28" s="69">
        <f t="shared" si="2"/>
        <v>1</v>
      </c>
      <c r="S28" s="69">
        <f t="shared" si="2"/>
        <v>1</v>
      </c>
      <c r="T28" s="69">
        <f t="shared" si="2"/>
        <v>1</v>
      </c>
      <c r="U28" s="69">
        <f t="shared" si="2"/>
        <v>1</v>
      </c>
      <c r="V28" s="69">
        <f t="shared" si="2"/>
        <v>1</v>
      </c>
      <c r="W28" s="69">
        <f t="shared" si="2"/>
        <v>1</v>
      </c>
      <c r="X28" s="69">
        <f t="shared" si="2"/>
        <v>1</v>
      </c>
      <c r="Y28" s="69">
        <f t="shared" si="2"/>
        <v>1</v>
      </c>
      <c r="Z28" s="69">
        <f t="shared" si="2"/>
        <v>1</v>
      </c>
      <c r="AA28" s="85"/>
    </row>
    <row r="29" spans="3:27" ht="15.6" thickTop="1" thickBot="1" x14ac:dyDescent="0.35">
      <c r="C29" s="3"/>
      <c r="D29" s="3"/>
      <c r="E29" s="3"/>
    </row>
    <row r="30" spans="3:27" ht="15" thickTop="1" x14ac:dyDescent="0.3">
      <c r="O30" s="86" t="s">
        <v>55</v>
      </c>
      <c r="P30" s="30"/>
      <c r="Q30" s="30"/>
      <c r="R30" s="30" t="s">
        <v>56</v>
      </c>
      <c r="S30" s="87" t="s">
        <v>57</v>
      </c>
      <c r="T30" s="30">
        <v>0</v>
      </c>
      <c r="U30" s="30"/>
      <c r="V30" s="30">
        <v>-1</v>
      </c>
      <c r="W30" s="30">
        <v>0</v>
      </c>
      <c r="X30" s="30">
        <v>0</v>
      </c>
      <c r="Y30" s="30"/>
      <c r="Z30" s="30"/>
      <c r="AA30" s="88"/>
    </row>
    <row r="31" spans="3:27" x14ac:dyDescent="0.3">
      <c r="O31" s="33"/>
      <c r="P31" s="31"/>
      <c r="Q31" s="31"/>
      <c r="R31" s="89" t="s">
        <v>58</v>
      </c>
      <c r="S31" s="31" t="s">
        <v>56</v>
      </c>
      <c r="T31" s="31">
        <v>0</v>
      </c>
      <c r="U31" s="31"/>
      <c r="V31" s="31">
        <v>0</v>
      </c>
      <c r="W31" s="31">
        <v>-1</v>
      </c>
      <c r="X31" s="31">
        <v>0</v>
      </c>
      <c r="Y31" s="31"/>
      <c r="Z31" s="31"/>
      <c r="AA31" s="32"/>
    </row>
    <row r="32" spans="3:27" x14ac:dyDescent="0.3">
      <c r="O32" s="33"/>
      <c r="P32" s="31"/>
      <c r="Q32" s="31"/>
      <c r="R32" s="31">
        <v>0</v>
      </c>
      <c r="S32" s="31">
        <v>0</v>
      </c>
      <c r="T32" s="31">
        <v>1</v>
      </c>
      <c r="U32" s="31"/>
      <c r="V32" s="31">
        <v>0</v>
      </c>
      <c r="W32" s="31">
        <v>0</v>
      </c>
      <c r="X32" s="31">
        <v>1</v>
      </c>
      <c r="Y32" s="31"/>
      <c r="Z32" s="31"/>
      <c r="AA32" s="32"/>
    </row>
    <row r="33" spans="12:27" x14ac:dyDescent="0.3">
      <c r="O33" s="33"/>
      <c r="P33" s="31"/>
      <c r="Q33" s="31"/>
      <c r="R33" s="31"/>
      <c r="S33" s="31"/>
      <c r="T33" s="31"/>
      <c r="U33" s="31"/>
      <c r="V33" s="31"/>
      <c r="W33" s="31"/>
      <c r="X33" s="31"/>
      <c r="Y33" s="31"/>
      <c r="Z33" s="31"/>
      <c r="AA33" s="32"/>
    </row>
    <row r="34" spans="12:27" x14ac:dyDescent="0.3">
      <c r="O34" s="33"/>
      <c r="P34" s="31">
        <f>SUM($V30*P$26,$W30*P$27,$X30*P$28)</f>
        <v>10</v>
      </c>
      <c r="Q34" s="31">
        <f t="shared" ref="Q34:Z34" si="3">SUM($V30*Q$26,$W30*Q$27,$X30*Q$28)</f>
        <v>10</v>
      </c>
      <c r="R34" s="31">
        <f t="shared" si="3"/>
        <v>7</v>
      </c>
      <c r="S34" s="31">
        <f t="shared" si="3"/>
        <v>7</v>
      </c>
      <c r="T34" s="31">
        <f t="shared" si="3"/>
        <v>4</v>
      </c>
      <c r="U34" s="31">
        <f t="shared" si="3"/>
        <v>4</v>
      </c>
      <c r="V34" s="31">
        <f t="shared" si="3"/>
        <v>10</v>
      </c>
      <c r="W34" s="31">
        <f t="shared" si="3"/>
        <v>7</v>
      </c>
      <c r="X34" s="31">
        <f t="shared" si="3"/>
        <v>4</v>
      </c>
      <c r="Y34" s="31">
        <f t="shared" si="3"/>
        <v>4</v>
      </c>
      <c r="Z34" s="31">
        <f t="shared" si="3"/>
        <v>10</v>
      </c>
      <c r="AA34" s="32"/>
    </row>
    <row r="35" spans="12:27" x14ac:dyDescent="0.3">
      <c r="O35" s="33"/>
      <c r="P35" s="31">
        <f t="shared" ref="P35:Z35" si="4">SUM($V31*P$26,$W31*P$27,$X31*P$28)</f>
        <v>-1</v>
      </c>
      <c r="Q35" s="31">
        <f t="shared" si="4"/>
        <v>-5</v>
      </c>
      <c r="R35" s="31">
        <f t="shared" si="4"/>
        <v>-3</v>
      </c>
      <c r="S35" s="31">
        <f t="shared" si="4"/>
        <v>-3</v>
      </c>
      <c r="T35" s="31">
        <f t="shared" si="4"/>
        <v>-3</v>
      </c>
      <c r="U35" s="31">
        <f t="shared" si="4"/>
        <v>-5</v>
      </c>
      <c r="V35" s="31">
        <f t="shared" si="4"/>
        <v>-5</v>
      </c>
      <c r="W35" s="31">
        <f t="shared" si="4"/>
        <v>-3</v>
      </c>
      <c r="X35" s="31">
        <f t="shared" si="4"/>
        <v>-3</v>
      </c>
      <c r="Y35" s="31">
        <f t="shared" si="4"/>
        <v>-1</v>
      </c>
      <c r="Z35" s="31">
        <f t="shared" si="4"/>
        <v>-1</v>
      </c>
      <c r="AA35" s="32"/>
    </row>
    <row r="36" spans="12:27" ht="15" thickBot="1" x14ac:dyDescent="0.35">
      <c r="O36" s="34"/>
      <c r="P36" s="35">
        <f t="shared" ref="P36:Z36" si="5">SUM($V32*P$26,$W32*P$27,$X32*P$28)</f>
        <v>1</v>
      </c>
      <c r="Q36" s="35">
        <f t="shared" si="5"/>
        <v>1</v>
      </c>
      <c r="R36" s="35">
        <f t="shared" si="5"/>
        <v>1</v>
      </c>
      <c r="S36" s="35">
        <f t="shared" si="5"/>
        <v>1</v>
      </c>
      <c r="T36" s="35">
        <f t="shared" si="5"/>
        <v>1</v>
      </c>
      <c r="U36" s="35">
        <f t="shared" si="5"/>
        <v>1</v>
      </c>
      <c r="V36" s="35">
        <f t="shared" si="5"/>
        <v>1</v>
      </c>
      <c r="W36" s="35">
        <f t="shared" si="5"/>
        <v>1</v>
      </c>
      <c r="X36" s="35">
        <f t="shared" si="5"/>
        <v>1</v>
      </c>
      <c r="Y36" s="35">
        <f t="shared" si="5"/>
        <v>1</v>
      </c>
      <c r="Z36" s="35">
        <f t="shared" si="5"/>
        <v>1</v>
      </c>
      <c r="AA36" s="90"/>
    </row>
    <row r="37" spans="12:27" ht="15.6" thickTop="1" thickBot="1" x14ac:dyDescent="0.35"/>
    <row r="38" spans="12:27" ht="15" thickTop="1" x14ac:dyDescent="0.3">
      <c r="O38" s="170"/>
      <c r="P38" s="171">
        <v>1</v>
      </c>
      <c r="Q38" s="171">
        <v>0</v>
      </c>
      <c r="R38" s="171">
        <v>-12</v>
      </c>
      <c r="S38" s="171"/>
      <c r="T38" s="171"/>
      <c r="U38" s="171"/>
      <c r="V38" s="171">
        <v>-1</v>
      </c>
      <c r="W38" s="171">
        <v>0</v>
      </c>
      <c r="X38" s="171">
        <v>0</v>
      </c>
      <c r="Y38" s="171"/>
      <c r="Z38" s="171"/>
      <c r="AA38" s="172"/>
    </row>
    <row r="39" spans="12:27" x14ac:dyDescent="0.3">
      <c r="O39" s="173"/>
      <c r="P39" s="174">
        <v>0</v>
      </c>
      <c r="Q39" s="174">
        <v>1</v>
      </c>
      <c r="R39" s="174">
        <v>-3</v>
      </c>
      <c r="S39" s="174"/>
      <c r="T39" s="95" t="s">
        <v>61</v>
      </c>
      <c r="U39" s="174"/>
      <c r="V39" s="174">
        <v>0</v>
      </c>
      <c r="W39" s="174">
        <v>-1</v>
      </c>
      <c r="X39" s="174">
        <v>0</v>
      </c>
      <c r="Y39" s="174"/>
      <c r="Z39" s="174"/>
      <c r="AA39" s="175"/>
    </row>
    <row r="40" spans="12:27" x14ac:dyDescent="0.3">
      <c r="O40" s="173"/>
      <c r="P40" s="174">
        <v>0</v>
      </c>
      <c r="Q40" s="174">
        <v>0</v>
      </c>
      <c r="R40" s="174">
        <v>1</v>
      </c>
      <c r="S40" s="174"/>
      <c r="T40" s="174"/>
      <c r="U40" s="174"/>
      <c r="V40" s="174">
        <v>0</v>
      </c>
      <c r="W40" s="174">
        <v>0</v>
      </c>
      <c r="X40" s="174">
        <v>1</v>
      </c>
      <c r="Y40" s="174"/>
      <c r="Z40" s="174"/>
      <c r="AA40" s="175"/>
    </row>
    <row r="41" spans="12:27" x14ac:dyDescent="0.3">
      <c r="O41" s="173"/>
      <c r="P41" s="174"/>
      <c r="Q41" s="174" t="s">
        <v>50</v>
      </c>
      <c r="R41" s="174"/>
      <c r="S41" s="174"/>
      <c r="T41" s="174"/>
      <c r="U41" s="174"/>
      <c r="V41" s="174"/>
      <c r="W41" s="174" t="s">
        <v>59</v>
      </c>
      <c r="X41" s="174"/>
      <c r="Y41" s="174"/>
      <c r="Z41" s="174"/>
      <c r="AA41" s="175"/>
    </row>
    <row r="42" spans="12:27" x14ac:dyDescent="0.3">
      <c r="L42" s="258" t="s">
        <v>99</v>
      </c>
      <c r="M42" s="258"/>
      <c r="N42" s="259"/>
      <c r="O42" s="173"/>
      <c r="P42" s="174"/>
      <c r="Q42" s="174"/>
      <c r="R42" s="174"/>
      <c r="S42" s="174"/>
      <c r="T42" s="174"/>
      <c r="U42" s="174"/>
      <c r="V42" s="174"/>
      <c r="W42" s="174"/>
      <c r="X42" s="174"/>
      <c r="Y42" s="174"/>
      <c r="Z42" s="174"/>
      <c r="AA42" s="175"/>
    </row>
    <row r="43" spans="12:27" x14ac:dyDescent="0.3">
      <c r="O43" s="173"/>
      <c r="P43" s="174"/>
      <c r="Q43" s="174"/>
      <c r="R43" s="174"/>
      <c r="S43" s="174">
        <f>SUM(P$38*$V38,P$39*$W38,P$40*$X38)</f>
        <v>-1</v>
      </c>
      <c r="T43" s="174">
        <f t="shared" ref="T43:U43" si="6">SUM(Q$38*$V38,Q$39*$W38,Q$40*$X38)</f>
        <v>0</v>
      </c>
      <c r="U43" s="174">
        <f t="shared" si="6"/>
        <v>12</v>
      </c>
      <c r="V43" s="174"/>
      <c r="W43" s="174"/>
      <c r="X43" s="174"/>
      <c r="Y43" s="174"/>
      <c r="Z43" s="174"/>
      <c r="AA43" s="175"/>
    </row>
    <row r="44" spans="12:27" x14ac:dyDescent="0.3">
      <c r="O44" s="173"/>
      <c r="P44" s="174"/>
      <c r="Q44" s="176" t="s">
        <v>32</v>
      </c>
      <c r="R44" s="174"/>
      <c r="S44" s="174">
        <f t="shared" ref="S44:S45" si="7">SUM(P$38*$V39,P$39*$W39,P$40*$X39)</f>
        <v>0</v>
      </c>
      <c r="T44" s="174">
        <f t="shared" ref="T44:T45" si="8">SUM(Q$38*$V39,Q$39*$W39,Q$40*$X39)</f>
        <v>-1</v>
      </c>
      <c r="U44" s="174">
        <f t="shared" ref="U44:U45" si="9">SUM(R$38*$V39,R$39*$W39,R$40*$X39)</f>
        <v>3</v>
      </c>
      <c r="V44" s="174"/>
      <c r="W44" s="174"/>
      <c r="X44" s="174"/>
      <c r="Y44" s="174"/>
      <c r="Z44" s="174"/>
      <c r="AA44" s="175"/>
    </row>
    <row r="45" spans="12:27" x14ac:dyDescent="0.3">
      <c r="O45" s="173"/>
      <c r="P45" s="174"/>
      <c r="Q45" s="174"/>
      <c r="R45" s="174"/>
      <c r="S45" s="174">
        <f t="shared" si="7"/>
        <v>0</v>
      </c>
      <c r="T45" s="174">
        <f t="shared" si="8"/>
        <v>0</v>
      </c>
      <c r="U45" s="174">
        <f t="shared" si="9"/>
        <v>1</v>
      </c>
      <c r="V45" s="174"/>
      <c r="W45" s="174"/>
      <c r="X45" s="174"/>
      <c r="Y45" s="174"/>
      <c r="Z45" s="174"/>
      <c r="AA45" s="175"/>
    </row>
    <row r="46" spans="12:27" x14ac:dyDescent="0.3">
      <c r="O46" s="173"/>
      <c r="P46" s="174"/>
      <c r="Q46" s="174"/>
      <c r="R46" s="174"/>
      <c r="S46" s="174"/>
      <c r="T46" s="174" t="s">
        <v>60</v>
      </c>
      <c r="U46" s="174"/>
      <c r="V46" s="174"/>
      <c r="W46" s="174"/>
      <c r="X46" s="174"/>
      <c r="Y46" s="174"/>
      <c r="Z46" s="174"/>
      <c r="AA46" s="175"/>
    </row>
    <row r="47" spans="12:27" x14ac:dyDescent="0.3">
      <c r="O47" s="173"/>
      <c r="P47" s="174"/>
      <c r="Q47" s="174"/>
      <c r="R47" s="174"/>
      <c r="S47" s="174"/>
      <c r="T47" s="174"/>
      <c r="U47" s="174"/>
      <c r="V47" s="174"/>
      <c r="W47" s="174"/>
      <c r="X47" s="174"/>
      <c r="Y47" s="174"/>
      <c r="Z47" s="174"/>
      <c r="AA47" s="175"/>
    </row>
    <row r="48" spans="12:27" x14ac:dyDescent="0.3">
      <c r="O48" s="173"/>
      <c r="P48" s="174">
        <f>SUM($S43*P$18,P$19*$T43,P$20*$U43)</f>
        <v>10</v>
      </c>
      <c r="Q48" s="174">
        <f t="shared" ref="Q48:Z48" si="10">SUM($S43*Q$18,Q$19*$T43,Q$20*$U43)</f>
        <v>10</v>
      </c>
      <c r="R48" s="174">
        <f t="shared" si="10"/>
        <v>7</v>
      </c>
      <c r="S48" s="174">
        <f t="shared" si="10"/>
        <v>7</v>
      </c>
      <c r="T48" s="174">
        <f t="shared" si="10"/>
        <v>4</v>
      </c>
      <c r="U48" s="174">
        <f t="shared" si="10"/>
        <v>4</v>
      </c>
      <c r="V48" s="174">
        <f t="shared" si="10"/>
        <v>10</v>
      </c>
      <c r="W48" s="174">
        <f t="shared" si="10"/>
        <v>7</v>
      </c>
      <c r="X48" s="174">
        <f t="shared" si="10"/>
        <v>4</v>
      </c>
      <c r="Y48" s="174">
        <f t="shared" si="10"/>
        <v>4</v>
      </c>
      <c r="Z48" s="174">
        <f t="shared" si="10"/>
        <v>10</v>
      </c>
      <c r="AA48" s="175"/>
    </row>
    <row r="49" spans="15:27" x14ac:dyDescent="0.3">
      <c r="O49" s="173"/>
      <c r="P49" s="174">
        <f t="shared" ref="P49:Z50" si="11">SUM($S44*P$18,P$19*$T44,P$20*$U44)</f>
        <v>-1</v>
      </c>
      <c r="Q49" s="174">
        <f t="shared" si="11"/>
        <v>-5</v>
      </c>
      <c r="R49" s="174">
        <f t="shared" si="11"/>
        <v>-3</v>
      </c>
      <c r="S49" s="174">
        <f t="shared" si="11"/>
        <v>-3</v>
      </c>
      <c r="T49" s="174">
        <f t="shared" si="11"/>
        <v>-3</v>
      </c>
      <c r="U49" s="174">
        <f t="shared" si="11"/>
        <v>-5</v>
      </c>
      <c r="V49" s="174">
        <f t="shared" si="11"/>
        <v>-5</v>
      </c>
      <c r="W49" s="174">
        <f t="shared" si="11"/>
        <v>-3</v>
      </c>
      <c r="X49" s="174">
        <f t="shared" si="11"/>
        <v>-3</v>
      </c>
      <c r="Y49" s="174">
        <f t="shared" si="11"/>
        <v>-1</v>
      </c>
      <c r="Z49" s="174">
        <f t="shared" si="11"/>
        <v>-1</v>
      </c>
      <c r="AA49" s="175"/>
    </row>
    <row r="50" spans="15:27" x14ac:dyDescent="0.3">
      <c r="O50" s="173"/>
      <c r="P50" s="174">
        <f t="shared" si="11"/>
        <v>1</v>
      </c>
      <c r="Q50" s="174">
        <f t="shared" si="11"/>
        <v>1</v>
      </c>
      <c r="R50" s="174">
        <f t="shared" si="11"/>
        <v>1</v>
      </c>
      <c r="S50" s="174">
        <f t="shared" si="11"/>
        <v>1</v>
      </c>
      <c r="T50" s="174">
        <f t="shared" si="11"/>
        <v>1</v>
      </c>
      <c r="U50" s="174">
        <f t="shared" si="11"/>
        <v>1</v>
      </c>
      <c r="V50" s="174">
        <f t="shared" si="11"/>
        <v>1</v>
      </c>
      <c r="W50" s="174">
        <f t="shared" si="11"/>
        <v>1</v>
      </c>
      <c r="X50" s="174">
        <f t="shared" si="11"/>
        <v>1</v>
      </c>
      <c r="Y50" s="174">
        <f t="shared" si="11"/>
        <v>1</v>
      </c>
      <c r="Z50" s="174">
        <f t="shared" si="11"/>
        <v>1</v>
      </c>
      <c r="AA50" s="175"/>
    </row>
    <row r="51" spans="15:27" ht="15" thickBot="1" x14ac:dyDescent="0.35">
      <c r="O51" s="177"/>
      <c r="P51" s="178"/>
      <c r="Q51" s="178"/>
      <c r="R51" s="178"/>
      <c r="S51" s="178"/>
      <c r="T51" s="178"/>
      <c r="U51" s="178"/>
      <c r="V51" s="178"/>
      <c r="W51" s="178"/>
      <c r="X51" s="178"/>
      <c r="Y51" s="178"/>
      <c r="Z51" s="178"/>
      <c r="AA51" s="179"/>
    </row>
    <row r="52" spans="15:27" ht="15" thickTop="1" x14ac:dyDescent="0.3"/>
    <row r="1048576" spans="16384:16384" x14ac:dyDescent="0.3">
      <c r="XFD1048576" s="37" t="s">
        <v>75</v>
      </c>
    </row>
  </sheetData>
  <mergeCells count="4">
    <mergeCell ref="W17:Z17"/>
    <mergeCell ref="S17:V17"/>
    <mergeCell ref="P17:R17"/>
    <mergeCell ref="L42:N42"/>
  </mergeCell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24"/>
  <sheetViews>
    <sheetView zoomScaleNormal="100" workbookViewId="0">
      <selection activeCell="F2" sqref="F2"/>
    </sheetView>
  </sheetViews>
  <sheetFormatPr defaultColWidth="9.33203125" defaultRowHeight="14.4" x14ac:dyDescent="0.3"/>
  <cols>
    <col min="1" max="1" width="9.33203125" style="36"/>
    <col min="2" max="16384" width="9.33203125" style="2"/>
  </cols>
  <sheetData>
    <row r="1" spans="1:20" ht="15.6" thickTop="1" thickBot="1" x14ac:dyDescent="0.35">
      <c r="A1" s="70" t="s">
        <v>15</v>
      </c>
    </row>
    <row r="2" spans="1:20" ht="15" thickTop="1" x14ac:dyDescent="0.3">
      <c r="A2" s="207" t="s">
        <v>4</v>
      </c>
      <c r="C2" s="4" t="s">
        <v>33</v>
      </c>
      <c r="D2" s="56" t="s">
        <v>19</v>
      </c>
      <c r="E2" s="56" t="s">
        <v>22</v>
      </c>
      <c r="F2" s="56" t="s">
        <v>34</v>
      </c>
      <c r="G2" s="57" t="s">
        <v>35</v>
      </c>
      <c r="I2" s="11" t="s">
        <v>33</v>
      </c>
      <c r="J2" s="26" t="s">
        <v>19</v>
      </c>
      <c r="K2" s="26" t="s">
        <v>22</v>
      </c>
      <c r="L2" s="26" t="s">
        <v>34</v>
      </c>
      <c r="M2" s="27" t="s">
        <v>35</v>
      </c>
      <c r="O2" s="86" t="s">
        <v>76</v>
      </c>
      <c r="P2" s="30" t="s">
        <v>77</v>
      </c>
      <c r="Q2" s="30" t="s">
        <v>78</v>
      </c>
      <c r="R2" s="30" t="s">
        <v>79</v>
      </c>
      <c r="S2" s="30" t="s">
        <v>80</v>
      </c>
      <c r="T2" s="88" t="s">
        <v>81</v>
      </c>
    </row>
    <row r="3" spans="1:20" x14ac:dyDescent="0.3">
      <c r="A3" s="149" t="s">
        <v>5</v>
      </c>
      <c r="C3" s="58">
        <v>0</v>
      </c>
      <c r="D3" s="44">
        <v>0</v>
      </c>
      <c r="E3" s="44">
        <f>2*EXP(D3)+POWER(D3,3)</f>
        <v>2</v>
      </c>
      <c r="F3" s="44">
        <v>1</v>
      </c>
      <c r="G3" s="45">
        <f>E3*F3</f>
        <v>2</v>
      </c>
      <c r="I3" s="28">
        <v>0</v>
      </c>
      <c r="J3" s="12">
        <v>0</v>
      </c>
      <c r="K3" s="12">
        <f>2*EXP(J3)+POWER(J3,3)</f>
        <v>2</v>
      </c>
      <c r="L3" s="12">
        <v>1</v>
      </c>
      <c r="M3" s="13">
        <f>K3*L3</f>
        <v>2</v>
      </c>
      <c r="O3" s="33">
        <f>G13</f>
        <v>9.5445347916737688</v>
      </c>
      <c r="P3" s="31">
        <f>M21</f>
        <v>9.5444692358250851</v>
      </c>
      <c r="Q3" s="31">
        <f>G23</f>
        <v>9.5444648487902306</v>
      </c>
      <c r="R3" s="31">
        <f>Q3-O3</f>
        <v>-6.9942883538232081E-5</v>
      </c>
      <c r="S3" s="31">
        <f>Q3-P3</f>
        <v>-4.3870348545027582E-6</v>
      </c>
      <c r="T3" s="32">
        <v>0.1</v>
      </c>
    </row>
    <row r="4" spans="1:20" x14ac:dyDescent="0.3">
      <c r="A4" s="150" t="s">
        <v>6</v>
      </c>
      <c r="C4" s="58">
        <f>C3+1</f>
        <v>1</v>
      </c>
      <c r="D4" s="44">
        <f>D3+0.2</f>
        <v>0.2</v>
      </c>
      <c r="E4" s="44">
        <f t="shared" ref="E4:E11" si="0">2*EXP(D4)+POWER(D4,3)</f>
        <v>2.4508055163203397</v>
      </c>
      <c r="F4" s="44">
        <v>4</v>
      </c>
      <c r="G4" s="45">
        <f t="shared" ref="G4:G11" si="1">E4*F4</f>
        <v>9.8032220652813589</v>
      </c>
      <c r="I4" s="28">
        <f>I3+1</f>
        <v>1</v>
      </c>
      <c r="J4" s="12">
        <f>J3+0.1</f>
        <v>0.1</v>
      </c>
      <c r="K4" s="12">
        <f t="shared" ref="K4:K19" si="2">2*EXP(J4)+POWER(J4,3)</f>
        <v>2.2113418361512953</v>
      </c>
      <c r="L4" s="12">
        <v>4</v>
      </c>
      <c r="M4" s="13">
        <f t="shared" ref="M4:M19" si="3">K4*L4</f>
        <v>8.8453673446051813</v>
      </c>
      <c r="O4" s="33"/>
      <c r="P4" s="31"/>
      <c r="Q4" s="31"/>
      <c r="R4" s="31"/>
      <c r="S4" s="31"/>
      <c r="T4" s="32"/>
    </row>
    <row r="5" spans="1:20" ht="15" thickBot="1" x14ac:dyDescent="0.35">
      <c r="A5" s="151" t="s">
        <v>17</v>
      </c>
      <c r="C5" s="58">
        <f t="shared" ref="C5:C11" si="4">C4+1</f>
        <v>2</v>
      </c>
      <c r="D5" s="44">
        <f t="shared" ref="D5:D11" si="5">D4+0.2</f>
        <v>0.4</v>
      </c>
      <c r="E5" s="44">
        <f t="shared" si="0"/>
        <v>3.0476493952825408</v>
      </c>
      <c r="F5" s="44">
        <v>2</v>
      </c>
      <c r="G5" s="45">
        <f t="shared" si="1"/>
        <v>6.0952987905650815</v>
      </c>
      <c r="I5" s="28">
        <f t="shared" ref="I5:I19" si="6">I4+1</f>
        <v>2</v>
      </c>
      <c r="J5" s="12">
        <f t="shared" ref="J5:J19" si="7">J4+0.1</f>
        <v>0.2</v>
      </c>
      <c r="K5" s="12">
        <f t="shared" si="2"/>
        <v>2.4508055163203397</v>
      </c>
      <c r="L5" s="12">
        <v>2</v>
      </c>
      <c r="M5" s="13">
        <f t="shared" si="3"/>
        <v>4.9016110326406794</v>
      </c>
      <c r="O5" s="33"/>
      <c r="P5" s="31"/>
      <c r="Q5" s="31"/>
      <c r="R5" s="31"/>
      <c r="S5" s="31"/>
      <c r="T5" s="32"/>
    </row>
    <row r="6" spans="1:20" ht="15" thickTop="1" x14ac:dyDescent="0.3">
      <c r="C6" s="58">
        <f t="shared" si="4"/>
        <v>3</v>
      </c>
      <c r="D6" s="44">
        <f t="shared" si="5"/>
        <v>0.60000000000000009</v>
      </c>
      <c r="E6" s="44">
        <f t="shared" si="0"/>
        <v>3.8602376007810184</v>
      </c>
      <c r="F6" s="44">
        <v>4</v>
      </c>
      <c r="G6" s="45">
        <f t="shared" si="1"/>
        <v>15.440950403124074</v>
      </c>
      <c r="I6" s="28">
        <f t="shared" si="6"/>
        <v>3</v>
      </c>
      <c r="J6" s="12">
        <f t="shared" si="7"/>
        <v>0.30000000000000004</v>
      </c>
      <c r="K6" s="12">
        <f t="shared" si="2"/>
        <v>2.7267176151520065</v>
      </c>
      <c r="L6" s="12">
        <v>4</v>
      </c>
      <c r="M6" s="13">
        <f t="shared" si="3"/>
        <v>10.906870460608026</v>
      </c>
      <c r="O6" s="33"/>
      <c r="P6" s="31"/>
      <c r="Q6" s="31"/>
      <c r="R6" s="31"/>
      <c r="S6" s="31"/>
      <c r="T6" s="32"/>
    </row>
    <row r="7" spans="1:20" x14ac:dyDescent="0.3">
      <c r="C7" s="58">
        <f t="shared" si="4"/>
        <v>4</v>
      </c>
      <c r="D7" s="44">
        <f t="shared" si="5"/>
        <v>0.8</v>
      </c>
      <c r="E7" s="44">
        <f>2*EXP(D7)+POWER(D7,3)</f>
        <v>4.9630818569849362</v>
      </c>
      <c r="F7" s="44">
        <v>2</v>
      </c>
      <c r="G7" s="45">
        <f t="shared" si="1"/>
        <v>9.9261637139698724</v>
      </c>
      <c r="I7" s="28">
        <f t="shared" si="6"/>
        <v>4</v>
      </c>
      <c r="J7" s="12">
        <f t="shared" si="7"/>
        <v>0.4</v>
      </c>
      <c r="K7" s="12">
        <f t="shared" si="2"/>
        <v>3.0476493952825408</v>
      </c>
      <c r="L7" s="12">
        <v>2</v>
      </c>
      <c r="M7" s="13">
        <f t="shared" si="3"/>
        <v>6.0952987905650815</v>
      </c>
      <c r="O7" s="33"/>
      <c r="P7" s="31"/>
      <c r="Q7" s="31"/>
      <c r="R7" s="31"/>
      <c r="S7" s="31"/>
      <c r="T7" s="32"/>
    </row>
    <row r="8" spans="1:20" x14ac:dyDescent="0.3">
      <c r="C8" s="58">
        <f t="shared" si="4"/>
        <v>5</v>
      </c>
      <c r="D8" s="44">
        <f t="shared" si="5"/>
        <v>1</v>
      </c>
      <c r="E8" s="44">
        <f t="shared" si="0"/>
        <v>6.4365636569180902</v>
      </c>
      <c r="F8" s="44">
        <v>4</v>
      </c>
      <c r="G8" s="45">
        <f t="shared" si="1"/>
        <v>25.746254627672361</v>
      </c>
      <c r="I8" s="28">
        <f t="shared" si="6"/>
        <v>5</v>
      </c>
      <c r="J8" s="12">
        <f t="shared" si="7"/>
        <v>0.5</v>
      </c>
      <c r="K8" s="12">
        <f t="shared" si="2"/>
        <v>3.4224425414002564</v>
      </c>
      <c r="L8" s="12">
        <v>4</v>
      </c>
      <c r="M8" s="13">
        <f t="shared" si="3"/>
        <v>13.689770165601026</v>
      </c>
      <c r="O8" s="33"/>
      <c r="P8" s="31"/>
      <c r="Q8" s="31"/>
      <c r="R8" s="31"/>
      <c r="S8" s="31"/>
      <c r="T8" s="32"/>
    </row>
    <row r="9" spans="1:20" ht="15" thickBot="1" x14ac:dyDescent="0.35">
      <c r="C9" s="58">
        <f t="shared" si="4"/>
        <v>6</v>
      </c>
      <c r="D9" s="44">
        <f t="shared" si="5"/>
        <v>1.2</v>
      </c>
      <c r="E9" s="44">
        <f t="shared" si="0"/>
        <v>8.3682338454730942</v>
      </c>
      <c r="F9" s="44">
        <v>2</v>
      </c>
      <c r="G9" s="45">
        <f t="shared" si="1"/>
        <v>16.736467690946188</v>
      </c>
      <c r="I9" s="28">
        <f t="shared" si="6"/>
        <v>6</v>
      </c>
      <c r="J9" s="12">
        <f t="shared" si="7"/>
        <v>0.6</v>
      </c>
      <c r="K9" s="12">
        <f t="shared" si="2"/>
        <v>3.860237600781018</v>
      </c>
      <c r="L9" s="12">
        <v>2</v>
      </c>
      <c r="M9" s="13">
        <f t="shared" si="3"/>
        <v>7.7204752015620359</v>
      </c>
      <c r="O9" s="34"/>
      <c r="P9" s="35">
        <f>D4^4</f>
        <v>1.6000000000000007E-3</v>
      </c>
      <c r="Q9" s="35">
        <f>J4^4</f>
        <v>1.0000000000000005E-4</v>
      </c>
      <c r="R9" s="35">
        <f>P9/Q9</f>
        <v>16</v>
      </c>
      <c r="S9" s="35">
        <f>S3-R3</f>
        <v>6.5555848683729323E-5</v>
      </c>
      <c r="T9" s="90">
        <f>R3/S3</f>
        <v>15.943088180948507</v>
      </c>
    </row>
    <row r="10" spans="1:20" ht="15" thickTop="1" x14ac:dyDescent="0.3">
      <c r="C10" s="58">
        <f t="shared" si="4"/>
        <v>7</v>
      </c>
      <c r="D10" s="44">
        <f t="shared" si="5"/>
        <v>1.4</v>
      </c>
      <c r="E10" s="44">
        <f t="shared" si="0"/>
        <v>10.854399933689349</v>
      </c>
      <c r="F10" s="44">
        <v>4</v>
      </c>
      <c r="G10" s="45">
        <f t="shared" si="1"/>
        <v>43.417599734757395</v>
      </c>
      <c r="I10" s="28">
        <f t="shared" si="6"/>
        <v>7</v>
      </c>
      <c r="J10" s="12">
        <f t="shared" si="7"/>
        <v>0.7</v>
      </c>
      <c r="K10" s="12">
        <f t="shared" si="2"/>
        <v>4.3705054149409532</v>
      </c>
      <c r="L10" s="12">
        <v>4</v>
      </c>
      <c r="M10" s="13">
        <f t="shared" si="3"/>
        <v>17.482021659763813</v>
      </c>
    </row>
    <row r="11" spans="1:20" ht="15" thickBot="1" x14ac:dyDescent="0.35">
      <c r="C11" s="59">
        <f t="shared" si="4"/>
        <v>8</v>
      </c>
      <c r="D11" s="49">
        <f t="shared" si="5"/>
        <v>1.5999999999999999</v>
      </c>
      <c r="E11" s="49">
        <f t="shared" si="0"/>
        <v>14.002064848790226</v>
      </c>
      <c r="F11" s="49">
        <v>1</v>
      </c>
      <c r="G11" s="50">
        <f t="shared" si="1"/>
        <v>14.002064848790226</v>
      </c>
      <c r="I11" s="28">
        <f t="shared" si="6"/>
        <v>8</v>
      </c>
      <c r="J11" s="12">
        <f t="shared" si="7"/>
        <v>0.79999999999999993</v>
      </c>
      <c r="K11" s="12">
        <f t="shared" si="2"/>
        <v>4.9630818569849344</v>
      </c>
      <c r="L11" s="12">
        <v>2</v>
      </c>
      <c r="M11" s="13">
        <f t="shared" si="3"/>
        <v>9.9261637139698689</v>
      </c>
    </row>
    <row r="12" spans="1:20" ht="15" thickTop="1" x14ac:dyDescent="0.3">
      <c r="F12" s="4" t="s">
        <v>36</v>
      </c>
      <c r="G12" s="57">
        <f>SUM(G3:G11)</f>
        <v>143.16802187510655</v>
      </c>
      <c r="I12" s="28">
        <f t="shared" si="6"/>
        <v>9</v>
      </c>
      <c r="J12" s="12">
        <f t="shared" si="7"/>
        <v>0.89999999999999991</v>
      </c>
      <c r="K12" s="12">
        <f t="shared" si="2"/>
        <v>5.6482062223138989</v>
      </c>
      <c r="L12" s="12">
        <v>4</v>
      </c>
      <c r="M12" s="13">
        <f t="shared" si="3"/>
        <v>22.592824889255596</v>
      </c>
    </row>
    <row r="13" spans="1:20" ht="15" thickBot="1" x14ac:dyDescent="0.35">
      <c r="F13" s="59" t="s">
        <v>41</v>
      </c>
      <c r="G13" s="50">
        <f>G12*(0.2/3)</f>
        <v>9.5445347916737688</v>
      </c>
      <c r="I13" s="28">
        <f t="shared" si="6"/>
        <v>10</v>
      </c>
      <c r="J13" s="12">
        <f t="shared" si="7"/>
        <v>0.99999999999999989</v>
      </c>
      <c r="K13" s="12">
        <f t="shared" si="2"/>
        <v>6.4365636569180902</v>
      </c>
      <c r="L13" s="12">
        <v>2</v>
      </c>
      <c r="M13" s="13">
        <f t="shared" si="3"/>
        <v>12.87312731383618</v>
      </c>
    </row>
    <row r="14" spans="1:20" ht="15.6" thickTop="1" thickBot="1" x14ac:dyDescent="0.35">
      <c r="I14" s="28">
        <f t="shared" si="6"/>
        <v>11</v>
      </c>
      <c r="J14" s="12">
        <f t="shared" si="7"/>
        <v>1.0999999999999999</v>
      </c>
      <c r="K14" s="12">
        <f t="shared" si="2"/>
        <v>7.3393320478928645</v>
      </c>
      <c r="L14" s="12">
        <v>4</v>
      </c>
      <c r="M14" s="13">
        <f t="shared" si="3"/>
        <v>29.357328191571458</v>
      </c>
    </row>
    <row r="15" spans="1:20" ht="15" thickTop="1" x14ac:dyDescent="0.3">
      <c r="C15" s="60"/>
      <c r="D15" s="61"/>
      <c r="E15" s="185"/>
      <c r="F15" s="61"/>
      <c r="G15" s="84"/>
      <c r="I15" s="28">
        <f t="shared" si="6"/>
        <v>12</v>
      </c>
      <c r="J15" s="12">
        <f t="shared" si="7"/>
        <v>1.2</v>
      </c>
      <c r="K15" s="12">
        <f t="shared" si="2"/>
        <v>8.3682338454730942</v>
      </c>
      <c r="L15" s="12">
        <v>2</v>
      </c>
      <c r="M15" s="13">
        <f t="shared" si="3"/>
        <v>16.736467690946188</v>
      </c>
    </row>
    <row r="16" spans="1:20" x14ac:dyDescent="0.3">
      <c r="C16" s="62"/>
      <c r="D16" s="63"/>
      <c r="E16" s="63" t="s">
        <v>32</v>
      </c>
      <c r="F16" s="63"/>
      <c r="G16" s="64"/>
      <c r="I16" s="28">
        <f t="shared" si="6"/>
        <v>13</v>
      </c>
      <c r="J16" s="12">
        <f>J15+0.1</f>
        <v>1.3</v>
      </c>
      <c r="K16" s="12">
        <f t="shared" si="2"/>
        <v>9.5355933352384898</v>
      </c>
      <c r="L16" s="12">
        <v>4</v>
      </c>
      <c r="M16" s="13">
        <f t="shared" si="3"/>
        <v>38.142373340953959</v>
      </c>
    </row>
    <row r="17" spans="3:13" x14ac:dyDescent="0.3">
      <c r="C17" s="65"/>
      <c r="D17" s="63"/>
      <c r="E17" s="186"/>
      <c r="F17" s="63"/>
      <c r="G17" s="64"/>
      <c r="I17" s="28">
        <f t="shared" si="6"/>
        <v>14</v>
      </c>
      <c r="J17" s="12">
        <f t="shared" si="7"/>
        <v>1.4000000000000001</v>
      </c>
      <c r="K17" s="12">
        <f t="shared" si="2"/>
        <v>10.854399933689351</v>
      </c>
      <c r="L17" s="12">
        <v>2</v>
      </c>
      <c r="M17" s="13">
        <f t="shared" si="3"/>
        <v>21.708799867378701</v>
      </c>
    </row>
    <row r="18" spans="3:13" x14ac:dyDescent="0.3">
      <c r="C18" s="66"/>
      <c r="D18" s="63"/>
      <c r="E18" s="63"/>
      <c r="F18" s="63"/>
      <c r="G18" s="64"/>
      <c r="I18" s="28">
        <f t="shared" si="6"/>
        <v>15</v>
      </c>
      <c r="J18" s="12">
        <f t="shared" si="7"/>
        <v>1.5000000000000002</v>
      </c>
      <c r="K18" s="12">
        <f t="shared" si="2"/>
        <v>12.338378140676133</v>
      </c>
      <c r="L18" s="12">
        <v>4</v>
      </c>
      <c r="M18" s="13">
        <f t="shared" si="3"/>
        <v>49.35351256270453</v>
      </c>
    </row>
    <row r="19" spans="3:13" ht="15" thickBot="1" x14ac:dyDescent="0.35">
      <c r="C19" s="66" t="s">
        <v>19</v>
      </c>
      <c r="D19" s="67" t="s">
        <v>90</v>
      </c>
      <c r="E19" s="63" t="s">
        <v>38</v>
      </c>
      <c r="F19" s="63"/>
      <c r="G19" s="64"/>
      <c r="I19" s="29">
        <f t="shared" si="6"/>
        <v>16</v>
      </c>
      <c r="J19" s="14">
        <f t="shared" si="7"/>
        <v>1.6000000000000003</v>
      </c>
      <c r="K19" s="14">
        <f t="shared" si="2"/>
        <v>14.002064848790235</v>
      </c>
      <c r="L19" s="14">
        <v>1</v>
      </c>
      <c r="M19" s="15">
        <f t="shared" si="3"/>
        <v>14.002064848790235</v>
      </c>
    </row>
    <row r="20" spans="3:13" ht="15" thickTop="1" x14ac:dyDescent="0.3">
      <c r="C20" s="66">
        <v>1.6</v>
      </c>
      <c r="D20" s="63" t="s">
        <v>37</v>
      </c>
      <c r="E20" s="63">
        <f>2*EXP(C20)+POWER(C20,4)/4</f>
        <v>11.544464848790231</v>
      </c>
      <c r="F20" s="63"/>
      <c r="G20" s="64"/>
      <c r="L20" s="11" t="s">
        <v>36</v>
      </c>
      <c r="M20" s="27">
        <f>SUM(M3:M19)</f>
        <v>286.33407707475254</v>
      </c>
    </row>
    <row r="21" spans="3:13" ht="15" thickBot="1" x14ac:dyDescent="0.35">
      <c r="C21" s="66">
        <v>0</v>
      </c>
      <c r="D21" s="63" t="s">
        <v>39</v>
      </c>
      <c r="E21" s="63">
        <f>2*EXP(C21)+POWER(C21,4)/4</f>
        <v>2</v>
      </c>
      <c r="F21" s="63"/>
      <c r="G21" s="64"/>
      <c r="L21" s="29" t="s">
        <v>41</v>
      </c>
      <c r="M21" s="15">
        <f>M20*(0.1/3)</f>
        <v>9.5444692358250851</v>
      </c>
    </row>
    <row r="22" spans="3:13" ht="15" thickTop="1" x14ac:dyDescent="0.3">
      <c r="C22" s="66"/>
      <c r="D22" s="63"/>
      <c r="E22" s="63"/>
      <c r="F22" s="63"/>
      <c r="G22" s="64"/>
    </row>
    <row r="23" spans="3:13" ht="15" thickBot="1" x14ac:dyDescent="0.35">
      <c r="C23" s="68">
        <f>E20</f>
        <v>11.544464848790231</v>
      </c>
      <c r="D23" s="69" t="s">
        <v>40</v>
      </c>
      <c r="E23" s="69">
        <f>E21</f>
        <v>2</v>
      </c>
      <c r="F23" s="69" t="s">
        <v>32</v>
      </c>
      <c r="G23" s="85">
        <f>C23-E23</f>
        <v>9.5444648487902306</v>
      </c>
    </row>
    <row r="24" spans="3:13" ht="15" thickTop="1" x14ac:dyDescent="0.3"/>
  </sheetData>
  <pageMargins left="0.7" right="0.7" top="0.75" bottom="0.75" header="0.3" footer="0.3"/>
  <pageSetup paperSize="9" orientation="portrait" horizontalDpi="4294967295" verticalDpi="4294967295"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32"/>
  <sheetViews>
    <sheetView topLeftCell="A19" zoomScale="115" zoomScaleNormal="115" workbookViewId="0">
      <selection activeCell="J18" sqref="J18"/>
    </sheetView>
  </sheetViews>
  <sheetFormatPr defaultColWidth="9.33203125" defaultRowHeight="14.4" x14ac:dyDescent="0.3"/>
  <cols>
    <col min="1" max="16384" width="9.33203125" style="37"/>
  </cols>
  <sheetData>
    <row r="1" spans="1:25" ht="15.6" thickTop="1" thickBot="1" x14ac:dyDescent="0.35">
      <c r="A1" s="147" t="s">
        <v>16</v>
      </c>
      <c r="C1" s="103" t="s">
        <v>33</v>
      </c>
      <c r="D1" s="104" t="s">
        <v>19</v>
      </c>
      <c r="E1" s="104" t="s">
        <v>22</v>
      </c>
      <c r="F1" s="104"/>
      <c r="G1" s="104"/>
      <c r="H1" s="104"/>
      <c r="I1" s="104"/>
      <c r="J1" s="104"/>
      <c r="K1" s="104"/>
      <c r="L1" s="104"/>
      <c r="M1" s="105"/>
      <c r="O1" s="77" t="s">
        <v>100</v>
      </c>
      <c r="P1" s="213"/>
      <c r="Q1" s="213"/>
      <c r="R1" s="213"/>
      <c r="S1" s="213"/>
      <c r="T1" s="213"/>
      <c r="U1" s="213"/>
      <c r="V1" s="213"/>
      <c r="W1" s="213"/>
      <c r="X1" s="213"/>
      <c r="Y1" s="135"/>
    </row>
    <row r="2" spans="1:25" x14ac:dyDescent="0.3">
      <c r="A2" s="207" t="s">
        <v>4</v>
      </c>
      <c r="C2" s="106">
        <v>0</v>
      </c>
      <c r="D2" s="107">
        <v>0.8</v>
      </c>
      <c r="E2" s="107">
        <v>-0.22309999999999999</v>
      </c>
      <c r="F2" s="107"/>
      <c r="G2" s="107"/>
      <c r="H2" s="107"/>
      <c r="I2" s="107"/>
      <c r="J2" s="107"/>
      <c r="K2" s="107"/>
      <c r="L2" s="107"/>
      <c r="M2" s="108"/>
      <c r="O2" s="78">
        <v>0</v>
      </c>
      <c r="P2" s="79">
        <v>0.6</v>
      </c>
      <c r="Q2" s="79">
        <v>-0.51080000000000003</v>
      </c>
      <c r="R2" s="79"/>
      <c r="S2" s="79"/>
      <c r="T2" s="79"/>
      <c r="U2" s="79"/>
      <c r="V2" s="79"/>
      <c r="W2" s="79"/>
      <c r="X2" s="79"/>
      <c r="Y2" s="80"/>
    </row>
    <row r="3" spans="1:25" x14ac:dyDescent="0.3">
      <c r="A3" s="149" t="s">
        <v>5</v>
      </c>
      <c r="C3" s="106">
        <v>1</v>
      </c>
      <c r="D3" s="107">
        <v>1</v>
      </c>
      <c r="E3" s="107">
        <v>0</v>
      </c>
      <c r="F3" s="107"/>
      <c r="G3" s="107"/>
      <c r="H3" s="107"/>
      <c r="I3" s="107"/>
      <c r="J3" s="107"/>
      <c r="K3" s="107"/>
      <c r="L3" s="107"/>
      <c r="M3" s="108"/>
      <c r="O3" s="78"/>
      <c r="P3" s="79"/>
      <c r="Q3" s="79"/>
      <c r="R3" s="79">
        <f>(Q4-Q2)/(P4-P2)</f>
        <v>1.4384999999999999</v>
      </c>
      <c r="S3" s="79"/>
      <c r="T3" s="79"/>
      <c r="U3" s="79"/>
      <c r="V3" s="79"/>
      <c r="W3" s="79"/>
      <c r="X3" s="79"/>
      <c r="Y3" s="80"/>
    </row>
    <row r="4" spans="1:25" x14ac:dyDescent="0.3">
      <c r="A4" s="150" t="s">
        <v>6</v>
      </c>
      <c r="C4" s="106">
        <v>2</v>
      </c>
      <c r="D4" s="107">
        <v>1.4</v>
      </c>
      <c r="E4" s="107">
        <v>0.33650000000000002</v>
      </c>
      <c r="F4" s="107"/>
      <c r="G4" s="107"/>
      <c r="H4" s="107"/>
      <c r="I4" s="107"/>
      <c r="J4" s="107"/>
      <c r="K4" s="107"/>
      <c r="L4" s="107"/>
      <c r="M4" s="108"/>
      <c r="O4" s="78">
        <v>1</v>
      </c>
      <c r="P4" s="79">
        <v>0.8</v>
      </c>
      <c r="Q4" s="79">
        <v>-0.22309999999999999</v>
      </c>
      <c r="R4" s="79"/>
      <c r="S4" s="79">
        <f>(R5-R3)/(P6-P2)</f>
        <v>-0.80749999999999933</v>
      </c>
      <c r="T4" s="79"/>
      <c r="U4" s="79"/>
      <c r="V4" s="79"/>
      <c r="W4" s="79"/>
      <c r="X4" s="79"/>
      <c r="Y4" s="80"/>
    </row>
    <row r="5" spans="1:25" ht="15" thickBot="1" x14ac:dyDescent="0.35">
      <c r="A5" s="151" t="s">
        <v>17</v>
      </c>
      <c r="B5" s="206"/>
      <c r="C5" s="106"/>
      <c r="D5" s="107"/>
      <c r="E5" s="107"/>
      <c r="F5" s="107"/>
      <c r="G5" s="107"/>
      <c r="H5" s="107"/>
      <c r="I5" s="107"/>
      <c r="J5" s="107"/>
      <c r="K5" s="107"/>
      <c r="L5" s="107"/>
      <c r="M5" s="108"/>
      <c r="O5" s="78"/>
      <c r="P5" s="79"/>
      <c r="Q5" s="79"/>
      <c r="R5" s="79">
        <f>(Q6-Q4)/(P6-P4)</f>
        <v>1.1155000000000002</v>
      </c>
      <c r="S5" s="79"/>
      <c r="T5" s="79">
        <f>(S6-S4)/(P8-P2)</f>
        <v>0.43802083333333264</v>
      </c>
      <c r="U5" s="79"/>
      <c r="V5" s="79"/>
      <c r="W5" s="79"/>
      <c r="X5" s="79"/>
      <c r="Y5" s="80"/>
    </row>
    <row r="6" spans="1:25" ht="15" thickTop="1" x14ac:dyDescent="0.3">
      <c r="C6" s="106"/>
      <c r="D6" s="107"/>
      <c r="E6" s="107"/>
      <c r="F6" s="107"/>
      <c r="G6" s="107"/>
      <c r="H6" s="107"/>
      <c r="I6" s="107"/>
      <c r="J6" s="107"/>
      <c r="K6" s="107"/>
      <c r="L6" s="107"/>
      <c r="M6" s="108"/>
      <c r="O6" s="78">
        <v>2</v>
      </c>
      <c r="P6" s="79">
        <v>1</v>
      </c>
      <c r="Q6" s="79">
        <v>0</v>
      </c>
      <c r="R6" s="79"/>
      <c r="S6" s="79">
        <f>(R7-R5)/(P8-P4)</f>
        <v>-0.45708333333333323</v>
      </c>
      <c r="T6" s="79"/>
      <c r="U6" s="79"/>
      <c r="V6" s="79"/>
      <c r="W6" s="79"/>
      <c r="X6" s="79"/>
      <c r="Y6" s="80"/>
    </row>
    <row r="7" spans="1:25" x14ac:dyDescent="0.3">
      <c r="C7" s="106"/>
      <c r="D7" s="107"/>
      <c r="E7" s="107"/>
      <c r="F7" s="107"/>
      <c r="G7" s="107"/>
      <c r="H7" s="107"/>
      <c r="I7" s="107"/>
      <c r="J7" s="107"/>
      <c r="K7" s="107"/>
      <c r="L7" s="107"/>
      <c r="M7" s="108"/>
      <c r="O7" s="78"/>
      <c r="P7" s="79"/>
      <c r="Q7" s="79"/>
      <c r="R7" s="79">
        <f>(Q8-Q6)/(P8-P6)</f>
        <v>0.84125000000000028</v>
      </c>
      <c r="S7" s="79"/>
      <c r="T7" s="79"/>
      <c r="U7" s="79"/>
      <c r="V7" s="79"/>
      <c r="W7" s="79"/>
      <c r="X7" s="79"/>
      <c r="Y7" s="80"/>
    </row>
    <row r="8" spans="1:25" x14ac:dyDescent="0.3">
      <c r="C8" s="106"/>
      <c r="D8" s="107"/>
      <c r="E8" s="107"/>
      <c r="F8" s="107"/>
      <c r="G8" s="107"/>
      <c r="H8" s="107"/>
      <c r="I8" s="107"/>
      <c r="J8" s="107"/>
      <c r="K8" s="107"/>
      <c r="L8" s="107"/>
      <c r="M8" s="108"/>
      <c r="O8" s="78">
        <v>3</v>
      </c>
      <c r="P8" s="79">
        <v>1.4</v>
      </c>
      <c r="Q8" s="79">
        <v>0.33650000000000002</v>
      </c>
      <c r="R8" s="79"/>
      <c r="S8" s="79"/>
      <c r="T8" s="79"/>
      <c r="U8" s="79"/>
      <c r="V8" s="79"/>
      <c r="W8" s="79"/>
      <c r="X8" s="79"/>
      <c r="Y8" s="80"/>
    </row>
    <row r="9" spans="1:25" x14ac:dyDescent="0.3">
      <c r="C9" s="106"/>
      <c r="D9" s="107"/>
      <c r="E9" s="107"/>
      <c r="F9" s="107"/>
      <c r="G9" s="107"/>
      <c r="H9" s="107"/>
      <c r="I9" s="107"/>
      <c r="J9" s="107"/>
      <c r="K9" s="107"/>
      <c r="L9" s="107"/>
      <c r="M9" s="108"/>
      <c r="O9" s="78"/>
      <c r="P9" s="79"/>
      <c r="Q9" s="79"/>
      <c r="R9" s="79"/>
      <c r="S9" s="79"/>
      <c r="T9" s="79"/>
      <c r="U9" s="79"/>
      <c r="V9" s="79"/>
      <c r="W9" s="79"/>
      <c r="X9" s="79"/>
      <c r="Y9" s="80"/>
    </row>
    <row r="10" spans="1:25" x14ac:dyDescent="0.3">
      <c r="C10" s="106"/>
      <c r="D10" s="107"/>
      <c r="E10" s="107"/>
      <c r="F10" s="107"/>
      <c r="G10" s="107"/>
      <c r="H10" s="107"/>
      <c r="I10" s="107"/>
      <c r="J10" s="107"/>
      <c r="K10" s="107"/>
      <c r="L10" s="107"/>
      <c r="M10" s="108"/>
      <c r="O10" s="78"/>
      <c r="P10" s="79"/>
      <c r="Q10" s="79"/>
      <c r="R10" s="79"/>
      <c r="S10" s="79"/>
      <c r="T10" s="79"/>
      <c r="U10" s="79"/>
      <c r="V10" s="79"/>
      <c r="W10" s="79"/>
      <c r="X10" s="79"/>
      <c r="Y10" s="80"/>
    </row>
    <row r="11" spans="1:25" x14ac:dyDescent="0.3">
      <c r="C11" s="106"/>
      <c r="D11" s="107"/>
      <c r="E11" s="107"/>
      <c r="F11" s="107"/>
      <c r="G11" s="107"/>
      <c r="H11" s="107"/>
      <c r="I11" s="107"/>
      <c r="J11" s="107"/>
      <c r="K11" s="107"/>
      <c r="L11" s="107"/>
      <c r="M11" s="108"/>
      <c r="O11" s="78"/>
      <c r="P11" s="79"/>
      <c r="Q11" s="79"/>
      <c r="R11" s="79"/>
      <c r="S11" s="79"/>
      <c r="T11" s="79"/>
      <c r="U11" s="79"/>
      <c r="V11" s="79"/>
      <c r="W11" s="79"/>
      <c r="X11" s="79"/>
      <c r="Y11" s="80"/>
    </row>
    <row r="12" spans="1:25" x14ac:dyDescent="0.3">
      <c r="C12" s="106"/>
      <c r="D12" s="107"/>
      <c r="E12" s="107"/>
      <c r="F12" s="107"/>
      <c r="G12" s="107"/>
      <c r="H12" s="107"/>
      <c r="I12" s="107"/>
      <c r="J12" s="107"/>
      <c r="K12" s="107"/>
      <c r="L12" s="107"/>
      <c r="M12" s="108"/>
      <c r="O12" s="214"/>
      <c r="P12" s="79">
        <v>0.9</v>
      </c>
      <c r="Q12" s="215">
        <f>SUM(Q2,(P12-P2)*R3,(P12-P2)*(P12-P4)*S4,(P12-P2)*(P12-P4)*(P12-P6)*T5)</f>
        <v>-0.10478906249999997</v>
      </c>
      <c r="R12" s="79"/>
      <c r="S12" s="79"/>
      <c r="T12" s="79"/>
      <c r="U12" s="79"/>
      <c r="V12" s="79"/>
      <c r="W12" s="79"/>
      <c r="X12" s="79"/>
      <c r="Y12" s="80"/>
    </row>
    <row r="13" spans="1:25" ht="15" thickBot="1" x14ac:dyDescent="0.35">
      <c r="C13" s="106"/>
      <c r="D13" s="107"/>
      <c r="E13" s="107"/>
      <c r="F13" s="107"/>
      <c r="G13" s="107"/>
      <c r="H13" s="107"/>
      <c r="I13" s="107"/>
      <c r="J13" s="107"/>
      <c r="K13" s="107"/>
      <c r="L13" s="107"/>
      <c r="M13" s="108"/>
      <c r="O13" s="51"/>
      <c r="P13" s="81"/>
      <c r="Q13" s="81"/>
      <c r="R13" s="81"/>
      <c r="S13" s="81"/>
      <c r="T13" s="81"/>
      <c r="U13" s="81"/>
      <c r="V13" s="81"/>
      <c r="W13" s="81"/>
      <c r="X13" s="81"/>
      <c r="Y13" s="82"/>
    </row>
    <row r="14" spans="1:25" ht="15" thickTop="1" x14ac:dyDescent="0.3">
      <c r="C14" s="106"/>
      <c r="D14" s="107"/>
      <c r="E14" s="107"/>
      <c r="F14" s="107"/>
      <c r="G14" s="107"/>
      <c r="H14" s="107"/>
      <c r="I14" s="107"/>
      <c r="J14" s="107"/>
      <c r="K14" s="107"/>
      <c r="L14" s="107"/>
      <c r="M14" s="108"/>
    </row>
    <row r="15" spans="1:25" ht="15" thickBot="1" x14ac:dyDescent="0.35">
      <c r="C15" s="106"/>
      <c r="D15" s="107"/>
      <c r="E15" s="107"/>
      <c r="F15" s="107"/>
      <c r="G15" s="107"/>
      <c r="H15" s="107"/>
      <c r="I15" s="107"/>
      <c r="J15" s="107"/>
      <c r="K15" s="107"/>
      <c r="L15" s="107"/>
      <c r="M15" s="108"/>
    </row>
    <row r="16" spans="1:25" ht="15" thickTop="1" x14ac:dyDescent="0.3">
      <c r="C16" s="106"/>
      <c r="D16" s="107"/>
      <c r="E16" s="107"/>
      <c r="F16" s="107"/>
      <c r="G16" s="107"/>
      <c r="H16" s="107"/>
      <c r="I16" s="107"/>
      <c r="J16" s="107"/>
      <c r="K16" s="107"/>
      <c r="L16" s="107"/>
      <c r="M16" s="108"/>
      <c r="O16" s="217" t="s">
        <v>106</v>
      </c>
      <c r="P16" s="218" t="s">
        <v>107</v>
      </c>
      <c r="Q16" s="218" t="s">
        <v>101</v>
      </c>
      <c r="R16" s="218" t="s">
        <v>108</v>
      </c>
      <c r="S16" s="219" t="s">
        <v>109</v>
      </c>
    </row>
    <row r="17" spans="3:22" ht="15" thickBot="1" x14ac:dyDescent="0.35">
      <c r="C17" s="106"/>
      <c r="D17" s="107"/>
      <c r="E17" s="107"/>
      <c r="F17" s="107"/>
      <c r="G17" s="107"/>
      <c r="H17" s="107"/>
      <c r="I17" s="107"/>
      <c r="J17" s="107"/>
      <c r="K17" s="107"/>
      <c r="L17" s="107"/>
      <c r="M17" s="108"/>
      <c r="O17" s="220">
        <f>D31</f>
        <v>-0.10697916666666707</v>
      </c>
      <c r="P17" s="221">
        <f>Q12</f>
        <v>-0.10478906249999997</v>
      </c>
      <c r="Q17" s="221">
        <f>LN(0.9)</f>
        <v>-0.10536051565782628</v>
      </c>
      <c r="R17" s="221">
        <f>ABS(Q17-O17)</f>
        <v>1.6186510088407879E-3</v>
      </c>
      <c r="S17" s="222">
        <f>ABS(Q17-P17)</f>
        <v>5.7145315782630712E-4</v>
      </c>
      <c r="V17" s="242"/>
    </row>
    <row r="18" spans="3:22" ht="15" thickTop="1" x14ac:dyDescent="0.3">
      <c r="C18" s="106"/>
      <c r="D18" s="107"/>
      <c r="E18" s="107"/>
      <c r="F18" s="107"/>
      <c r="G18" s="107"/>
      <c r="H18" s="107"/>
      <c r="I18" s="107"/>
      <c r="J18" s="107"/>
      <c r="K18" s="107"/>
      <c r="L18" s="107"/>
      <c r="M18" s="108"/>
    </row>
    <row r="19" spans="3:22" x14ac:dyDescent="0.3">
      <c r="C19" s="106"/>
      <c r="D19" s="107"/>
      <c r="E19" s="107"/>
      <c r="F19" s="107"/>
      <c r="G19" s="107"/>
      <c r="H19" s="107"/>
      <c r="I19" s="107"/>
      <c r="J19" s="107"/>
      <c r="K19" s="107"/>
      <c r="L19" s="107"/>
      <c r="M19" s="108"/>
    </row>
    <row r="20" spans="3:22" x14ac:dyDescent="0.3">
      <c r="C20" s="106"/>
      <c r="D20" s="107"/>
      <c r="E20" s="107"/>
      <c r="F20" s="107"/>
      <c r="G20" s="107"/>
      <c r="H20" s="107"/>
      <c r="I20" s="107"/>
      <c r="J20" s="107"/>
      <c r="K20" s="107"/>
      <c r="L20" s="107"/>
      <c r="M20" s="108"/>
    </row>
    <row r="21" spans="3:22" x14ac:dyDescent="0.3">
      <c r="C21" s="106"/>
      <c r="D21" s="107"/>
      <c r="E21" s="107"/>
      <c r="F21" s="107"/>
      <c r="G21" s="107"/>
      <c r="H21" s="107"/>
      <c r="I21" s="107"/>
      <c r="J21" s="107"/>
      <c r="K21" s="107"/>
      <c r="L21" s="107"/>
      <c r="M21" s="108"/>
    </row>
    <row r="22" spans="3:22" x14ac:dyDescent="0.3">
      <c r="C22" s="106"/>
      <c r="D22" s="107"/>
      <c r="E22" s="107"/>
      <c r="F22" s="107"/>
      <c r="G22" s="107"/>
      <c r="H22" s="107"/>
      <c r="I22" s="107"/>
      <c r="J22" s="107"/>
      <c r="K22" s="107"/>
      <c r="L22" s="107"/>
      <c r="M22" s="108"/>
    </row>
    <row r="23" spans="3:22" x14ac:dyDescent="0.3">
      <c r="C23" s="106"/>
      <c r="D23" s="107"/>
      <c r="E23" s="107"/>
      <c r="F23" s="107"/>
      <c r="G23" s="107"/>
      <c r="H23" s="107"/>
      <c r="I23" s="107"/>
      <c r="J23" s="107"/>
      <c r="K23" s="107"/>
      <c r="L23" s="107"/>
      <c r="M23" s="108"/>
    </row>
    <row r="24" spans="3:22" x14ac:dyDescent="0.3">
      <c r="C24" s="106"/>
      <c r="D24" s="107"/>
      <c r="E24" s="107"/>
      <c r="F24" s="107"/>
      <c r="G24" s="107"/>
      <c r="H24" s="107"/>
      <c r="I24" s="107"/>
      <c r="J24" s="107"/>
      <c r="K24" s="107"/>
      <c r="L24" s="107"/>
      <c r="M24" s="108"/>
    </row>
    <row r="25" spans="3:22" x14ac:dyDescent="0.3">
      <c r="C25" s="106"/>
      <c r="D25" s="107"/>
      <c r="E25" s="107"/>
      <c r="F25" s="107"/>
      <c r="G25" s="107"/>
      <c r="H25" s="107"/>
      <c r="I25" s="107"/>
      <c r="J25" s="107"/>
      <c r="K25" s="107"/>
      <c r="L25" s="107"/>
      <c r="M25" s="108"/>
    </row>
    <row r="26" spans="3:22" x14ac:dyDescent="0.3">
      <c r="C26" s="106"/>
      <c r="D26" s="107"/>
      <c r="E26" s="107"/>
      <c r="F26" s="107"/>
      <c r="G26" s="107"/>
      <c r="H26" s="107"/>
      <c r="I26" s="107"/>
      <c r="J26" s="107"/>
      <c r="K26" s="107"/>
      <c r="L26" s="107"/>
      <c r="M26" s="108"/>
    </row>
    <row r="27" spans="3:22" x14ac:dyDescent="0.3">
      <c r="C27" s="106"/>
      <c r="D27" s="107"/>
      <c r="E27" s="107"/>
      <c r="F27" s="107"/>
      <c r="G27" s="107"/>
      <c r="H27" s="107"/>
      <c r="I27" s="107"/>
      <c r="J27" s="107"/>
      <c r="K27" s="107"/>
      <c r="L27" s="107"/>
      <c r="M27" s="108"/>
    </row>
    <row r="28" spans="3:22" x14ac:dyDescent="0.3">
      <c r="C28" s="106"/>
      <c r="D28" s="107"/>
      <c r="E28" s="107"/>
      <c r="F28" s="107"/>
      <c r="G28" s="107"/>
      <c r="H28" s="107"/>
      <c r="I28" s="107"/>
      <c r="J28" s="107"/>
      <c r="K28" s="260" t="s">
        <v>102</v>
      </c>
      <c r="L28" s="258"/>
      <c r="M28" s="259"/>
    </row>
    <row r="29" spans="3:22" x14ac:dyDescent="0.3">
      <c r="C29" s="106"/>
      <c r="D29" s="107"/>
      <c r="E29" s="107"/>
      <c r="F29" s="107"/>
      <c r="G29" s="107"/>
      <c r="H29" s="107"/>
      <c r="I29" s="107"/>
      <c r="J29" s="107"/>
      <c r="K29" s="107">
        <f>-0.2231/0.12</f>
        <v>-1.8591666666666666</v>
      </c>
      <c r="L29" s="107">
        <f>K29*(-2.4)</f>
        <v>4.4619999999999997</v>
      </c>
      <c r="M29" s="108">
        <f>K29*1.4</f>
        <v>-2.6028333333333333</v>
      </c>
    </row>
    <row r="30" spans="3:22" x14ac:dyDescent="0.3">
      <c r="C30" s="106"/>
      <c r="D30" s="107"/>
      <c r="E30" s="107"/>
      <c r="F30" s="107"/>
      <c r="G30" s="107"/>
      <c r="H30" s="107"/>
      <c r="I30" s="107"/>
      <c r="J30" s="107"/>
      <c r="K30" s="107">
        <f>0.3365/0.24</f>
        <v>1.4020833333333336</v>
      </c>
      <c r="L30" s="107">
        <f>K30*-1.8</f>
        <v>-2.5237500000000006</v>
      </c>
      <c r="M30" s="108">
        <f>K30*0.8</f>
        <v>1.1216666666666668</v>
      </c>
    </row>
    <row r="31" spans="3:22" ht="15" thickBot="1" x14ac:dyDescent="0.35">
      <c r="C31" s="216">
        <v>0.9</v>
      </c>
      <c r="D31" s="208">
        <f>SUM(K31*(C31^2),L31*C31,M31)</f>
        <v>-0.10697916666666707</v>
      </c>
      <c r="E31" s="208"/>
      <c r="F31" s="208"/>
      <c r="G31" s="208"/>
      <c r="H31" s="208"/>
      <c r="I31" s="208"/>
      <c r="J31" s="208"/>
      <c r="K31" s="208">
        <f>K30+K29</f>
        <v>-0.45708333333333306</v>
      </c>
      <c r="L31" s="208">
        <f t="shared" ref="L31:M31" si="0">L30+L29</f>
        <v>1.9382499999999991</v>
      </c>
      <c r="M31" s="209">
        <f t="shared" si="0"/>
        <v>-1.4811666666666665</v>
      </c>
    </row>
    <row r="32" spans="3:22" ht="15" thickTop="1" x14ac:dyDescent="0.3"/>
  </sheetData>
  <mergeCells count="1">
    <mergeCell ref="K28:M28"/>
  </mergeCells>
  <pageMargins left="0.7" right="0.7" top="0.75" bottom="0.75" header="0.3" footer="0.3"/>
  <pageSetup paperSize="9" orientation="portrait"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Question 1</vt:lpstr>
      <vt:lpstr>Question 2</vt:lpstr>
      <vt:lpstr>Question 3</vt:lpstr>
      <vt:lpstr>Question 4</vt:lpstr>
      <vt:lpstr>Question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O.L.Sheard U1664298</dc:creator>
  <cp:lastModifiedBy>Oliver</cp:lastModifiedBy>
  <dcterms:created xsi:type="dcterms:W3CDTF">2018-01-29T16:17:11Z</dcterms:created>
  <dcterms:modified xsi:type="dcterms:W3CDTF">2018-04-21T17:45:28Z</dcterms:modified>
</cp:coreProperties>
</file>