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Users\Oliver\Documents\GitHub\MathsCoursework\"/>
    </mc:Choice>
  </mc:AlternateContent>
  <bookViews>
    <workbookView xWindow="0" yWindow="0" windowWidth="20160" windowHeight="8712" xr2:uid="{00000000-000D-0000-FFFF-FFFF00000000}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Q3" i="5"/>
  <c r="P3" i="5"/>
  <c r="O3" i="5"/>
  <c r="N3" i="5"/>
  <c r="L24" i="5"/>
  <c r="F16" i="5"/>
  <c r="F26" i="5"/>
  <c r="D26" i="5"/>
  <c r="B26" i="5"/>
  <c r="D24" i="5"/>
  <c r="D23" i="5"/>
  <c r="D10" i="5"/>
  <c r="F10" i="5" s="1"/>
  <c r="F15" i="5" s="1"/>
  <c r="L23" i="5"/>
  <c r="L22" i="5"/>
  <c r="L21" i="5"/>
  <c r="L20" i="5"/>
  <c r="L19" i="5"/>
  <c r="L18" i="5"/>
  <c r="L17" i="5"/>
  <c r="L16" i="5"/>
  <c r="L15" i="5"/>
  <c r="J15" i="5"/>
  <c r="J16" i="5"/>
  <c r="J17" i="5"/>
  <c r="J18" i="5"/>
  <c r="J19" i="5"/>
  <c r="J20" i="5"/>
  <c r="J21" i="5"/>
  <c r="J22" i="5"/>
  <c r="H15" i="5"/>
  <c r="H16" i="5" s="1"/>
  <c r="H17" i="5" s="1"/>
  <c r="H18" i="5" s="1"/>
  <c r="H19" i="5" s="1"/>
  <c r="H20" i="5" s="1"/>
  <c r="H21" i="5" s="1"/>
  <c r="H22" i="5" s="1"/>
  <c r="I19" i="5"/>
  <c r="I20" i="5" s="1"/>
  <c r="I21" i="5" s="1"/>
  <c r="I22" i="5" s="1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7" i="5"/>
  <c r="H7" i="5"/>
  <c r="H8" i="5" s="1"/>
  <c r="H9" i="5" s="1"/>
  <c r="H10" i="5" s="1"/>
  <c r="H11" i="5" s="1"/>
  <c r="H12" i="5" s="1"/>
  <c r="H13" i="5" s="1"/>
  <c r="H14" i="5" s="1"/>
  <c r="J6" i="5"/>
  <c r="L6" i="5" s="1"/>
  <c r="F7" i="5"/>
  <c r="F8" i="5"/>
  <c r="F9" i="5"/>
  <c r="F11" i="5"/>
  <c r="F12" i="5"/>
  <c r="F13" i="5"/>
  <c r="F14" i="5"/>
  <c r="F6" i="5"/>
  <c r="D7" i="5"/>
  <c r="D8" i="5"/>
  <c r="D9" i="5"/>
  <c r="D11" i="5"/>
  <c r="D12" i="5"/>
  <c r="D13" i="5"/>
  <c r="D14" i="5"/>
  <c r="D6" i="5"/>
  <c r="B8" i="5"/>
  <c r="B9" i="5"/>
  <c r="B10" i="5"/>
  <c r="B11" i="5"/>
  <c r="B12" i="5"/>
  <c r="B13" i="5"/>
  <c r="B14" i="5" s="1"/>
  <c r="C8" i="5"/>
  <c r="C9" i="5"/>
  <c r="C10" i="5" s="1"/>
  <c r="C11" i="5" s="1"/>
  <c r="C12" i="5" s="1"/>
  <c r="C13" i="5" s="1"/>
  <c r="C14" i="5" s="1"/>
  <c r="C7" i="5"/>
  <c r="B7" i="5"/>
  <c r="J8" i="5" l="1"/>
  <c r="L8" i="5" s="1"/>
  <c r="J7" i="5"/>
  <c r="L7" i="5" s="1"/>
  <c r="O12" i="3"/>
  <c r="Q4" i="3"/>
  <c r="Q5" i="3" s="1"/>
  <c r="Q6" i="3" s="1"/>
  <c r="Q7" i="3" s="1"/>
  <c r="Q8" i="3" s="1"/>
  <c r="S3" i="3"/>
  <c r="R4" i="3" s="1"/>
  <c r="T3" i="3"/>
  <c r="P3" i="3"/>
  <c r="O4" i="3" s="1"/>
  <c r="N4" i="3"/>
  <c r="N5" i="3" s="1"/>
  <c r="N6" i="3" s="1"/>
  <c r="N7" i="3" s="1"/>
  <c r="N8" i="3" s="1"/>
  <c r="J9" i="5" l="1"/>
  <c r="L9" i="5" s="1"/>
  <c r="P4" i="3"/>
  <c r="O5" i="3" s="1"/>
  <c r="P5" i="3" s="1"/>
  <c r="O6" i="3" s="1"/>
  <c r="P6" i="3" s="1"/>
  <c r="O7" i="3" s="1"/>
  <c r="P7" i="3" s="1"/>
  <c r="O8" i="3" s="1"/>
  <c r="N13" i="3"/>
  <c r="O13" i="3" s="1"/>
  <c r="T4" i="3"/>
  <c r="S4" i="3"/>
  <c r="R5" i="3" s="1"/>
  <c r="N14" i="3"/>
  <c r="O14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E3" i="3"/>
  <c r="F3" i="3" s="1"/>
  <c r="J10" i="5" l="1"/>
  <c r="L10" i="5" s="1"/>
  <c r="T5" i="3"/>
  <c r="S5" i="3"/>
  <c r="R6" i="3" s="1"/>
  <c r="P8" i="3"/>
  <c r="L13" i="3"/>
  <c r="M13" i="3" s="1"/>
  <c r="G3" i="3"/>
  <c r="H3" i="3" s="1"/>
  <c r="J11" i="5" l="1"/>
  <c r="L11" i="5" s="1"/>
  <c r="S6" i="3"/>
  <c r="R7" i="3" s="1"/>
  <c r="T6" i="3"/>
  <c r="C4" i="3"/>
  <c r="D4" i="3"/>
  <c r="E4" i="3" s="1"/>
  <c r="G4" i="3" s="1"/>
  <c r="L3" i="3"/>
  <c r="J12" i="5" l="1"/>
  <c r="L12" i="5" s="1"/>
  <c r="T7" i="3"/>
  <c r="S7" i="3"/>
  <c r="R8" i="3" s="1"/>
  <c r="F4" i="3"/>
  <c r="H4" i="3" s="1"/>
  <c r="C5" i="3" s="1"/>
  <c r="J13" i="5" l="1"/>
  <c r="L13" i="5" s="1"/>
  <c r="J14" i="5"/>
  <c r="L14" i="5" s="1"/>
  <c r="L14" i="3"/>
  <c r="M14" i="3" s="1"/>
  <c r="S8" i="3"/>
  <c r="T8" i="3"/>
  <c r="D5" i="3"/>
  <c r="E5" i="3" s="1"/>
  <c r="G5" i="3" s="1"/>
  <c r="L4" i="3"/>
  <c r="F5" i="3" l="1"/>
  <c r="H5" i="3" s="1"/>
  <c r="L5" i="3" s="1"/>
  <c r="C6" i="3" l="1"/>
  <c r="D6" i="3"/>
  <c r="E6" i="3" l="1"/>
  <c r="G6" i="3" s="1"/>
  <c r="F6" i="3" l="1"/>
  <c r="H6" i="3" s="1"/>
  <c r="L6" i="3" s="1"/>
  <c r="C7" i="3" l="1"/>
  <c r="D7" i="3"/>
  <c r="E7" i="3" l="1"/>
  <c r="F7" i="3" s="1"/>
  <c r="G7" i="3" l="1"/>
  <c r="H7" i="3" s="1"/>
  <c r="L7" i="3" s="1"/>
  <c r="L9" i="3" s="1"/>
  <c r="D8" i="3" l="1"/>
  <c r="C8" i="3"/>
  <c r="E8" i="3"/>
  <c r="F8" i="3" l="1"/>
  <c r="L12" i="3"/>
  <c r="M12" i="3" s="1"/>
  <c r="G8" i="3"/>
  <c r="H8" i="3" l="1"/>
  <c r="C9" i="3"/>
  <c r="D9" i="3"/>
  <c r="L8" i="3" l="1"/>
  <c r="E9" i="3"/>
  <c r="F9" i="3" l="1"/>
  <c r="G9" i="3"/>
  <c r="H9" i="3" l="1"/>
  <c r="I9" i="3" s="1"/>
  <c r="D10" i="3" l="1"/>
  <c r="C10" i="3"/>
  <c r="E10" i="3" l="1"/>
  <c r="F10" i="3" s="1"/>
  <c r="G10" i="3" l="1"/>
  <c r="H10" i="3"/>
  <c r="I10" i="3" s="1"/>
  <c r="D11" i="3" l="1"/>
  <c r="C11" i="3"/>
  <c r="E11" i="3" l="1"/>
  <c r="G11" i="3" s="1"/>
  <c r="F11" i="3" l="1"/>
  <c r="H11" i="3" s="1"/>
  <c r="I11" i="3" s="1"/>
  <c r="D12" i="3" l="1"/>
  <c r="C12" i="3"/>
  <c r="E12" i="3" s="1"/>
  <c r="F12" i="3" s="1"/>
  <c r="G12" i="3"/>
  <c r="H12" i="3" s="1"/>
  <c r="I12" i="3" s="1"/>
  <c r="D13" i="3" l="1"/>
  <c r="E13" i="3" s="1"/>
  <c r="C13" i="3"/>
  <c r="F13" i="3" l="1"/>
  <c r="G13" i="3"/>
  <c r="H13" i="3" l="1"/>
  <c r="I13" i="3" s="1"/>
  <c r="C14" i="3" l="1"/>
  <c r="D14" i="3"/>
  <c r="E14" i="3" l="1"/>
  <c r="G14" i="3" l="1"/>
  <c r="F14" i="3"/>
  <c r="H14" i="3" l="1"/>
  <c r="C15" i="3" l="1"/>
  <c r="I14" i="3"/>
  <c r="D15" i="3"/>
  <c r="E15" i="3" s="1"/>
  <c r="F15" i="3" l="1"/>
  <c r="G15" i="3"/>
  <c r="H15" i="3" l="1"/>
  <c r="I15" i="3" s="1"/>
  <c r="C16" i="3" l="1"/>
  <c r="D16" i="3"/>
  <c r="E16" i="3" l="1"/>
  <c r="G16" i="3" s="1"/>
  <c r="F16" i="3" l="1"/>
  <c r="H16" i="3" s="1"/>
  <c r="I16" i="3" l="1"/>
  <c r="C17" i="3"/>
  <c r="D17" i="3"/>
  <c r="E17" i="3" s="1"/>
  <c r="F17" i="3" l="1"/>
  <c r="G17" i="3"/>
  <c r="H17" i="3" l="1"/>
  <c r="C18" i="3" s="1"/>
  <c r="D18" i="3" l="1"/>
  <c r="E18" i="3" s="1"/>
  <c r="G18" i="3" s="1"/>
  <c r="I17" i="3"/>
  <c r="F18" i="3" l="1"/>
  <c r="H18" i="3" s="1"/>
  <c r="C19" i="3" s="1"/>
  <c r="D19" i="3" l="1"/>
  <c r="E19" i="3" s="1"/>
  <c r="G19" i="3" s="1"/>
  <c r="I18" i="3"/>
  <c r="F19" i="3" l="1"/>
  <c r="H19" i="3" s="1"/>
  <c r="I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O.L.Sheard U1664298</author>
  </authors>
  <commentList>
    <comment ref="L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B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sharedStrings.xml><?xml version="1.0" encoding="utf-8"?>
<sst xmlns="http://schemas.openxmlformats.org/spreadsheetml/2006/main" count="107" uniqueCount="71">
  <si>
    <t>Student</t>
  </si>
  <si>
    <t>Oliver Sheard</t>
  </si>
  <si>
    <t>University ID</t>
  </si>
  <si>
    <t>U1664298</t>
  </si>
  <si>
    <t>Course Code</t>
  </si>
  <si>
    <t>CIM2130</t>
  </si>
  <si>
    <t>Course Title</t>
  </si>
  <si>
    <t>Computational Mathematics</t>
  </si>
  <si>
    <t>Assignment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</si>
  <si>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</si>
  <si>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</si>
  <si>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</si>
  <si>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</si>
  <si>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</si>
  <si>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</si>
  <si>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</si>
  <si>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</si>
  <si>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</si>
  <si>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</si>
  <si>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</si>
  <si>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</si>
  <si>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</si>
  <si>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</si>
  <si>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</si>
  <si>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</si>
  <si>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</si>
  <si>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</si>
  <si>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</si>
  <si>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</si>
  <si>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</si>
  <si>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Greater than 0.000001?</t>
  </si>
  <si>
    <t>Iteration(I)</t>
  </si>
  <si>
    <t>x=(4*sin(x)+4)^1/3</t>
  </si>
  <si>
    <t>f(x)</t>
  </si>
  <si>
    <t>x=sin(x)-((x^3)/4)+1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</si>
  <si>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</si>
  <si>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</si>
  <si>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</si>
  <si>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</si>
  <si>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</si>
  <si>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</si>
  <si>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</si>
  <si>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</si>
  <si>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</si>
  <si>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∫(2e^x + x^3)∙dx</t>
  </si>
  <si>
    <t>Difference</t>
  </si>
  <si>
    <t>=</t>
  </si>
  <si>
    <t>[2e^x + (x^4)/4]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</si>
  <si>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</si>
  <si>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</si>
  <si>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</si>
  <si>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</si>
  <si>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</si>
  <si>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</si>
  <si>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</si>
  <si>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#</t>
  </si>
  <si>
    <t>-</t>
  </si>
  <si>
    <t>Multiplied by h/3</t>
  </si>
  <si>
    <t>From a</t>
  </si>
  <si>
    <t>From b</t>
  </si>
  <si>
    <t>From c</t>
  </si>
  <si>
    <t>Delta a</t>
  </si>
  <si>
    <t>Delta b</t>
  </si>
  <si>
    <t>Delta h</t>
  </si>
  <si>
    <t>Triangle</t>
  </si>
  <si>
    <t>X</t>
  </si>
  <si>
    <t>Y</t>
  </si>
  <si>
    <t>Trapezium 1</t>
  </si>
  <si>
    <t>Trapezium 2</t>
  </si>
  <si>
    <t>[Additional]</t>
  </si>
  <si>
    <t>= -0.457083x^2 + 1.93825x - 1.48117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</si>
</sst>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shrinkToFit="1"/>
    </xf>
    <xf numFmtId="0" fontId="0" fillId="0" borderId="5" xfId="0" applyBorder="1" applyAlignment="1">
      <alignment shrinkToFit="1"/>
    </xf>
    <xf numFmtId="0" fontId="0" fillId="3" borderId="4" xfId="0" applyFill="1" applyBorder="1" applyAlignment="1">
      <alignment shrinkToFit="1"/>
    </xf>
    <xf numFmtId="0" fontId="0" fillId="4" borderId="4" xfId="0" applyFill="1" applyBorder="1" applyAlignment="1">
      <alignment shrinkToFit="1"/>
    </xf>
    <xf numFmtId="0" fontId="0" fillId="2" borderId="10" xfId="0" applyFill="1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14" xfId="0" applyBorder="1" applyAlignment="1">
      <alignment shrinkToFit="1"/>
    </xf>
    <xf numFmtId="0" fontId="0" fillId="5" borderId="6" xfId="0" applyFill="1" applyBorder="1" applyAlignment="1">
      <alignment shrinkToFit="1"/>
    </xf>
    <xf numFmtId="0" fontId="0" fillId="5" borderId="8" xfId="0" applyFill="1" applyBorder="1" applyAlignment="1">
      <alignment shrinkToFit="1"/>
    </xf>
    <xf numFmtId="0" fontId="0" fillId="5" borderId="7" xfId="0" applyFill="1" applyBorder="1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3" borderId="18" xfId="0" applyFill="1" applyBorder="1" applyAlignment="1">
      <alignment horizontal="center" vertical="center" shrinkToFit="1"/>
    </xf>
    <xf numFmtId="0" fontId="0" fillId="2" borderId="31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3" borderId="19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0" fontId="0" fillId="2" borderId="32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3" borderId="22" xfId="0" applyFill="1" applyBorder="1" applyAlignment="1">
      <alignment horizontal="center" vertical="center" shrinkToFit="1"/>
    </xf>
    <xf numFmtId="0" fontId="0" fillId="3" borderId="23" xfId="0" applyFill="1" applyBorder="1" applyAlignment="1">
      <alignment horizontal="center" vertical="center" shrinkToFit="1"/>
    </xf>
    <xf numFmtId="0" fontId="0" fillId="3" borderId="20" xfId="0" applyFill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7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2" xfId="0" applyFill="1" applyBorder="1" applyAlignment="1">
      <alignment horizontal="center" vertical="center" shrinkToFit="1"/>
    </xf>
    <xf numFmtId="0" fontId="0" fillId="0" borderId="43" xfId="0" applyFill="1" applyBorder="1" applyAlignment="1">
      <alignment horizontal="center" vertical="center" shrinkToFit="1"/>
    </xf>
    <xf numFmtId="0" fontId="0" fillId="0" borderId="44" xfId="0" applyFill="1" applyBorder="1" applyAlignment="1">
      <alignment horizontal="center" vertical="center" shrinkToFit="1"/>
    </xf>
    <xf numFmtId="0" fontId="0" fillId="3" borderId="45" xfId="0" applyFill="1" applyBorder="1" applyAlignment="1">
      <alignment horizontal="center" vertical="center" shrinkToFit="1"/>
    </xf>
    <xf numFmtId="0" fontId="0" fillId="3" borderId="46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2" borderId="45" xfId="0" applyFill="1" applyBorder="1" applyAlignment="1">
      <alignment horizontal="center" vertical="center" shrinkToFit="1"/>
    </xf>
    <xf numFmtId="0" fontId="0" fillId="2" borderId="39" xfId="0" applyFill="1" applyBorder="1" applyAlignment="1">
      <alignment horizontal="center" vertical="center" shrinkToFit="1"/>
    </xf>
    <xf numFmtId="0" fontId="0" fillId="2" borderId="40" xfId="0" applyFill="1" applyBorder="1" applyAlignment="1">
      <alignment horizontal="center" vertical="center" shrinkToFit="1"/>
    </xf>
    <xf numFmtId="0" fontId="0" fillId="2" borderId="47" xfId="0" applyFill="1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9" xfId="0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28" xfId="0" applyFill="1" applyBorder="1" applyAlignment="1">
      <alignment horizontal="center" vertical="center" shrinkToFit="1"/>
    </xf>
    <xf numFmtId="0" fontId="0" fillId="7" borderId="31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32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6" borderId="4" xfId="0" applyFill="1" applyBorder="1" applyAlignment="1">
      <alignment shrinkToFit="1"/>
    </xf>
    <xf numFmtId="0" fontId="0" fillId="7" borderId="50" xfId="0" applyFill="1" applyBorder="1" applyAlignment="1">
      <alignment horizontal="center" vertical="center" shrinkToFit="1"/>
    </xf>
    <xf numFmtId="0" fontId="0" fillId="7" borderId="51" xfId="0" applyFill="1" applyBorder="1" applyAlignment="1">
      <alignment horizontal="center" vertical="center" shrinkToFit="1"/>
    </xf>
    <xf numFmtId="0" fontId="0" fillId="7" borderId="34" xfId="0" applyFill="1" applyBorder="1" applyAlignment="1">
      <alignment horizontal="center" vertical="center" shrinkToFit="1"/>
    </xf>
    <xf numFmtId="0" fontId="0" fillId="7" borderId="36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1" fillId="3" borderId="9" xfId="0" applyFont="1" applyFill="1" applyBorder="1" applyAlignment="1">
      <alignment shrinkToFit="1"/>
    </xf>
    <xf numFmtId="0" fontId="0" fillId="6" borderId="3" xfId="0" applyFill="1" applyBorder="1" applyAlignment="1">
      <alignment shrinkToFit="1"/>
    </xf>
    <xf numFmtId="0" fontId="0" fillId="4" borderId="3" xfId="0" applyFill="1" applyBorder="1" applyAlignment="1">
      <alignment shrinkToFit="1"/>
    </xf>
    <xf numFmtId="0" fontId="0" fillId="2" borderId="3" xfId="0" applyFill="1" applyBorder="1" applyAlignment="1">
      <alignment shrinkToFit="1"/>
    </xf>
    <xf numFmtId="0" fontId="0" fillId="6" borderId="26" xfId="0" applyFill="1" applyBorder="1" applyAlignment="1">
      <alignment horizontal="center" vertical="center" shrinkToFit="1"/>
    </xf>
    <xf numFmtId="0" fontId="0" fillId="6" borderId="24" xfId="0" applyFill="1" applyBorder="1" applyAlignment="1">
      <alignment horizontal="center" vertical="center" shrinkToFit="1"/>
    </xf>
    <xf numFmtId="0" fontId="0" fillId="6" borderId="25" xfId="0" applyFill="1" applyBorder="1" applyAlignment="1">
      <alignment horizontal="center" vertical="center" shrinkToFit="1"/>
    </xf>
    <xf numFmtId="0" fontId="0" fillId="6" borderId="2" xfId="0" applyFill="1" applyBorder="1" applyAlignment="1">
      <alignment horizontal="center" vertical="center" shrinkToFit="1"/>
    </xf>
    <xf numFmtId="0" fontId="0" fillId="2" borderId="4" xfId="0" applyFill="1" applyBorder="1" applyAlignment="1">
      <alignment shrinkToFit="1"/>
    </xf>
    <xf numFmtId="0" fontId="0" fillId="4" borderId="1" xfId="0" applyFill="1" applyBorder="1" applyAlignment="1">
      <alignment horizontal="center" vertical="center" shrinkToFit="1"/>
    </xf>
    <xf numFmtId="0" fontId="0" fillId="4" borderId="27" xfId="0" applyFill="1" applyBorder="1" applyAlignment="1">
      <alignment horizontal="center" vertical="center" shrinkToFit="1"/>
    </xf>
    <xf numFmtId="0" fontId="0" fillId="4" borderId="54" xfId="0" applyFill="1" applyBorder="1" applyAlignment="1">
      <alignment horizontal="center" vertical="center" shrinkToFit="1"/>
    </xf>
    <xf numFmtId="0" fontId="0" fillId="4" borderId="52" xfId="0" applyFill="1" applyBorder="1" applyAlignment="1">
      <alignment horizontal="center" vertical="center" shrinkToFit="1"/>
    </xf>
    <xf numFmtId="0" fontId="0" fillId="4" borderId="17" xfId="0" applyFill="1" applyBorder="1" applyAlignment="1">
      <alignment horizontal="center" vertical="center" shrinkToFit="1"/>
    </xf>
    <xf numFmtId="0" fontId="0" fillId="4" borderId="15" xfId="0" applyFill="1" applyBorder="1" applyAlignment="1">
      <alignment horizontal="center" vertical="center" shrinkToFit="1"/>
    </xf>
    <xf numFmtId="0" fontId="0" fillId="4" borderId="28" xfId="0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center" vertical="center" shrinkToFit="1"/>
    </xf>
    <xf numFmtId="0" fontId="0" fillId="4" borderId="29" xfId="0" applyFill="1" applyBorder="1" applyAlignment="1">
      <alignment horizontal="center" vertical="center" shrinkToFit="1"/>
    </xf>
    <xf numFmtId="0" fontId="0" fillId="4" borderId="30" xfId="0" applyFill="1" applyBorder="1" applyAlignment="1">
      <alignment horizontal="center" vertical="center" shrinkToFit="1"/>
    </xf>
    <xf numFmtId="0" fontId="0" fillId="4" borderId="31" xfId="0" applyFill="1" applyBorder="1" applyAlignment="1">
      <alignment horizontal="center" vertical="center" shrinkToFit="1"/>
    </xf>
    <xf numFmtId="0" fontId="0" fillId="4" borderId="37" xfId="0" applyFill="1" applyBorder="1" applyAlignment="1">
      <alignment horizontal="center" vertical="center" shrinkToFit="1"/>
    </xf>
    <xf numFmtId="0" fontId="0" fillId="4" borderId="33" xfId="0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center" shrinkToFit="1"/>
    </xf>
    <xf numFmtId="0" fontId="0" fillId="4" borderId="5" xfId="0" applyFill="1" applyBorder="1" applyAlignment="1">
      <alignment horizontal="center" vertical="center" shrinkToFit="1"/>
    </xf>
    <xf numFmtId="0" fontId="0" fillId="4" borderId="16" xfId="0" applyFill="1" applyBorder="1" applyAlignment="1">
      <alignment horizontal="center" vertical="center" shrinkToFit="1"/>
    </xf>
    <xf numFmtId="0" fontId="0" fillId="4" borderId="32" xfId="0" applyFill="1" applyBorder="1" applyAlignment="1">
      <alignment horizontal="center" vertical="center" shrinkToFit="1"/>
    </xf>
    <xf numFmtId="0" fontId="0" fillId="4" borderId="38" xfId="0" applyFill="1" applyBorder="1" applyAlignment="1">
      <alignment horizontal="center" vertical="center" shrinkToFit="1"/>
    </xf>
    <xf numFmtId="0" fontId="0" fillId="4" borderId="35" xfId="0" applyFill="1" applyBorder="1" applyAlignment="1">
      <alignment horizontal="center" vertical="center" shrinkToFit="1"/>
    </xf>
    <xf numFmtId="0" fontId="0" fillId="4" borderId="7" xfId="0" applyFill="1" applyBorder="1" applyAlignment="1">
      <alignment horizontal="center" vertical="center" shrinkToFit="1"/>
    </xf>
    <xf numFmtId="0" fontId="0" fillId="4" borderId="8" xfId="0" applyFill="1" applyBorder="1" applyAlignment="1">
      <alignment horizontal="center" vertical="center" shrinkToFit="1"/>
    </xf>
    <xf numFmtId="0" fontId="0" fillId="4" borderId="10" xfId="0" applyFill="1" applyBorder="1" applyAlignment="1">
      <alignment shrinkToFit="1"/>
    </xf>
    <xf numFmtId="0" fontId="0" fillId="6" borderId="10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7" borderId="7" xfId="0" applyFill="1" applyBorder="1" applyAlignment="1">
      <alignment shrinkToFit="1"/>
    </xf>
    <xf numFmtId="0" fontId="1" fillId="7" borderId="7" xfId="0" applyFont="1" applyFill="1" applyBorder="1" applyAlignment="1">
      <alignment shrinkToFit="1"/>
    </xf>
    <xf numFmtId="0" fontId="0" fillId="3" borderId="0" xfId="0" applyFill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0" fillId="4" borderId="6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left" vertical="center" shrinkToFit="1"/>
    </xf>
    <xf numFmtId="0" fontId="0" fillId="2" borderId="59" xfId="0" applyFill="1" applyBorder="1" applyAlignment="1">
      <alignment horizontal="center" vertical="center" shrinkToFit="1"/>
    </xf>
    <xf numFmtId="0" fontId="0" fillId="2" borderId="60" xfId="0" applyFill="1" applyBorder="1" applyAlignment="1">
      <alignment horizontal="left" vertical="center" shrinkToFit="1"/>
    </xf>
    <xf numFmtId="0" fontId="4" fillId="2" borderId="61" xfId="0" applyFont="1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62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left" vertical="center" shrinkToFit="1"/>
    </xf>
    <xf numFmtId="0" fontId="0" fillId="2" borderId="62" xfId="0" applyFill="1" applyBorder="1" applyAlignment="1">
      <alignment horizontal="left" vertical="center" shrinkToFit="1"/>
    </xf>
    <xf numFmtId="0" fontId="0" fillId="2" borderId="61" xfId="0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4" borderId="0" xfId="0" applyFill="1"/>
    <xf numFmtId="0" fontId="5" fillId="4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3'!$B$2:$B$5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'Question 3'!$C$2:$C$5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9050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'Question 3'!$B$6:$B$10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'Question 3'!$C$6:$C$10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3'!$B$11:$B$15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'Question 3'!$C$11:$C$15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72840"/>
        <c:axId val="599474808"/>
      </c:scatterChart>
      <c:valAx>
        <c:axId val="5994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4808"/>
        <c:crosses val="autoZero"/>
        <c:crossBetween val="midCat"/>
      </c:valAx>
      <c:valAx>
        <c:axId val="5994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12737</xdr:colOff>
      <xdr:row>14</xdr:row>
      <xdr:rowOff>26448</xdr:rowOff>
    </xdr:from>
    <xdr:to>
      <xdr:col>19</xdr:col>
      <xdr:colOff>622851</xdr:colOff>
      <xdr:row>24</xdr:row>
      <xdr:rowOff>38099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241259" y="2683509"/>
          <a:ext cx="6215783" cy="190008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53009</xdr:colOff>
      <xdr:row>0</xdr:row>
      <xdr:rowOff>26503</xdr:rowOff>
    </xdr:from>
    <xdr:to>
      <xdr:col>10</xdr:col>
      <xdr:colOff>357809</xdr:colOff>
      <xdr:row>16</xdr:row>
      <xdr:rowOff>172277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E3C8EA-7447-41BB-905F-BC1D652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6626</xdr:colOff>
      <xdr:row>3</xdr:row>
      <xdr:rowOff>178905</xdr:rowOff>
    </xdr:from>
    <xdr:to>
      <xdr:col>19</xdr:col>
      <xdr:colOff>13252</xdr:colOff>
      <xdr:row>24</xdr:row>
      <xdr:rowOff>6626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29E3E3-7FFF-4AC2-9D53-48E4F1FEBDB8}"/>
            </a:ext>
          </a:extLst>
        </xdr:cNvPr>
        <xdr:cNvSpPr txBox="1"/>
      </xdr:nvSpPr>
      <xdr:spPr>
        <a:xfrm>
          <a:off x="8103704" y="735496"/>
          <a:ext cx="3743739" cy="379674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15" zoomScaleNormal="115" workbookViewId="0">
      <selection activeCell="B15" sqref="B15"/>
    </sheetView>
  </sheetViews>
  <sheetFormatPr defaultColWidth="9.109375" defaultRowHeight="14.4" x14ac:dyDescent="0.3"/>
  <cols>
    <col min="1" max="16384" width="9.109375" style="1"/>
  </cols>
  <sheetData>
    <row r="1" spans="1:5" x14ac:dyDescent="0.3">
      <c r="A1" s="1" t="s">
        <v>0</v>
      </c>
      <c r="B1" s="1" t="s">
        <v>1</v>
      </c>
    </row>
    <row r="2" spans="1:5" x14ac:dyDescent="0.3">
      <c r="A2" s="1" t="s">
        <v>2</v>
      </c>
      <c r="B2" s="1" t="s">
        <v>3</v>
      </c>
    </row>
    <row r="3" spans="1:5" x14ac:dyDescent="0.3">
      <c r="A3" s="1" t="s">
        <v>4</v>
      </c>
      <c r="B3" s="1" t="s">
        <v>5</v>
      </c>
    </row>
    <row r="4" spans="1:5" x14ac:dyDescent="0.3">
      <c r="A4" s="1" t="s">
        <v>6</v>
      </c>
      <c r="B4" s="1" t="s">
        <v>7</v>
      </c>
    </row>
    <row r="5" spans="1:5" x14ac:dyDescent="0.3">
      <c r="A5" s="1" t="s">
        <v>8</v>
      </c>
    </row>
    <row r="7" spans="1:5" ht="15" thickBot="1" x14ac:dyDescent="0.35"/>
    <row r="8" spans="1:5" ht="15.6" thickTop="1" thickBot="1" x14ac:dyDescent="0.35">
      <c r="A8" s="7" t="s">
        <v>19</v>
      </c>
      <c r="B8" s="8" t="s">
        <v>20</v>
      </c>
      <c r="C8" s="8" t="s">
        <v>21</v>
      </c>
      <c r="D8" s="8" t="s">
        <v>22</v>
      </c>
      <c r="E8" s="9" t="s">
        <v>23</v>
      </c>
    </row>
    <row r="9" spans="1:5" x14ac:dyDescent="0.3">
      <c r="A9" s="87" t="s">
        <v>9</v>
      </c>
      <c r="B9" s="5" t="s">
        <v>9</v>
      </c>
      <c r="C9" s="118" t="s">
        <v>9</v>
      </c>
      <c r="D9" s="119" t="s">
        <v>9</v>
      </c>
      <c r="E9" s="6" t="s">
        <v>9</v>
      </c>
    </row>
    <row r="10" spans="1:5" x14ac:dyDescent="0.3">
      <c r="A10" s="88" t="s">
        <v>10</v>
      </c>
      <c r="B10" s="3" t="s">
        <v>10</v>
      </c>
      <c r="C10" s="95" t="s">
        <v>10</v>
      </c>
      <c r="D10" s="4" t="s">
        <v>10</v>
      </c>
      <c r="E10" s="120" t="s">
        <v>10</v>
      </c>
    </row>
    <row r="11" spans="1:5" x14ac:dyDescent="0.3">
      <c r="A11" s="89" t="s">
        <v>11</v>
      </c>
      <c r="B11" s="74" t="s">
        <v>11</v>
      </c>
      <c r="C11" s="3" t="s">
        <v>11</v>
      </c>
      <c r="D11" s="95" t="s">
        <v>11</v>
      </c>
      <c r="E11" s="2" t="s">
        <v>11</v>
      </c>
    </row>
    <row r="12" spans="1:5" x14ac:dyDescent="0.3">
      <c r="A12" s="90" t="s">
        <v>24</v>
      </c>
      <c r="B12" s="4" t="s">
        <v>24</v>
      </c>
      <c r="C12" s="74" t="s">
        <v>24</v>
      </c>
      <c r="D12" s="3" t="s">
        <v>24</v>
      </c>
      <c r="E12" s="2" t="s">
        <v>24</v>
      </c>
    </row>
    <row r="13" spans="1:5" ht="15" thickBot="1" x14ac:dyDescent="0.35">
      <c r="A13" s="10"/>
      <c r="B13" s="122" t="s">
        <v>25</v>
      </c>
      <c r="C13" s="121" t="s">
        <v>25</v>
      </c>
      <c r="D13" s="12"/>
      <c r="E13" s="11"/>
    </row>
    <row r="14" spans="1:5" ht="15" thickTop="1" x14ac:dyDescent="0.3"/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15" zoomScaleNormal="115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0"/>
  <sheetViews>
    <sheetView zoomScale="115" zoomScaleNormal="115" workbookViewId="0">
      <selection activeCell="F23" sqref="F23"/>
    </sheetView>
  </sheetViews>
  <sheetFormatPr defaultColWidth="9.109375" defaultRowHeight="14.4" x14ac:dyDescent="0.3"/>
  <cols>
    <col min="1" max="7" width="9.109375" style="13"/>
    <col min="8" max="8" width="9.109375" style="13" customWidth="1"/>
    <col min="9" max="10" width="9.109375" style="14" customWidth="1"/>
    <col min="11" max="11" width="9.109375" style="13" customWidth="1"/>
    <col min="12" max="16384" width="9.109375" style="13"/>
  </cols>
  <sheetData>
    <row r="1" spans="2:20" ht="15" thickBot="1" x14ac:dyDescent="0.35">
      <c r="O1" s="146" t="s">
        <v>32</v>
      </c>
      <c r="P1" s="146"/>
      <c r="R1" s="146" t="s">
        <v>34</v>
      </c>
      <c r="S1" s="146"/>
    </row>
    <row r="2" spans="2:20" ht="15.6" thickTop="1" thickBot="1" x14ac:dyDescent="0.35">
      <c r="B2" s="15" t="s">
        <v>18</v>
      </c>
      <c r="C2" s="16" t="s">
        <v>13</v>
      </c>
      <c r="D2" s="16" t="s">
        <v>12</v>
      </c>
      <c r="E2" s="16" t="s">
        <v>14</v>
      </c>
      <c r="F2" s="16" t="s">
        <v>15</v>
      </c>
      <c r="G2" s="16" t="s">
        <v>16</v>
      </c>
      <c r="H2" s="17" t="s">
        <v>17</v>
      </c>
      <c r="K2" s="18" t="s">
        <v>26</v>
      </c>
      <c r="L2" s="19" t="s">
        <v>45</v>
      </c>
      <c r="N2" s="96" t="s">
        <v>31</v>
      </c>
      <c r="O2" s="97" t="s">
        <v>27</v>
      </c>
      <c r="P2" s="98" t="s">
        <v>28</v>
      </c>
      <c r="Q2" s="99" t="s">
        <v>31</v>
      </c>
      <c r="R2" s="97" t="s">
        <v>27</v>
      </c>
      <c r="S2" s="97" t="s">
        <v>33</v>
      </c>
      <c r="T2" s="100" t="s">
        <v>35</v>
      </c>
    </row>
    <row r="3" spans="2:20" x14ac:dyDescent="0.3">
      <c r="B3" s="20">
        <v>0</v>
      </c>
      <c r="C3" s="21">
        <v>1.75</v>
      </c>
      <c r="D3" s="22">
        <v>2.25</v>
      </c>
      <c r="E3" s="22">
        <f>SUM(D3,C3)/2</f>
        <v>2</v>
      </c>
      <c r="F3" s="22">
        <f>SIN(E3)</f>
        <v>0.90929742682568171</v>
      </c>
      <c r="G3" s="22">
        <f>((E3^3)/4)-1</f>
        <v>1</v>
      </c>
      <c r="H3" s="23">
        <f>G3-F3</f>
        <v>9.0702573174318291E-2</v>
      </c>
      <c r="K3" s="24">
        <v>0</v>
      </c>
      <c r="L3" s="25">
        <f>ABS(H3)</f>
        <v>9.0702573174318291E-2</v>
      </c>
      <c r="N3" s="101">
        <v>0</v>
      </c>
      <c r="O3" s="102">
        <v>2</v>
      </c>
      <c r="P3" s="103">
        <f>POWER((4*SIN(O3))+4,1/3)</f>
        <v>1.9692968800947126</v>
      </c>
      <c r="Q3" s="104">
        <v>0</v>
      </c>
      <c r="R3" s="105">
        <v>2</v>
      </c>
      <c r="S3" s="105">
        <f>SIN(R3)-((R3^3)/4)+1</f>
        <v>-9.0702573174318291E-2</v>
      </c>
      <c r="T3" s="106">
        <f>COS(R3)-(3*(R3^2))/4</f>
        <v>-3.4161468365471426</v>
      </c>
    </row>
    <row r="4" spans="2:20" x14ac:dyDescent="0.3">
      <c r="B4" s="20">
        <f>B3+1</f>
        <v>1</v>
      </c>
      <c r="C4" s="26">
        <f>IF(H3&gt;0,C3,E3)</f>
        <v>1.75</v>
      </c>
      <c r="D4" s="27">
        <f>IF(H3&gt;0,E3,D3)</f>
        <v>2</v>
      </c>
      <c r="E4" s="27">
        <f>SUM(D4,C4)/2</f>
        <v>1.875</v>
      </c>
      <c r="F4" s="27">
        <f>SIN(E4)</f>
        <v>0.95408578160969382</v>
      </c>
      <c r="G4" s="27">
        <f t="shared" ref="G4:G6" si="0">((E4^3)/4)-1</f>
        <v>0.64794921875</v>
      </c>
      <c r="H4" s="28">
        <f>G4-F4</f>
        <v>-0.30613656285969382</v>
      </c>
      <c r="K4" s="24">
        <v>1</v>
      </c>
      <c r="L4" s="29">
        <f t="shared" ref="L4:L8" si="1">ABS(H4)</f>
        <v>0.30613656285969382</v>
      </c>
      <c r="N4" s="101">
        <f>N3+1</f>
        <v>1</v>
      </c>
      <c r="O4" s="107">
        <f>P3</f>
        <v>1.9692968800947126</v>
      </c>
      <c r="P4" s="108">
        <f t="shared" ref="P4:P8" si="2">POWER((4*SIN(O4))+4,1/3)</f>
        <v>1.9735325728756814</v>
      </c>
      <c r="Q4" s="109">
        <f>Q3+1</f>
        <v>1</v>
      </c>
      <c r="R4" s="110">
        <f>R3-(S3/T3)</f>
        <v>1.973448865779436</v>
      </c>
      <c r="S4" s="110">
        <f>SIN(R4)-((R4^3)/4)+1</f>
        <v>-1.3745544346543959E-3</v>
      </c>
      <c r="T4" s="111">
        <f>COS(R4)-(3*(R4^2))/4</f>
        <v>-3.3127354390562704</v>
      </c>
    </row>
    <row r="5" spans="2:20" x14ac:dyDescent="0.3">
      <c r="B5" s="20">
        <f t="shared" ref="B5:B16" si="3">B4+1</f>
        <v>2</v>
      </c>
      <c r="C5" s="26">
        <f t="shared" ref="C5:C6" si="4">IF(H4&gt;0,C4,E4)</f>
        <v>1.875</v>
      </c>
      <c r="D5" s="27">
        <f t="shared" ref="D5:D6" si="5">IF(H4&gt;0,E4,D4)</f>
        <v>2</v>
      </c>
      <c r="E5" s="27">
        <f t="shared" ref="E5:E6" si="6">SUM(D5,C5)/2</f>
        <v>1.9375</v>
      </c>
      <c r="F5" s="27">
        <f t="shared" ref="F5:F17" si="7">SIN(E5)</f>
        <v>0.9335142808623762</v>
      </c>
      <c r="G5" s="27">
        <f t="shared" si="0"/>
        <v>0.81829833984375</v>
      </c>
      <c r="H5" s="28">
        <f t="shared" ref="H5:H6" si="8">G5-F5</f>
        <v>-0.1152159410186262</v>
      </c>
      <c r="K5" s="24">
        <v>2</v>
      </c>
      <c r="L5" s="29">
        <f t="shared" si="1"/>
        <v>0.1152159410186262</v>
      </c>
      <c r="N5" s="101">
        <f t="shared" ref="N5:N8" si="9">N4+1</f>
        <v>2</v>
      </c>
      <c r="O5" s="107">
        <f t="shared" ref="O5:O8" si="10">P4</f>
        <v>1.9735325728756814</v>
      </c>
      <c r="P5" s="108">
        <f t="shared" si="2"/>
        <v>1.9729669202217917</v>
      </c>
      <c r="Q5" s="109">
        <f t="shared" ref="Q5:Q8" si="11">Q4+1</f>
        <v>2</v>
      </c>
      <c r="R5" s="110">
        <f>R4-(S4/T4)</f>
        <v>1.9730339354416708</v>
      </c>
      <c r="S5" s="110">
        <f t="shared" ref="S5:S8" si="12">SIN(R5)-((R5^3)/4)+1</f>
        <v>-3.3400819843265594E-7</v>
      </c>
      <c r="T5" s="111">
        <f t="shared" ref="T5:T8" si="13">COS(R5)-(3*(R5^2))/4</f>
        <v>-3.3111255225490543</v>
      </c>
    </row>
    <row r="6" spans="2:20" ht="15" thickBot="1" x14ac:dyDescent="0.35">
      <c r="B6" s="20">
        <f t="shared" si="3"/>
        <v>3</v>
      </c>
      <c r="C6" s="26">
        <f t="shared" si="4"/>
        <v>1.9375</v>
      </c>
      <c r="D6" s="27">
        <f t="shared" si="5"/>
        <v>2</v>
      </c>
      <c r="E6" s="27">
        <f t="shared" si="6"/>
        <v>1.96875</v>
      </c>
      <c r="F6" s="27">
        <f t="shared" si="7"/>
        <v>0.92185594218572775</v>
      </c>
      <c r="G6" s="27">
        <f t="shared" si="0"/>
        <v>0.90770721435546875</v>
      </c>
      <c r="H6" s="28">
        <f t="shared" si="8"/>
        <v>-1.4148727830259E-2</v>
      </c>
      <c r="K6" s="24">
        <v>3</v>
      </c>
      <c r="L6" s="29">
        <f t="shared" si="1"/>
        <v>1.4148727830259E-2</v>
      </c>
      <c r="N6" s="101">
        <f t="shared" si="9"/>
        <v>3</v>
      </c>
      <c r="O6" s="107">
        <f t="shared" si="10"/>
        <v>1.9729669202217917</v>
      </c>
      <c r="P6" s="108">
        <f t="shared" si="2"/>
        <v>1.9730428059710325</v>
      </c>
      <c r="Q6" s="109">
        <f t="shared" si="11"/>
        <v>3</v>
      </c>
      <c r="R6" s="110">
        <f>R5-(S5/T5)</f>
        <v>1.9730338345671505</v>
      </c>
      <c r="S6" s="110">
        <f t="shared" si="12"/>
        <v>-1.9095836023552692E-14</v>
      </c>
      <c r="T6" s="111">
        <f t="shared" si="13"/>
        <v>-3.3111251311823273</v>
      </c>
    </row>
    <row r="7" spans="2:20" ht="15" thickTop="1" x14ac:dyDescent="0.3">
      <c r="B7" s="58">
        <f t="shared" si="3"/>
        <v>4</v>
      </c>
      <c r="C7" s="59">
        <f t="shared" ref="C7" si="14">IF(H6&gt;0,C6,E6)</f>
        <v>1.96875</v>
      </c>
      <c r="D7" s="60">
        <f t="shared" ref="D7" si="15">IF(H6&gt;0,E6,D6)</f>
        <v>2</v>
      </c>
      <c r="E7" s="60">
        <f t="shared" ref="E7" si="16">SUM(D7,C7)/2</f>
        <v>1.984375</v>
      </c>
      <c r="F7" s="60">
        <f t="shared" si="7"/>
        <v>0.91568846060812537</v>
      </c>
      <c r="G7" s="60">
        <f t="shared" ref="G7" si="17">((E7^3)/4)-1</f>
        <v>0.95349025726318359</v>
      </c>
      <c r="H7" s="61">
        <f t="shared" ref="H7" si="18">G7-F7</f>
        <v>3.7801796655058229E-2</v>
      </c>
      <c r="I7" s="48"/>
      <c r="K7" s="51">
        <v>4</v>
      </c>
      <c r="L7" s="52">
        <f t="shared" si="1"/>
        <v>3.7801796655058229E-2</v>
      </c>
      <c r="N7" s="101">
        <f t="shared" si="9"/>
        <v>4</v>
      </c>
      <c r="O7" s="107">
        <f t="shared" si="10"/>
        <v>1.9730428059710325</v>
      </c>
      <c r="P7" s="108">
        <f t="shared" si="2"/>
        <v>1.9730326316310438</v>
      </c>
      <c r="Q7" s="109">
        <f t="shared" si="11"/>
        <v>4</v>
      </c>
      <c r="R7" s="110">
        <f>R6-(S6/T6)</f>
        <v>1.9730338345671448</v>
      </c>
      <c r="S7" s="110">
        <f t="shared" si="12"/>
        <v>0</v>
      </c>
      <c r="T7" s="111">
        <f t="shared" si="13"/>
        <v>-3.3111251311823051</v>
      </c>
    </row>
    <row r="8" spans="2:20" ht="14.25" customHeight="1" thickBot="1" x14ac:dyDescent="0.35">
      <c r="B8" s="30">
        <f t="shared" si="3"/>
        <v>5</v>
      </c>
      <c r="C8" s="31">
        <f t="shared" ref="C8:C16" si="19">IF(H7&gt;0,C7,E7)</f>
        <v>1.96875</v>
      </c>
      <c r="D8" s="32">
        <f t="shared" ref="D8:D16" si="20">IF(H7&gt;0,E7,D7)</f>
        <v>1.984375</v>
      </c>
      <c r="E8" s="32">
        <f t="shared" ref="E8:E16" si="21">SUM(D8,C8)/2</f>
        <v>1.9765625</v>
      </c>
      <c r="F8" s="32">
        <f t="shared" si="7"/>
        <v>0.91880024081244061</v>
      </c>
      <c r="G8" s="32">
        <f t="shared" ref="G8:G16" si="22">((E8^3)/4)-1</f>
        <v>0.93050825595855713</v>
      </c>
      <c r="H8" s="33">
        <f t="shared" ref="H8:H15" si="23">G8-F8</f>
        <v>1.1708015146116524E-2</v>
      </c>
      <c r="I8" s="49" t="s">
        <v>30</v>
      </c>
      <c r="K8" s="34">
        <v>5</v>
      </c>
      <c r="L8" s="35">
        <f t="shared" si="1"/>
        <v>1.1708015146116524E-2</v>
      </c>
      <c r="N8" s="112">
        <f t="shared" si="9"/>
        <v>5</v>
      </c>
      <c r="O8" s="113">
        <f t="shared" si="10"/>
        <v>1.9730326316310438</v>
      </c>
      <c r="P8" s="114">
        <f t="shared" si="2"/>
        <v>1.9730339958615171</v>
      </c>
      <c r="Q8" s="115">
        <f t="shared" si="11"/>
        <v>5</v>
      </c>
      <c r="R8" s="116">
        <f>R7-(S7/T7)</f>
        <v>1.9730338345671448</v>
      </c>
      <c r="S8" s="116">
        <f t="shared" si="12"/>
        <v>0</v>
      </c>
      <c r="T8" s="117">
        <f t="shared" si="13"/>
        <v>-3.3111251311823051</v>
      </c>
    </row>
    <row r="9" spans="2:20" ht="15" customHeight="1" thickTop="1" thickBot="1" x14ac:dyDescent="0.35">
      <c r="B9" s="62">
        <f t="shared" si="3"/>
        <v>6</v>
      </c>
      <c r="C9" s="63">
        <f t="shared" si="19"/>
        <v>1.96875</v>
      </c>
      <c r="D9" s="63">
        <f t="shared" si="20"/>
        <v>1.9765625</v>
      </c>
      <c r="E9" s="63">
        <f t="shared" si="21"/>
        <v>1.97265625</v>
      </c>
      <c r="F9" s="63">
        <f t="shared" si="7"/>
        <v>0.9203351130898344</v>
      </c>
      <c r="G9" s="63">
        <f t="shared" si="22"/>
        <v>0.91908515989780426</v>
      </c>
      <c r="H9" s="64">
        <f t="shared" si="23"/>
        <v>-1.2499531920301399E-3</v>
      </c>
      <c r="I9" s="49" t="str">
        <f t="shared" ref="I9:I18" si="24">IF(ABS(H9)&lt;0.000001,"Less","More")</f>
        <v>More</v>
      </c>
      <c r="K9" s="36" t="s">
        <v>29</v>
      </c>
      <c r="L9" s="37">
        <f>MAX(L3:L7)</f>
        <v>0.30613656285969382</v>
      </c>
    </row>
    <row r="10" spans="2:20" ht="15.6" thickTop="1" thickBot="1" x14ac:dyDescent="0.35">
      <c r="B10" s="38">
        <f t="shared" si="3"/>
        <v>7</v>
      </c>
      <c r="C10" s="39">
        <f t="shared" si="19"/>
        <v>1.97265625</v>
      </c>
      <c r="D10" s="39">
        <f t="shared" si="20"/>
        <v>1.9765625</v>
      </c>
      <c r="E10" s="39">
        <f t="shared" si="21"/>
        <v>1.974609375</v>
      </c>
      <c r="F10" s="39">
        <f t="shared" si="7"/>
        <v>0.9195694308900767</v>
      </c>
      <c r="G10" s="39">
        <f t="shared" si="22"/>
        <v>0.92479105852544308</v>
      </c>
      <c r="H10" s="40">
        <f t="shared" si="23"/>
        <v>5.2216276353663771E-3</v>
      </c>
      <c r="I10" s="49" t="str">
        <f t="shared" si="24"/>
        <v>More</v>
      </c>
      <c r="K10" s="14"/>
    </row>
    <row r="11" spans="2:20" ht="15.6" thickTop="1" thickBot="1" x14ac:dyDescent="0.35">
      <c r="B11" s="38">
        <f t="shared" si="3"/>
        <v>8</v>
      </c>
      <c r="C11" s="39">
        <f t="shared" si="19"/>
        <v>1.97265625</v>
      </c>
      <c r="D11" s="39">
        <f t="shared" si="20"/>
        <v>1.974609375</v>
      </c>
      <c r="E11" s="39">
        <f t="shared" si="21"/>
        <v>1.9736328125</v>
      </c>
      <c r="F11" s="39">
        <f t="shared" si="7"/>
        <v>0.9199527106575569</v>
      </c>
      <c r="G11" s="39">
        <f t="shared" si="22"/>
        <v>0.9219366975594312</v>
      </c>
      <c r="H11" s="40">
        <f t="shared" si="23"/>
        <v>1.9839869018742906E-3</v>
      </c>
      <c r="I11" s="49" t="str">
        <f t="shared" si="24"/>
        <v>More</v>
      </c>
      <c r="K11" s="65" t="s">
        <v>36</v>
      </c>
      <c r="L11" s="66" t="s">
        <v>37</v>
      </c>
      <c r="M11" s="75" t="s">
        <v>38</v>
      </c>
      <c r="N11" s="83" t="s">
        <v>42</v>
      </c>
      <c r="O11" s="84" t="s">
        <v>43</v>
      </c>
    </row>
    <row r="12" spans="2:20" x14ac:dyDescent="0.3">
      <c r="B12" s="38">
        <f t="shared" si="3"/>
        <v>9</v>
      </c>
      <c r="C12" s="39">
        <f t="shared" si="19"/>
        <v>1.97265625</v>
      </c>
      <c r="D12" s="39">
        <f t="shared" si="20"/>
        <v>1.9736328125</v>
      </c>
      <c r="E12" s="39">
        <f t="shared" si="21"/>
        <v>1.97314453125</v>
      </c>
      <c r="F12" s="39">
        <f t="shared" si="7"/>
        <v>0.92014402156340858</v>
      </c>
      <c r="G12" s="39">
        <f t="shared" si="22"/>
        <v>0.9205105759028811</v>
      </c>
      <c r="H12" s="40">
        <f t="shared" si="23"/>
        <v>3.6655433947252458E-4</v>
      </c>
      <c r="I12" s="49" t="str">
        <f t="shared" si="24"/>
        <v>More</v>
      </c>
      <c r="K12" s="67" t="s">
        <v>39</v>
      </c>
      <c r="L12" s="68">
        <f>E8</f>
        <v>1.9765625</v>
      </c>
      <c r="M12" s="76">
        <f>1.97303383-L12</f>
        <v>-3.5286699999999005E-3</v>
      </c>
      <c r="N12" s="81">
        <v>1.75</v>
      </c>
      <c r="O12" s="82">
        <f t="shared" ref="O12" si="25">1.97303383-N12</f>
        <v>0.2230338300000001</v>
      </c>
    </row>
    <row r="13" spans="2:20" x14ac:dyDescent="0.3">
      <c r="B13" s="38">
        <f t="shared" si="3"/>
        <v>10</v>
      </c>
      <c r="C13" s="39">
        <f t="shared" si="19"/>
        <v>1.97265625</v>
      </c>
      <c r="D13" s="39">
        <f t="shared" si="20"/>
        <v>1.97314453125</v>
      </c>
      <c r="E13" s="39">
        <f t="shared" si="21"/>
        <v>1.972900390625</v>
      </c>
      <c r="F13" s="39">
        <f t="shared" si="7"/>
        <v>0.92023959475189843</v>
      </c>
      <c r="G13" s="39">
        <f t="shared" si="22"/>
        <v>0.91979777970482246</v>
      </c>
      <c r="H13" s="40">
        <f t="shared" si="23"/>
        <v>-4.4181504707596631E-4</v>
      </c>
      <c r="I13" s="49" t="str">
        <f t="shared" si="24"/>
        <v>More</v>
      </c>
      <c r="K13" s="67" t="s">
        <v>40</v>
      </c>
      <c r="L13" s="69">
        <f>O8</f>
        <v>1.9730326316310438</v>
      </c>
      <c r="M13" s="77">
        <f t="shared" ref="M13:M14" si="26">1.97303383-L13</f>
        <v>1.1983689562899968E-6</v>
      </c>
      <c r="N13" s="79">
        <f>O4</f>
        <v>1.9692968800947126</v>
      </c>
      <c r="O13" s="70">
        <f t="shared" ref="O13" si="27">1.97303383-N13</f>
        <v>3.736949905287501E-3</v>
      </c>
    </row>
    <row r="14" spans="2:20" ht="15" thickBot="1" x14ac:dyDescent="0.35">
      <c r="B14" s="38">
        <f t="shared" si="3"/>
        <v>11</v>
      </c>
      <c r="C14" s="39">
        <f t="shared" si="19"/>
        <v>1.972900390625</v>
      </c>
      <c r="D14" s="39">
        <f t="shared" si="20"/>
        <v>1.97314453125</v>
      </c>
      <c r="E14" s="39">
        <f t="shared" si="21"/>
        <v>1.9730224609375</v>
      </c>
      <c r="F14" s="39">
        <f t="shared" si="7"/>
        <v>0.9201918150136168</v>
      </c>
      <c r="G14" s="39">
        <f t="shared" si="22"/>
        <v>0.92015415575360748</v>
      </c>
      <c r="H14" s="40">
        <f t="shared" si="23"/>
        <v>-3.7659260009315076E-5</v>
      </c>
      <c r="I14" s="49" t="str">
        <f t="shared" si="24"/>
        <v>More</v>
      </c>
      <c r="K14" s="71" t="s">
        <v>41</v>
      </c>
      <c r="L14" s="72">
        <f>R8</f>
        <v>1.9730338345671448</v>
      </c>
      <c r="M14" s="78">
        <f t="shared" si="26"/>
        <v>-4.5671446624595546E-9</v>
      </c>
      <c r="N14" s="80">
        <f>R4</f>
        <v>1.973448865779436</v>
      </c>
      <c r="O14" s="73">
        <f t="shared" ref="O14" si="28">1.97303383-N14</f>
        <v>-4.1503577943591274E-4</v>
      </c>
    </row>
    <row r="15" spans="2:20" ht="15" thickTop="1" x14ac:dyDescent="0.3">
      <c r="B15" s="38">
        <f t="shared" si="3"/>
        <v>12</v>
      </c>
      <c r="C15" s="39">
        <f t="shared" si="19"/>
        <v>1.9730224609375</v>
      </c>
      <c r="D15" s="39">
        <f t="shared" si="20"/>
        <v>1.97314453125</v>
      </c>
      <c r="E15" s="39">
        <f t="shared" si="21"/>
        <v>1.97308349609375</v>
      </c>
      <c r="F15" s="39">
        <f t="shared" si="7"/>
        <v>0.92016792000245906</v>
      </c>
      <c r="G15" s="39">
        <f t="shared" si="22"/>
        <v>0.92033236031551269</v>
      </c>
      <c r="H15" s="40">
        <f t="shared" si="23"/>
        <v>1.644403130536265E-4</v>
      </c>
      <c r="I15" s="49" t="str">
        <f t="shared" si="24"/>
        <v>More</v>
      </c>
      <c r="K15" s="14"/>
    </row>
    <row r="16" spans="2:20" x14ac:dyDescent="0.3">
      <c r="B16" s="43">
        <f t="shared" si="3"/>
        <v>13</v>
      </c>
      <c r="C16" s="44">
        <f t="shared" si="19"/>
        <v>1.9730224609375</v>
      </c>
      <c r="D16" s="44">
        <f t="shared" si="20"/>
        <v>1.97308349609375</v>
      </c>
      <c r="E16" s="44">
        <f t="shared" si="21"/>
        <v>1.973052978515625</v>
      </c>
      <c r="F16" s="44">
        <f t="shared" si="7"/>
        <v>0.92017986793653006</v>
      </c>
      <c r="G16" s="44">
        <f t="shared" si="22"/>
        <v>0.9202432566563985</v>
      </c>
      <c r="H16" s="45">
        <f>G16-F16</f>
        <v>6.3388719868440191E-5</v>
      </c>
      <c r="I16" s="49" t="str">
        <f t="shared" si="24"/>
        <v>More</v>
      </c>
      <c r="K16" s="14"/>
    </row>
    <row r="17" spans="2:11" x14ac:dyDescent="0.3">
      <c r="B17" s="46">
        <f t="shared" ref="B17:B19" si="29">B16+1</f>
        <v>14</v>
      </c>
      <c r="C17" s="39">
        <f t="shared" ref="C17" si="30">IF(H16&gt;0,C16,E16)</f>
        <v>1.9730224609375</v>
      </c>
      <c r="D17" s="39">
        <f t="shared" ref="D17" si="31">IF(H16&gt;0,E16,D16)</f>
        <v>1.973052978515625</v>
      </c>
      <c r="E17" s="39">
        <f t="shared" ref="E17" si="32">SUM(D17,C17)/2</f>
        <v>1.9730377197265625</v>
      </c>
      <c r="F17" s="39">
        <f t="shared" si="7"/>
        <v>0.92018584158219718</v>
      </c>
      <c r="G17" s="39">
        <f t="shared" ref="G17" si="33">((E17^3)/4)-1</f>
        <v>0.92019870586046526</v>
      </c>
      <c r="H17" s="40">
        <f t="shared" ref="H17" si="34">G17-F17</f>
        <v>1.2864278268076568E-5</v>
      </c>
      <c r="I17" s="49" t="str">
        <f t="shared" si="24"/>
        <v>More</v>
      </c>
      <c r="K17" s="14"/>
    </row>
    <row r="18" spans="2:11" ht="15" thickBot="1" x14ac:dyDescent="0.35">
      <c r="B18" s="47">
        <f t="shared" si="29"/>
        <v>15</v>
      </c>
      <c r="C18" s="41">
        <f t="shared" ref="C18" si="35">IF(H17&gt;0,C17,E17)</f>
        <v>1.9730224609375</v>
      </c>
      <c r="D18" s="41">
        <f t="shared" ref="D18" si="36">IF(H17&gt;0,E17,D17)</f>
        <v>1.9730377197265625</v>
      </c>
      <c r="E18" s="41">
        <f t="shared" ref="E18" si="37">SUM(D18,C18)/2</f>
        <v>1.9730300903320313</v>
      </c>
      <c r="F18" s="41">
        <f t="shared" ref="F18" si="38">SIN(E18)</f>
        <v>0.92018882832468807</v>
      </c>
      <c r="G18" s="41">
        <f t="shared" ref="G18" si="39">((E18^3)/4)-1</f>
        <v>0.92017643072090216</v>
      </c>
      <c r="H18" s="42">
        <f t="shared" ref="H18" si="40">G18-F18</f>
        <v>-1.2397603785907485E-5</v>
      </c>
      <c r="I18" s="50" t="str">
        <f t="shared" si="24"/>
        <v>More</v>
      </c>
    </row>
    <row r="19" spans="2:11" ht="15.6" thickTop="1" thickBot="1" x14ac:dyDescent="0.35">
      <c r="B19" s="91">
        <f t="shared" si="29"/>
        <v>16</v>
      </c>
      <c r="C19" s="92">
        <f t="shared" ref="C19" si="41">IF(H18&gt;0,C18,E18)</f>
        <v>1.9730300903320313</v>
      </c>
      <c r="D19" s="92">
        <f t="shared" ref="D19" si="42">IF(H18&gt;0,E18,D18)</f>
        <v>1.9730377197265625</v>
      </c>
      <c r="E19" s="92">
        <f t="shared" ref="E19" si="43">SUM(D19,C19)/2</f>
        <v>1.9730339050292969</v>
      </c>
      <c r="F19" s="92">
        <f t="shared" ref="F19" si="44">SIN(E19)</f>
        <v>0.92018733496013783</v>
      </c>
      <c r="G19" s="92">
        <f t="shared" ref="G19" si="45">((E19^3)/4)-1</f>
        <v>0.92018756826915027</v>
      </c>
      <c r="H19" s="93">
        <f t="shared" ref="H19" si="46">G19-F19</f>
        <v>2.3330901244289493E-7</v>
      </c>
      <c r="I19" s="94" t="str">
        <f>IF(ABS(H19)&lt;0.000001,"Less","More")</f>
        <v>Less</v>
      </c>
    </row>
    <row r="20" spans="2:11" ht="15" thickTop="1" x14ac:dyDescent="0.3"/>
  </sheetData>
  <mergeCells count="2">
    <mergeCell ref="O1:P1"/>
    <mergeCell ref="R1:S1"/>
  </mergeCells>
  <conditionalFormatting sqref="L3:L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"/>
  <sheetViews>
    <sheetView zoomScale="115" zoomScaleNormal="115" workbookViewId="0"/>
  </sheetViews>
  <sheetFormatPr defaultRowHeight="14.4" x14ac:dyDescent="0.3"/>
  <sheetData>
    <row r="1" spans="1:23" x14ac:dyDescent="0.3">
      <c r="A1" s="147"/>
      <c r="B1" s="147" t="s">
        <v>65</v>
      </c>
      <c r="C1" s="147" t="s">
        <v>66</v>
      </c>
      <c r="D1" s="147"/>
      <c r="E1" s="147"/>
      <c r="F1" s="147"/>
      <c r="G1" s="147"/>
      <c r="H1" s="147"/>
      <c r="I1" s="147"/>
      <c r="J1" s="147"/>
      <c r="K1" s="147"/>
    </row>
    <row r="2" spans="1:23" x14ac:dyDescent="0.3">
      <c r="A2" s="147" t="s">
        <v>64</v>
      </c>
      <c r="B2" s="147">
        <v>2</v>
      </c>
      <c r="C2" s="147">
        <v>4</v>
      </c>
      <c r="D2" s="147"/>
      <c r="E2" s="147"/>
      <c r="F2" s="147"/>
      <c r="G2" s="147"/>
      <c r="H2" s="147"/>
      <c r="I2" s="147"/>
      <c r="J2" s="147"/>
      <c r="K2" s="147"/>
      <c r="M2">
        <v>2</v>
      </c>
      <c r="N2">
        <v>2</v>
      </c>
      <c r="O2">
        <v>5</v>
      </c>
      <c r="P2">
        <v>5</v>
      </c>
      <c r="Q2">
        <v>8</v>
      </c>
      <c r="R2">
        <v>8</v>
      </c>
      <c r="S2">
        <v>2</v>
      </c>
      <c r="T2">
        <v>5</v>
      </c>
      <c r="U2">
        <v>8</v>
      </c>
      <c r="V2">
        <v>8</v>
      </c>
      <c r="W2">
        <v>2</v>
      </c>
    </row>
    <row r="3" spans="1:23" x14ac:dyDescent="0.3">
      <c r="A3" s="147"/>
      <c r="B3" s="147">
        <v>2</v>
      </c>
      <c r="C3" s="147">
        <v>8</v>
      </c>
      <c r="D3" s="147"/>
      <c r="E3" s="147"/>
      <c r="F3" s="147"/>
      <c r="G3" s="147"/>
      <c r="H3" s="147"/>
      <c r="I3" s="147"/>
      <c r="J3" s="147"/>
      <c r="K3" s="147"/>
      <c r="M3">
        <v>4</v>
      </c>
      <c r="N3">
        <v>8</v>
      </c>
      <c r="O3">
        <v>6</v>
      </c>
      <c r="P3">
        <v>6</v>
      </c>
      <c r="Q3">
        <v>6</v>
      </c>
      <c r="R3">
        <v>8</v>
      </c>
      <c r="S3">
        <v>8</v>
      </c>
      <c r="T3">
        <v>6</v>
      </c>
      <c r="U3">
        <v>6</v>
      </c>
      <c r="V3">
        <v>4</v>
      </c>
      <c r="W3">
        <v>4</v>
      </c>
    </row>
    <row r="4" spans="1:23" x14ac:dyDescent="0.3">
      <c r="A4" s="147"/>
      <c r="B4" s="147">
        <v>5</v>
      </c>
      <c r="C4" s="147">
        <v>6</v>
      </c>
      <c r="D4" s="147"/>
      <c r="E4" s="147"/>
      <c r="F4" s="147"/>
      <c r="G4" s="147"/>
      <c r="H4" s="147"/>
      <c r="I4" s="147"/>
      <c r="J4" s="147"/>
      <c r="K4" s="147"/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48" t="s">
        <v>69</v>
      </c>
      <c r="B5" s="148">
        <v>2</v>
      </c>
      <c r="C5" s="148">
        <v>4</v>
      </c>
      <c r="D5" s="147"/>
      <c r="E5" s="147"/>
      <c r="F5" s="147"/>
      <c r="G5" s="147"/>
      <c r="H5" s="147"/>
      <c r="I5" s="147"/>
      <c r="J5" s="147"/>
      <c r="K5" s="147"/>
    </row>
    <row r="6" spans="1:23" x14ac:dyDescent="0.3">
      <c r="A6" s="147" t="s">
        <v>67</v>
      </c>
      <c r="B6" s="147">
        <v>5</v>
      </c>
      <c r="C6" s="147">
        <v>6</v>
      </c>
      <c r="D6" s="147"/>
      <c r="E6" s="147"/>
      <c r="F6" s="147"/>
      <c r="G6" s="147"/>
      <c r="H6" s="147"/>
      <c r="I6" s="147"/>
      <c r="J6" s="147"/>
      <c r="K6" s="147"/>
    </row>
    <row r="7" spans="1:23" x14ac:dyDescent="0.3">
      <c r="A7" s="147"/>
      <c r="B7" s="147">
        <v>8</v>
      </c>
      <c r="C7" s="147">
        <v>6</v>
      </c>
      <c r="D7" s="147"/>
      <c r="E7" s="147"/>
      <c r="F7" s="147"/>
      <c r="G7" s="147"/>
      <c r="H7" s="147"/>
      <c r="I7" s="147"/>
      <c r="J7" s="147"/>
      <c r="K7" s="147"/>
    </row>
    <row r="8" spans="1:23" x14ac:dyDescent="0.3">
      <c r="A8" s="147"/>
      <c r="B8" s="147">
        <v>8</v>
      </c>
      <c r="C8" s="147">
        <v>8</v>
      </c>
      <c r="D8" s="147"/>
      <c r="E8" s="147"/>
      <c r="F8" s="147"/>
      <c r="G8" s="147"/>
      <c r="H8" s="147"/>
      <c r="I8" s="147"/>
      <c r="J8" s="147"/>
      <c r="K8" s="147"/>
    </row>
    <row r="9" spans="1:23" x14ac:dyDescent="0.3">
      <c r="A9" s="147"/>
      <c r="B9" s="147">
        <v>2</v>
      </c>
      <c r="C9" s="147">
        <v>8</v>
      </c>
      <c r="D9" s="147"/>
      <c r="E9" s="147"/>
      <c r="F9" s="147"/>
      <c r="G9" s="147"/>
      <c r="H9" s="147"/>
      <c r="I9" s="147"/>
      <c r="J9" s="147"/>
      <c r="K9" s="147"/>
    </row>
    <row r="10" spans="1:23" x14ac:dyDescent="0.3">
      <c r="A10" s="148" t="s">
        <v>69</v>
      </c>
      <c r="B10" s="148">
        <v>5</v>
      </c>
      <c r="C10" s="148">
        <v>6</v>
      </c>
      <c r="D10" s="147"/>
      <c r="E10" s="147"/>
      <c r="F10" s="147"/>
      <c r="G10" s="147"/>
      <c r="H10" s="147"/>
      <c r="I10" s="147"/>
      <c r="J10" s="147"/>
      <c r="K10" s="147"/>
    </row>
    <row r="11" spans="1:23" x14ac:dyDescent="0.3">
      <c r="A11" s="147" t="s">
        <v>68</v>
      </c>
      <c r="B11" s="147">
        <v>5</v>
      </c>
      <c r="C11" s="147">
        <v>6</v>
      </c>
      <c r="D11" s="147"/>
      <c r="E11" s="147"/>
      <c r="F11" s="147"/>
      <c r="G11" s="147"/>
      <c r="H11" s="147"/>
      <c r="I11" s="147"/>
      <c r="J11" s="147"/>
      <c r="K11" s="147"/>
    </row>
    <row r="12" spans="1:23" x14ac:dyDescent="0.3">
      <c r="A12" s="147"/>
      <c r="B12" s="147">
        <v>8</v>
      </c>
      <c r="C12" s="147">
        <v>6</v>
      </c>
      <c r="D12" s="147"/>
      <c r="E12" s="147"/>
      <c r="F12" s="147"/>
      <c r="G12" s="147"/>
      <c r="H12" s="147"/>
      <c r="I12" s="147"/>
      <c r="J12" s="147"/>
      <c r="K12" s="147"/>
    </row>
    <row r="13" spans="1:23" x14ac:dyDescent="0.3">
      <c r="A13" s="147"/>
      <c r="B13" s="147">
        <v>8</v>
      </c>
      <c r="C13" s="147">
        <v>4</v>
      </c>
      <c r="D13" s="147"/>
      <c r="E13" s="147"/>
      <c r="F13" s="147"/>
      <c r="G13" s="147"/>
      <c r="H13" s="147"/>
      <c r="I13" s="147"/>
      <c r="J13" s="147"/>
      <c r="K13" s="147"/>
    </row>
    <row r="14" spans="1:23" x14ac:dyDescent="0.3">
      <c r="A14" s="147"/>
      <c r="B14" s="147">
        <v>2</v>
      </c>
      <c r="C14" s="147">
        <v>4</v>
      </c>
      <c r="D14" s="147"/>
      <c r="E14" s="147"/>
      <c r="F14" s="147"/>
      <c r="G14" s="147"/>
      <c r="H14" s="147"/>
      <c r="I14" s="147"/>
      <c r="J14" s="147"/>
      <c r="K14" s="147"/>
    </row>
    <row r="15" spans="1:23" x14ac:dyDescent="0.3">
      <c r="A15" s="148" t="s">
        <v>69</v>
      </c>
      <c r="B15" s="148">
        <v>5</v>
      </c>
      <c r="C15" s="148">
        <v>6</v>
      </c>
      <c r="D15" s="147"/>
      <c r="E15" s="147"/>
      <c r="F15" s="147"/>
      <c r="G15" s="147"/>
      <c r="H15" s="147"/>
      <c r="I15" s="147"/>
      <c r="J15" s="147"/>
      <c r="K15" s="147"/>
    </row>
    <row r="16" spans="1:23" x14ac:dyDescent="0.3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x14ac:dyDescent="0.3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x14ac:dyDescent="0.3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27"/>
  <sheetViews>
    <sheetView zoomScale="115" zoomScaleNormal="115" workbookViewId="0">
      <selection activeCell="F24" sqref="F18:F24"/>
    </sheetView>
  </sheetViews>
  <sheetFormatPr defaultColWidth="9.109375" defaultRowHeight="14.4" x14ac:dyDescent="0.3"/>
  <cols>
    <col min="1" max="16384" width="9.109375" style="13"/>
  </cols>
  <sheetData>
    <row r="1" spans="2:19" x14ac:dyDescent="0.3">
      <c r="B1" s="86">
        <v>1.6</v>
      </c>
      <c r="D1" s="86">
        <v>1.6</v>
      </c>
    </row>
    <row r="2" spans="2:19" x14ac:dyDescent="0.3">
      <c r="B2" s="85" t="s">
        <v>44</v>
      </c>
      <c r="C2" s="13" t="s">
        <v>46</v>
      </c>
      <c r="D2" s="13" t="s">
        <v>47</v>
      </c>
      <c r="N2" s="123" t="s">
        <v>58</v>
      </c>
      <c r="O2" s="123" t="s">
        <v>59</v>
      </c>
      <c r="P2" s="123" t="s">
        <v>60</v>
      </c>
      <c r="Q2" s="123" t="s">
        <v>61</v>
      </c>
      <c r="R2" s="123" t="s">
        <v>62</v>
      </c>
      <c r="S2" s="123" t="s">
        <v>63</v>
      </c>
    </row>
    <row r="3" spans="2:19" x14ac:dyDescent="0.3">
      <c r="B3" s="86">
        <v>0</v>
      </c>
      <c r="D3" s="86">
        <v>0</v>
      </c>
      <c r="N3" s="123">
        <f>F16</f>
        <v>9.5445347916737688</v>
      </c>
      <c r="O3" s="123">
        <f>L24</f>
        <v>9.5444692358250851</v>
      </c>
      <c r="P3" s="123">
        <f>F26</f>
        <v>9.5444648487902306</v>
      </c>
      <c r="Q3" s="123">
        <f>P3-N3</f>
        <v>-6.9942883538232081E-5</v>
      </c>
      <c r="R3" s="123">
        <f>P3-O3</f>
        <v>-4.3870348545027582E-6</v>
      </c>
      <c r="S3" s="123">
        <v>0.1</v>
      </c>
    </row>
    <row r="4" spans="2:19" ht="15" thickBot="1" x14ac:dyDescent="0.35">
      <c r="N4" s="123"/>
      <c r="O4" s="123"/>
      <c r="P4" s="123"/>
      <c r="Q4" s="123"/>
      <c r="R4" s="123"/>
      <c r="S4" s="123"/>
    </row>
    <row r="5" spans="2:19" ht="15" thickTop="1" x14ac:dyDescent="0.3">
      <c r="B5" s="53" t="s">
        <v>48</v>
      </c>
      <c r="C5" s="124" t="s">
        <v>27</v>
      </c>
      <c r="D5" s="124" t="s">
        <v>33</v>
      </c>
      <c r="E5" s="124" t="s">
        <v>49</v>
      </c>
      <c r="F5" s="125" t="s">
        <v>50</v>
      </c>
      <c r="H5" s="96" t="s">
        <v>48</v>
      </c>
      <c r="I5" s="128" t="s">
        <v>27</v>
      </c>
      <c r="J5" s="128" t="s">
        <v>33</v>
      </c>
      <c r="K5" s="128" t="s">
        <v>49</v>
      </c>
      <c r="L5" s="129" t="s">
        <v>50</v>
      </c>
      <c r="N5" s="123"/>
      <c r="O5" s="123"/>
      <c r="P5" s="123"/>
      <c r="Q5" s="123"/>
      <c r="R5" s="123"/>
      <c r="S5" s="123"/>
    </row>
    <row r="6" spans="2:19" x14ac:dyDescent="0.3">
      <c r="B6" s="126">
        <v>0</v>
      </c>
      <c r="C6" s="54">
        <v>0</v>
      </c>
      <c r="D6" s="54">
        <f>2*EXP(C6)+POWER(C6,3)</f>
        <v>2</v>
      </c>
      <c r="E6" s="54">
        <v>1</v>
      </c>
      <c r="F6" s="55">
        <f>D6*E6</f>
        <v>2</v>
      </c>
      <c r="H6" s="130">
        <v>0</v>
      </c>
      <c r="I6" s="110">
        <v>0</v>
      </c>
      <c r="J6" s="110">
        <f>2*EXP(I6)+POWER(I6,3)</f>
        <v>2</v>
      </c>
      <c r="K6" s="110">
        <v>1</v>
      </c>
      <c r="L6" s="111">
        <f>J6*K6</f>
        <v>2</v>
      </c>
      <c r="N6" s="123"/>
      <c r="O6" s="123"/>
      <c r="P6" s="123"/>
      <c r="Q6" s="123"/>
      <c r="R6" s="123"/>
      <c r="S6" s="123"/>
    </row>
    <row r="7" spans="2:19" x14ac:dyDescent="0.3">
      <c r="B7" s="126">
        <f>B6+1</f>
        <v>1</v>
      </c>
      <c r="C7" s="54">
        <f>C6+0.2</f>
        <v>0.2</v>
      </c>
      <c r="D7" s="54">
        <f t="shared" ref="D7:D14" si="0">2*EXP(C7)+POWER(C7,3)</f>
        <v>2.4508055163203397</v>
      </c>
      <c r="E7" s="54">
        <v>4</v>
      </c>
      <c r="F7" s="55">
        <f t="shared" ref="F7:F14" si="1">D7*E7</f>
        <v>9.8032220652813589</v>
      </c>
      <c r="H7" s="130">
        <f>H6+1</f>
        <v>1</v>
      </c>
      <c r="I7" s="110">
        <f>I6+0.1</f>
        <v>0.1</v>
      </c>
      <c r="J7" s="110">
        <f t="shared" ref="J7:J22" si="2">2*EXP(I7)+POWER(I7,3)</f>
        <v>2.2113418361512953</v>
      </c>
      <c r="K7" s="110">
        <v>4</v>
      </c>
      <c r="L7" s="111">
        <f t="shared" ref="L7:L22" si="3">J7*K7</f>
        <v>8.8453673446051813</v>
      </c>
      <c r="N7" s="123"/>
      <c r="O7" s="123"/>
      <c r="P7" s="123"/>
      <c r="Q7" s="123"/>
      <c r="R7" s="123"/>
      <c r="S7" s="123"/>
    </row>
    <row r="8" spans="2:19" x14ac:dyDescent="0.3">
      <c r="B8" s="126">
        <f t="shared" ref="B8:B14" si="4">B7+1</f>
        <v>2</v>
      </c>
      <c r="C8" s="54">
        <f t="shared" ref="C8:C14" si="5">C7+0.2</f>
        <v>0.4</v>
      </c>
      <c r="D8" s="54">
        <f t="shared" si="0"/>
        <v>3.0476493952825408</v>
      </c>
      <c r="E8" s="54">
        <v>2</v>
      </c>
      <c r="F8" s="55">
        <f t="shared" si="1"/>
        <v>6.0952987905650815</v>
      </c>
      <c r="H8" s="130">
        <f t="shared" ref="H8:H22" si="6">H7+1</f>
        <v>2</v>
      </c>
      <c r="I8" s="110">
        <f t="shared" ref="I8:I22" si="7">I7+0.1</f>
        <v>0.2</v>
      </c>
      <c r="J8" s="110">
        <f t="shared" si="2"/>
        <v>2.4508055163203397</v>
      </c>
      <c r="K8" s="110">
        <v>2</v>
      </c>
      <c r="L8" s="111">
        <f t="shared" si="3"/>
        <v>4.9016110326406794</v>
      </c>
      <c r="N8" s="123"/>
      <c r="O8" s="123"/>
      <c r="P8" s="123"/>
      <c r="Q8" s="123"/>
      <c r="R8" s="123"/>
      <c r="S8" s="123"/>
    </row>
    <row r="9" spans="2:19" x14ac:dyDescent="0.3">
      <c r="B9" s="126">
        <f t="shared" si="4"/>
        <v>3</v>
      </c>
      <c r="C9" s="54">
        <f t="shared" si="5"/>
        <v>0.60000000000000009</v>
      </c>
      <c r="D9" s="54">
        <f t="shared" si="0"/>
        <v>3.8602376007810184</v>
      </c>
      <c r="E9" s="54">
        <v>4</v>
      </c>
      <c r="F9" s="55">
        <f t="shared" si="1"/>
        <v>15.440950403124074</v>
      </c>
      <c r="H9" s="130">
        <f t="shared" si="6"/>
        <v>3</v>
      </c>
      <c r="I9" s="110">
        <f t="shared" si="7"/>
        <v>0.30000000000000004</v>
      </c>
      <c r="J9" s="110">
        <f t="shared" si="2"/>
        <v>2.7267176151520065</v>
      </c>
      <c r="K9" s="110">
        <v>4</v>
      </c>
      <c r="L9" s="111">
        <f t="shared" si="3"/>
        <v>10.906870460608026</v>
      </c>
      <c r="N9" s="123"/>
      <c r="O9" s="123"/>
      <c r="P9" s="123"/>
      <c r="Q9" s="123"/>
      <c r="R9" s="123"/>
      <c r="S9" s="123"/>
    </row>
    <row r="10" spans="2:19" x14ac:dyDescent="0.3">
      <c r="B10" s="126">
        <f t="shared" si="4"/>
        <v>4</v>
      </c>
      <c r="C10" s="54">
        <f t="shared" si="5"/>
        <v>0.8</v>
      </c>
      <c r="D10" s="54">
        <f>2*EXP(C10)+POWER(C10,3)</f>
        <v>4.9630818569849362</v>
      </c>
      <c r="E10" s="54">
        <v>2</v>
      </c>
      <c r="F10" s="55">
        <f t="shared" si="1"/>
        <v>9.9261637139698724</v>
      </c>
      <c r="H10" s="130">
        <f t="shared" si="6"/>
        <v>4</v>
      </c>
      <c r="I10" s="110">
        <f t="shared" si="7"/>
        <v>0.4</v>
      </c>
      <c r="J10" s="110">
        <f t="shared" si="2"/>
        <v>3.0476493952825408</v>
      </c>
      <c r="K10" s="110">
        <v>2</v>
      </c>
      <c r="L10" s="111">
        <f t="shared" si="3"/>
        <v>6.0952987905650815</v>
      </c>
      <c r="N10" s="123"/>
      <c r="O10" s="123"/>
      <c r="P10" s="123"/>
      <c r="Q10" s="123"/>
      <c r="R10" s="123"/>
      <c r="S10" s="123"/>
    </row>
    <row r="11" spans="2:19" x14ac:dyDescent="0.3">
      <c r="B11" s="126">
        <f t="shared" si="4"/>
        <v>5</v>
      </c>
      <c r="C11" s="54">
        <f t="shared" si="5"/>
        <v>1</v>
      </c>
      <c r="D11" s="54">
        <f t="shared" si="0"/>
        <v>6.4365636569180902</v>
      </c>
      <c r="E11" s="54">
        <v>4</v>
      </c>
      <c r="F11" s="55">
        <f t="shared" si="1"/>
        <v>25.746254627672361</v>
      </c>
      <c r="H11" s="130">
        <f t="shared" si="6"/>
        <v>5</v>
      </c>
      <c r="I11" s="110">
        <f t="shared" si="7"/>
        <v>0.5</v>
      </c>
      <c r="J11" s="110">
        <f t="shared" si="2"/>
        <v>3.4224425414002564</v>
      </c>
      <c r="K11" s="110">
        <v>4</v>
      </c>
      <c r="L11" s="111">
        <f t="shared" si="3"/>
        <v>13.689770165601026</v>
      </c>
      <c r="N11" s="123"/>
      <c r="O11" s="123"/>
      <c r="P11" s="123"/>
      <c r="Q11" s="123"/>
      <c r="R11" s="123"/>
      <c r="S11" s="123"/>
    </row>
    <row r="12" spans="2:19" x14ac:dyDescent="0.3">
      <c r="B12" s="126">
        <f t="shared" si="4"/>
        <v>6</v>
      </c>
      <c r="C12" s="54">
        <f t="shared" si="5"/>
        <v>1.2</v>
      </c>
      <c r="D12" s="54">
        <f t="shared" si="0"/>
        <v>8.3682338454730942</v>
      </c>
      <c r="E12" s="54">
        <v>2</v>
      </c>
      <c r="F12" s="55">
        <f t="shared" si="1"/>
        <v>16.736467690946188</v>
      </c>
      <c r="H12" s="130">
        <f t="shared" si="6"/>
        <v>6</v>
      </c>
      <c r="I12" s="110">
        <f t="shared" si="7"/>
        <v>0.6</v>
      </c>
      <c r="J12" s="110">
        <f t="shared" si="2"/>
        <v>3.860237600781018</v>
      </c>
      <c r="K12" s="110">
        <v>2</v>
      </c>
      <c r="L12" s="111">
        <f t="shared" si="3"/>
        <v>7.7204752015620359</v>
      </c>
      <c r="N12" s="123"/>
      <c r="O12" s="123"/>
      <c r="P12" s="123"/>
      <c r="Q12" s="123"/>
      <c r="R12" s="123"/>
      <c r="S12" s="123"/>
    </row>
    <row r="13" spans="2:19" x14ac:dyDescent="0.3">
      <c r="B13" s="126">
        <f t="shared" si="4"/>
        <v>7</v>
      </c>
      <c r="C13" s="54">
        <f t="shared" si="5"/>
        <v>1.4</v>
      </c>
      <c r="D13" s="54">
        <f t="shared" si="0"/>
        <v>10.854399933689349</v>
      </c>
      <c r="E13" s="54">
        <v>4</v>
      </c>
      <c r="F13" s="55">
        <f t="shared" si="1"/>
        <v>43.417599734757395</v>
      </c>
      <c r="H13" s="130">
        <f t="shared" si="6"/>
        <v>7</v>
      </c>
      <c r="I13" s="110">
        <f t="shared" si="7"/>
        <v>0.7</v>
      </c>
      <c r="J13" s="110">
        <f t="shared" si="2"/>
        <v>4.3705054149409532</v>
      </c>
      <c r="K13" s="110">
        <v>4</v>
      </c>
      <c r="L13" s="111">
        <f t="shared" si="3"/>
        <v>17.482021659763813</v>
      </c>
      <c r="N13" s="123"/>
      <c r="O13" s="123"/>
      <c r="P13" s="123"/>
      <c r="Q13" s="123"/>
      <c r="R13" s="123"/>
      <c r="S13" s="123"/>
    </row>
    <row r="14" spans="2:19" ht="15" thickBot="1" x14ac:dyDescent="0.35">
      <c r="B14" s="127">
        <f t="shared" si="4"/>
        <v>8</v>
      </c>
      <c r="C14" s="56">
        <f t="shared" si="5"/>
        <v>1.5999999999999999</v>
      </c>
      <c r="D14" s="56">
        <f t="shared" si="0"/>
        <v>14.002064848790226</v>
      </c>
      <c r="E14" s="56">
        <v>1</v>
      </c>
      <c r="F14" s="57">
        <f t="shared" si="1"/>
        <v>14.002064848790226</v>
      </c>
      <c r="H14" s="130">
        <f t="shared" si="6"/>
        <v>8</v>
      </c>
      <c r="I14" s="110">
        <f t="shared" si="7"/>
        <v>0.79999999999999993</v>
      </c>
      <c r="J14" s="110">
        <f t="shared" si="2"/>
        <v>4.9630818569849344</v>
      </c>
      <c r="K14" s="110">
        <v>2</v>
      </c>
      <c r="L14" s="111">
        <f t="shared" si="3"/>
        <v>9.9261637139698689</v>
      </c>
      <c r="N14" s="123"/>
      <c r="O14" s="123"/>
      <c r="P14" s="123"/>
      <c r="Q14" s="123"/>
      <c r="R14" s="123"/>
      <c r="S14" s="123"/>
    </row>
    <row r="15" spans="2:19" ht="15" thickTop="1" x14ac:dyDescent="0.3">
      <c r="E15" s="53" t="s">
        <v>51</v>
      </c>
      <c r="F15" s="125">
        <f>SUM(F6:F14)</f>
        <v>143.16802187510655</v>
      </c>
      <c r="H15" s="130">
        <f t="shared" si="6"/>
        <v>9</v>
      </c>
      <c r="I15" s="110">
        <f t="shared" si="7"/>
        <v>0.89999999999999991</v>
      </c>
      <c r="J15" s="110">
        <f t="shared" si="2"/>
        <v>5.6482062223138989</v>
      </c>
      <c r="K15" s="110">
        <v>4</v>
      </c>
      <c r="L15" s="111">
        <f t="shared" si="3"/>
        <v>22.592824889255596</v>
      </c>
      <c r="N15" s="123"/>
      <c r="O15" s="123"/>
      <c r="P15" s="123"/>
      <c r="Q15" s="123"/>
      <c r="R15" s="123"/>
      <c r="S15" s="123"/>
    </row>
    <row r="16" spans="2:19" ht="15" thickBot="1" x14ac:dyDescent="0.35">
      <c r="E16" s="127" t="s">
        <v>57</v>
      </c>
      <c r="F16" s="57">
        <f>F15*(0.2/3)</f>
        <v>9.5445347916737688</v>
      </c>
      <c r="H16" s="130">
        <f t="shared" si="6"/>
        <v>10</v>
      </c>
      <c r="I16" s="110">
        <f t="shared" si="7"/>
        <v>0.99999999999999989</v>
      </c>
      <c r="J16" s="110">
        <f t="shared" si="2"/>
        <v>6.4365636569180902</v>
      </c>
      <c r="K16" s="110">
        <v>2</v>
      </c>
      <c r="L16" s="111">
        <f t="shared" si="3"/>
        <v>12.87312731383618</v>
      </c>
      <c r="N16" s="123"/>
      <c r="O16" s="123"/>
      <c r="P16" s="123"/>
      <c r="Q16" s="123"/>
      <c r="R16" s="123"/>
      <c r="S16" s="123"/>
    </row>
    <row r="17" spans="2:19" ht="15.6" thickTop="1" thickBot="1" x14ac:dyDescent="0.35">
      <c r="H17" s="130">
        <f t="shared" si="6"/>
        <v>11</v>
      </c>
      <c r="I17" s="110">
        <f t="shared" si="7"/>
        <v>1.0999999999999999</v>
      </c>
      <c r="J17" s="110">
        <f t="shared" si="2"/>
        <v>7.3393320478928645</v>
      </c>
      <c r="K17" s="110">
        <v>4</v>
      </c>
      <c r="L17" s="111">
        <f t="shared" si="3"/>
        <v>29.357328191571458</v>
      </c>
      <c r="N17" s="123"/>
      <c r="O17" s="123"/>
      <c r="P17" s="123"/>
      <c r="Q17" s="123"/>
      <c r="R17" s="123"/>
      <c r="S17" s="123"/>
    </row>
    <row r="18" spans="2:19" ht="15" thickTop="1" x14ac:dyDescent="0.3">
      <c r="B18" s="132">
        <v>1.6</v>
      </c>
      <c r="C18" s="133"/>
      <c r="D18" s="134">
        <v>1.6</v>
      </c>
      <c r="H18" s="130">
        <f t="shared" si="6"/>
        <v>12</v>
      </c>
      <c r="I18" s="110">
        <f t="shared" si="7"/>
        <v>1.2</v>
      </c>
      <c r="J18" s="110">
        <f t="shared" si="2"/>
        <v>8.3682338454730942</v>
      </c>
      <c r="K18" s="110">
        <v>2</v>
      </c>
      <c r="L18" s="111">
        <f t="shared" si="3"/>
        <v>16.736467690946188</v>
      </c>
      <c r="N18" s="123"/>
      <c r="O18" s="123"/>
      <c r="P18" s="123"/>
      <c r="Q18" s="123"/>
      <c r="R18" s="123"/>
      <c r="S18" s="123"/>
    </row>
    <row r="19" spans="2:19" x14ac:dyDescent="0.3">
      <c r="B19" s="135" t="s">
        <v>44</v>
      </c>
      <c r="C19" s="136" t="s">
        <v>46</v>
      </c>
      <c r="D19" s="137" t="s">
        <v>47</v>
      </c>
      <c r="H19" s="130">
        <f t="shared" si="6"/>
        <v>13</v>
      </c>
      <c r="I19" s="110">
        <f>I18+0.1</f>
        <v>1.3</v>
      </c>
      <c r="J19" s="110">
        <f t="shared" si="2"/>
        <v>9.5355933352384898</v>
      </c>
      <c r="K19" s="110">
        <v>4</v>
      </c>
      <c r="L19" s="111">
        <f t="shared" si="3"/>
        <v>38.142373340953959</v>
      </c>
      <c r="N19" s="123"/>
      <c r="O19" s="123"/>
      <c r="P19" s="123"/>
      <c r="Q19" s="123"/>
      <c r="R19" s="123"/>
      <c r="S19" s="123"/>
    </row>
    <row r="20" spans="2:19" x14ac:dyDescent="0.3">
      <c r="B20" s="138">
        <v>0</v>
      </c>
      <c r="C20" s="136"/>
      <c r="D20" s="139">
        <v>0</v>
      </c>
      <c r="H20" s="130">
        <f t="shared" si="6"/>
        <v>14</v>
      </c>
      <c r="I20" s="110">
        <f t="shared" si="7"/>
        <v>1.4000000000000001</v>
      </c>
      <c r="J20" s="110">
        <f t="shared" si="2"/>
        <v>10.854399933689351</v>
      </c>
      <c r="K20" s="110">
        <v>2</v>
      </c>
      <c r="L20" s="111">
        <f t="shared" si="3"/>
        <v>21.708799867378701</v>
      </c>
      <c r="N20" s="123"/>
      <c r="O20" s="123"/>
      <c r="P20" s="123"/>
      <c r="Q20" s="123"/>
      <c r="R20" s="123"/>
      <c r="S20" s="123"/>
    </row>
    <row r="21" spans="2:19" x14ac:dyDescent="0.3">
      <c r="B21" s="140"/>
      <c r="C21" s="136"/>
      <c r="D21" s="137"/>
      <c r="H21" s="130">
        <f t="shared" si="6"/>
        <v>15</v>
      </c>
      <c r="I21" s="110">
        <f t="shared" si="7"/>
        <v>1.5000000000000002</v>
      </c>
      <c r="J21" s="110">
        <f t="shared" si="2"/>
        <v>12.338378140676133</v>
      </c>
      <c r="K21" s="110">
        <v>4</v>
      </c>
      <c r="L21" s="111">
        <f t="shared" si="3"/>
        <v>49.35351256270453</v>
      </c>
      <c r="N21" s="123"/>
      <c r="O21" s="123"/>
      <c r="P21" s="123"/>
      <c r="Q21" s="123"/>
      <c r="R21" s="123"/>
      <c r="S21" s="123"/>
    </row>
    <row r="22" spans="2:19" ht="15" thickBot="1" x14ac:dyDescent="0.35">
      <c r="B22" s="140" t="s">
        <v>27</v>
      </c>
      <c r="C22" s="141" t="s">
        <v>53</v>
      </c>
      <c r="D22" s="137" t="s">
        <v>55</v>
      </c>
      <c r="H22" s="131">
        <f t="shared" si="6"/>
        <v>16</v>
      </c>
      <c r="I22" s="116">
        <f t="shared" si="7"/>
        <v>1.6000000000000003</v>
      </c>
      <c r="J22" s="116">
        <f t="shared" si="2"/>
        <v>14.002064848790235</v>
      </c>
      <c r="K22" s="116">
        <v>1</v>
      </c>
      <c r="L22" s="117">
        <f t="shared" si="3"/>
        <v>14.002064848790235</v>
      </c>
      <c r="N22" s="123"/>
      <c r="O22" s="123"/>
      <c r="P22" s="123"/>
      <c r="Q22" s="123"/>
      <c r="R22" s="123"/>
      <c r="S22" s="123"/>
    </row>
    <row r="23" spans="2:19" ht="15" thickTop="1" x14ac:dyDescent="0.3">
      <c r="B23" s="140">
        <v>1.6</v>
      </c>
      <c r="C23" s="136" t="s">
        <v>52</v>
      </c>
      <c r="D23" s="137">
        <f>2*EXP(B23)+POWER(B23,4)/4</f>
        <v>11.544464848790231</v>
      </c>
      <c r="K23" s="96" t="s">
        <v>51</v>
      </c>
      <c r="L23" s="129">
        <f>SUM(L6:L22)</f>
        <v>286.33407707475254</v>
      </c>
      <c r="N23" s="123"/>
      <c r="O23" s="123"/>
      <c r="P23" s="123"/>
      <c r="Q23" s="123"/>
      <c r="R23" s="123"/>
      <c r="S23" s="123"/>
    </row>
    <row r="24" spans="2:19" ht="15" thickBot="1" x14ac:dyDescent="0.35">
      <c r="B24" s="140">
        <v>0</v>
      </c>
      <c r="C24" s="136" t="s">
        <v>54</v>
      </c>
      <c r="D24" s="137">
        <f>2*EXP(B24)+POWER(B24,4)/4</f>
        <v>2</v>
      </c>
      <c r="K24" s="131" t="s">
        <v>57</v>
      </c>
      <c r="L24" s="117">
        <f>L23*(0.1/3)</f>
        <v>9.5444692358250851</v>
      </c>
      <c r="N24" s="123"/>
      <c r="O24" s="123"/>
      <c r="P24" s="123"/>
      <c r="Q24" s="123"/>
      <c r="R24" s="123"/>
      <c r="S24" s="123"/>
    </row>
    <row r="25" spans="2:19" ht="15.6" thickTop="1" thickBot="1" x14ac:dyDescent="0.35">
      <c r="B25" s="140"/>
      <c r="C25" s="136"/>
      <c r="D25" s="137"/>
    </row>
    <row r="26" spans="2:19" ht="15.6" thickTop="1" thickBot="1" x14ac:dyDescent="0.35">
      <c r="B26" s="142">
        <f>D23</f>
        <v>11.544464848790231</v>
      </c>
      <c r="C26" s="143" t="s">
        <v>56</v>
      </c>
      <c r="D26" s="143">
        <f>D24</f>
        <v>2</v>
      </c>
      <c r="E26" s="144" t="s">
        <v>46</v>
      </c>
      <c r="F26" s="145">
        <f>B26-D26</f>
        <v>9.5444648487902306</v>
      </c>
    </row>
    <row r="27" spans="2:19" ht="15" thickTop="1" x14ac:dyDescent="0.3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5"/>
  <sheetViews>
    <sheetView topLeftCell="A2" zoomScale="115" zoomScaleNormal="115" workbookViewId="0">
      <selection activeCell="A5" sqref="A5"/>
    </sheetView>
  </sheetViews>
  <sheetFormatPr defaultRowHeight="14.4" x14ac:dyDescent="0.3"/>
  <sheetData>
    <row r="2" spans="1:3" x14ac:dyDescent="0.3">
      <c r="A2">
        <v>0.8</v>
      </c>
      <c r="B2">
        <v>1</v>
      </c>
      <c r="C2">
        <v>1.4</v>
      </c>
    </row>
    <row r="3" spans="1:3" x14ac:dyDescent="0.3">
      <c r="A3">
        <v>-0.22309999999999999</v>
      </c>
      <c r="B3">
        <v>0</v>
      </c>
      <c r="C3">
        <v>0.33650000000000002</v>
      </c>
    </row>
    <row r="5" spans="1:3" x14ac:dyDescent="0.3">
      <c r="A5" t="s">
        <v>33</v>
      </c>
      <c r="B5" s="149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Oliver</cp:lastModifiedBy>
  <dcterms:created xsi:type="dcterms:W3CDTF">2018-01-29T16:17:11Z</dcterms:created>
  <dcterms:modified xsi:type="dcterms:W3CDTF">2018-01-30T19:01:08Z</dcterms:modified>
</cp:coreProperties>
</file>