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160" windowHeight="8715"/>
  </bookViews>
  <sheets>
    <sheet name="Cover" sheetId="1" r:id="rId1"/>
    <sheet name="Question 1" sheetId="4" r:id="rId2"/>
    <sheet name="Question 2" sheetId="3" r:id="rId3"/>
    <sheet name="Question 3" sheetId="2" r:id="rId4"/>
    <sheet name="Question 4" sheetId="5" r:id="rId5"/>
    <sheet name="Question 5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4" i="2"/>
  <c r="T44"/>
  <c r="U44"/>
  <c r="S45"/>
  <c r="T45"/>
  <c r="U45"/>
  <c r="T43"/>
  <c r="U43"/>
  <c r="S43"/>
  <c r="P26"/>
  <c r="Q26"/>
  <c r="R26"/>
  <c r="S26"/>
  <c r="T26"/>
  <c r="U26"/>
  <c r="V26"/>
  <c r="W26"/>
  <c r="X26"/>
  <c r="Y26"/>
  <c r="Z26"/>
  <c r="P27"/>
  <c r="Q27"/>
  <c r="R27"/>
  <c r="S27"/>
  <c r="T27"/>
  <c r="U27"/>
  <c r="V27"/>
  <c r="W27"/>
  <c r="X27"/>
  <c r="Y27"/>
  <c r="Z27"/>
  <c r="Q28"/>
  <c r="R28"/>
  <c r="S28"/>
  <c r="T28"/>
  <c r="U28"/>
  <c r="V28"/>
  <c r="W28"/>
  <c r="X28"/>
  <c r="Y28"/>
  <c r="Z28"/>
  <c r="P28"/>
  <c r="S34" l="1"/>
  <c r="Z36"/>
  <c r="V36"/>
  <c r="R36"/>
  <c r="P34"/>
  <c r="Z35"/>
  <c r="V35"/>
  <c r="R35"/>
  <c r="W35"/>
  <c r="S35"/>
  <c r="Y35"/>
  <c r="U35"/>
  <c r="Q35"/>
  <c r="X36"/>
  <c r="T36"/>
  <c r="P36"/>
  <c r="Y34"/>
  <c r="U34"/>
  <c r="Q34"/>
  <c r="T34"/>
  <c r="X34"/>
  <c r="Y36"/>
  <c r="U36"/>
  <c r="Q36"/>
  <c r="X35"/>
  <c r="T35"/>
  <c r="P35"/>
  <c r="W34"/>
  <c r="R34"/>
  <c r="V34"/>
  <c r="Z34"/>
  <c r="W36"/>
  <c r="S36"/>
  <c r="S3" i="5"/>
  <c r="R3"/>
  <c r="Q3"/>
  <c r="P3"/>
  <c r="O3"/>
  <c r="M24"/>
  <c r="G16"/>
  <c r="G26"/>
  <c r="E26"/>
  <c r="C26"/>
  <c r="E24"/>
  <c r="E23"/>
  <c r="E10"/>
  <c r="G10" s="1"/>
  <c r="G15" s="1"/>
  <c r="M23"/>
  <c r="M22"/>
  <c r="M21"/>
  <c r="M20"/>
  <c r="M19"/>
  <c r="M18"/>
  <c r="M17"/>
  <c r="M16"/>
  <c r="M15"/>
  <c r="K15"/>
  <c r="K16"/>
  <c r="K17"/>
  <c r="K18"/>
  <c r="K19"/>
  <c r="K20"/>
  <c r="K21"/>
  <c r="K22"/>
  <c r="I15"/>
  <c r="I16" s="1"/>
  <c r="I17" s="1"/>
  <c r="I18" s="1"/>
  <c r="I19" s="1"/>
  <c r="I20" s="1"/>
  <c r="I21" s="1"/>
  <c r="I22" s="1"/>
  <c r="J19"/>
  <c r="J20" s="1"/>
  <c r="J21" s="1"/>
  <c r="J22" s="1"/>
  <c r="J8"/>
  <c r="J9" s="1"/>
  <c r="J10" s="1"/>
  <c r="J11" s="1"/>
  <c r="J12" s="1"/>
  <c r="J13" s="1"/>
  <c r="J14" s="1"/>
  <c r="J15" s="1"/>
  <c r="J16" s="1"/>
  <c r="J17" s="1"/>
  <c r="J18" s="1"/>
  <c r="J7"/>
  <c r="I7"/>
  <c r="I8" s="1"/>
  <c r="I9" s="1"/>
  <c r="I10" s="1"/>
  <c r="I11" s="1"/>
  <c r="I12" s="1"/>
  <c r="I13" s="1"/>
  <c r="I14" s="1"/>
  <c r="K6"/>
  <c r="M6" s="1"/>
  <c r="G7"/>
  <c r="G8"/>
  <c r="G9"/>
  <c r="G11"/>
  <c r="G12"/>
  <c r="G13"/>
  <c r="G14"/>
  <c r="G6"/>
  <c r="E7"/>
  <c r="E8"/>
  <c r="E9"/>
  <c r="E11"/>
  <c r="E12"/>
  <c r="E13"/>
  <c r="E14"/>
  <c r="E6"/>
  <c r="C8"/>
  <c r="C9"/>
  <c r="C10"/>
  <c r="C11"/>
  <c r="C12"/>
  <c r="C13"/>
  <c r="C14" s="1"/>
  <c r="D8"/>
  <c r="D9"/>
  <c r="D10" s="1"/>
  <c r="D11" s="1"/>
  <c r="D12" s="1"/>
  <c r="D13" s="1"/>
  <c r="D14" s="1"/>
  <c r="D7"/>
  <c r="C7"/>
  <c r="K8" l="1"/>
  <c r="M8" s="1"/>
  <c r="K7"/>
  <c r="M7" s="1"/>
  <c r="P12" i="3"/>
  <c r="R4"/>
  <c r="R5" s="1"/>
  <c r="R6" s="1"/>
  <c r="R7" s="1"/>
  <c r="R8" s="1"/>
  <c r="T3"/>
  <c r="S4" s="1"/>
  <c r="U3"/>
  <c r="Q3"/>
  <c r="P4" s="1"/>
  <c r="O4"/>
  <c r="O5" s="1"/>
  <c r="O6" s="1"/>
  <c r="O7" s="1"/>
  <c r="O8" s="1"/>
  <c r="K9" i="5" l="1"/>
  <c r="M9" s="1"/>
  <c r="Q4" i="3"/>
  <c r="P5" s="1"/>
  <c r="Q5" s="1"/>
  <c r="P6" s="1"/>
  <c r="Q6" s="1"/>
  <c r="P7" s="1"/>
  <c r="Q7" s="1"/>
  <c r="P8" s="1"/>
  <c r="O13"/>
  <c r="P13" s="1"/>
  <c r="U4"/>
  <c r="T4"/>
  <c r="O14"/>
  <c r="P14" s="1"/>
  <c r="C4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F3"/>
  <c r="G3" s="1"/>
  <c r="S5" l="1"/>
  <c r="U5" s="1"/>
  <c r="K10" i="5"/>
  <c r="M10" s="1"/>
  <c r="Q8" i="3"/>
  <c r="M13"/>
  <c r="N13" s="1"/>
  <c r="H3"/>
  <c r="I3" s="1"/>
  <c r="T5" l="1"/>
  <c r="S6" s="1"/>
  <c r="T6" s="1"/>
  <c r="K11" i="5"/>
  <c r="M11" s="1"/>
  <c r="D4" i="3"/>
  <c r="E4"/>
  <c r="F4" s="1"/>
  <c r="H4" s="1"/>
  <c r="M3"/>
  <c r="U6" l="1"/>
  <c r="S7" s="1"/>
  <c r="K12" i="5"/>
  <c r="M12" s="1"/>
  <c r="G4" i="3"/>
  <c r="I4" s="1"/>
  <c r="D5" s="1"/>
  <c r="U7" l="1"/>
  <c r="T7"/>
  <c r="K13" i="5"/>
  <c r="M13" s="1"/>
  <c r="K14"/>
  <c r="M14" s="1"/>
  <c r="E5" i="3"/>
  <c r="F5" s="1"/>
  <c r="H5" s="1"/>
  <c r="M4"/>
  <c r="S8" l="1"/>
  <c r="G5"/>
  <c r="I5" s="1"/>
  <c r="M5" s="1"/>
  <c r="U8" l="1"/>
  <c r="M14"/>
  <c r="N14" s="1"/>
  <c r="T8"/>
  <c r="D6"/>
  <c r="E6"/>
  <c r="F6" l="1"/>
  <c r="H6" s="1"/>
  <c r="G6" l="1"/>
  <c r="I6" s="1"/>
  <c r="M6" s="1"/>
  <c r="D7" l="1"/>
  <c r="E7"/>
  <c r="F7" l="1"/>
  <c r="G7" s="1"/>
  <c r="H7" l="1"/>
  <c r="I7" s="1"/>
  <c r="M7" s="1"/>
  <c r="M9" s="1"/>
  <c r="E8" l="1"/>
  <c r="D8"/>
  <c r="F8" l="1"/>
  <c r="G8"/>
  <c r="M12"/>
  <c r="N12" s="1"/>
  <c r="H8"/>
  <c r="I8" l="1"/>
  <c r="D9" s="1"/>
  <c r="E9" l="1"/>
  <c r="F9" s="1"/>
  <c r="M8"/>
  <c r="G9" l="1"/>
  <c r="H9"/>
  <c r="I9" l="1"/>
  <c r="J9" s="1"/>
  <c r="E10" l="1"/>
  <c r="D10"/>
  <c r="F10" l="1"/>
  <c r="G10" s="1"/>
  <c r="H10" l="1"/>
  <c r="I10" s="1"/>
  <c r="J10" s="1"/>
  <c r="E11" l="1"/>
  <c r="D11"/>
  <c r="F11" l="1"/>
  <c r="H11" s="1"/>
  <c r="G11" l="1"/>
  <c r="I11" s="1"/>
  <c r="J11" s="1"/>
  <c r="E12" l="1"/>
  <c r="D12"/>
  <c r="F12" s="1"/>
  <c r="G12" s="1"/>
  <c r="H12" l="1"/>
  <c r="I12" s="1"/>
  <c r="J12" s="1"/>
  <c r="D13" l="1"/>
  <c r="E13"/>
  <c r="F13" l="1"/>
  <c r="G13" s="1"/>
  <c r="H13" l="1"/>
  <c r="I13" s="1"/>
  <c r="J13" s="1"/>
  <c r="E14" l="1"/>
  <c r="D14"/>
  <c r="F14" l="1"/>
  <c r="G14" s="1"/>
  <c r="H14"/>
  <c r="I14" l="1"/>
  <c r="D15" l="1"/>
  <c r="J14"/>
  <c r="E15"/>
  <c r="F15" l="1"/>
  <c r="H15" s="1"/>
  <c r="G15"/>
  <c r="I15" l="1"/>
  <c r="J15" s="1"/>
  <c r="D16" l="1"/>
  <c r="E16"/>
  <c r="F16" l="1"/>
  <c r="H16" s="1"/>
  <c r="G16" l="1"/>
  <c r="I16" s="1"/>
  <c r="J16" l="1"/>
  <c r="D17"/>
  <c r="E17"/>
  <c r="F17" s="1"/>
  <c r="G17" l="1"/>
  <c r="H17"/>
  <c r="I17" l="1"/>
  <c r="D18" s="1"/>
  <c r="E18" l="1"/>
  <c r="F18" s="1"/>
  <c r="H18" s="1"/>
  <c r="J17"/>
  <c r="G18" l="1"/>
  <c r="I18" s="1"/>
  <c r="D19" s="1"/>
  <c r="E19" l="1"/>
  <c r="F19" s="1"/>
  <c r="H19" s="1"/>
  <c r="J18"/>
  <c r="G19" l="1"/>
  <c r="I19" s="1"/>
  <c r="J19" s="1"/>
</calcChain>
</file>

<file path=xl/comments1.xml><?xml version="1.0" encoding="utf-8"?>
<comments xmlns="http://schemas.openxmlformats.org/spreadsheetml/2006/main">
  <authors>
    <author>O.L.Sheard U1664298</author>
  </authors>
  <commentList>
    <comment ref="M9" authorId="0">
      <text>
        <r>
          <rPr>
            <b/>
            <sz val="9"/>
            <color indexed="81"/>
            <rFont val="Tahoma"/>
            <family val="2"/>
          </rPr>
          <t>O.L.Sheard U1664298:</t>
        </r>
        <r>
          <rPr>
            <sz val="9"/>
            <color indexed="81"/>
            <rFont val="Tahoma"/>
            <family val="2"/>
          </rPr>
          <t xml:space="preserve">
Shows the greatest difference from the 5 iterations completed to be from the first iteration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O.L.Sheard U1664298:</t>
        </r>
        <r>
          <rPr>
            <sz val="9"/>
            <color indexed="81"/>
            <rFont val="Tahoma"/>
            <family val="2"/>
          </rPr>
          <t xml:space="preserve">
16th Iteration provides a difference between sin(n) and f(n) less than 0.000001</t>
        </r>
      </text>
    </comment>
  </commentList>
</comments>
</file>

<file path=xl/sharedStrings.xml><?xml version="1.0" encoding="utf-8"?>
<sst xmlns="http://schemas.openxmlformats.org/spreadsheetml/2006/main" count="144" uniqueCount="87">
  <si>
    <t>Student</t>
  </si>
  <si>
    <t>Oliver Sheard</t>
  </si>
  <si>
    <t>University ID</t>
  </si>
  <si>
    <t>U1664298</t>
  </si>
  <si>
    <t>Course Code</t>
  </si>
  <si>
    <t>CIM2130</t>
  </si>
  <si>
    <t>Course Title</t>
  </si>
  <si>
    <t>Computational Mathematics</t>
  </si>
  <si>
    <t>Assignment</t>
  </si>
  <si>
    <t>A</t>
  </si>
  <si>
    <t>B</t>
  </si>
  <si>
    <t>C</t>
  </si>
  <si>
    <t>Upper</t>
  </si>
  <si>
    <t>Lower</t>
  </si>
  <si>
    <t>Centre (n)</t>
  </si>
  <si>
    <t>sin(n)</t>
  </si>
  <si>
    <t>f(n)</t>
  </si>
  <si>
    <t>f(n)-sin(n)</t>
  </si>
  <si>
    <t>Iteration (I)</t>
  </si>
  <si>
    <t>Question 1</t>
  </si>
  <si>
    <t>Question 2</t>
  </si>
  <si>
    <t>Question 3</t>
  </si>
  <si>
    <t>Question 4</t>
  </si>
  <si>
    <t>Question 5</t>
  </si>
  <si>
    <t>D</t>
  </si>
  <si>
    <t>E</t>
  </si>
  <si>
    <t>Iteration</t>
  </si>
  <si>
    <t>x</t>
  </si>
  <si>
    <t>g(x)</t>
  </si>
  <si>
    <t>MAX(Iteration 1-5)</t>
  </si>
  <si>
    <t>Greater than 0.000001?</t>
  </si>
  <si>
    <t>Iteration(I)</t>
  </si>
  <si>
    <t>f(x)</t>
  </si>
  <si>
    <t>f'(x)</t>
  </si>
  <si>
    <t>Method</t>
  </si>
  <si>
    <t>5th Iteration</t>
  </si>
  <si>
    <t>Delta from given</t>
  </si>
  <si>
    <t>Bi-section</t>
  </si>
  <si>
    <t>Fixed Point</t>
  </si>
  <si>
    <t>Newton-Raphson</t>
  </si>
  <si>
    <t>1st Iteration</t>
  </si>
  <si>
    <t>Delta from Given</t>
  </si>
  <si>
    <t>∫(2e^x + x^3)∙dx</t>
  </si>
  <si>
    <t>Difference</t>
  </si>
  <si>
    <t>=</t>
  </si>
  <si>
    <t>[2e^x + (x^4)/4]</t>
  </si>
  <si>
    <t>n</t>
  </si>
  <si>
    <t>Simpsons Rule Multiplier</t>
  </si>
  <si>
    <t>Simpson Rule Value</t>
  </si>
  <si>
    <t>Total</t>
  </si>
  <si>
    <t>[2e^1.6 + (1.6^4)/4]</t>
  </si>
  <si>
    <t>∫f(x)∙dx</t>
  </si>
  <si>
    <t>[2e^0 + (0^4)/4]</t>
  </si>
  <si>
    <t>#</t>
  </si>
  <si>
    <t>-</t>
  </si>
  <si>
    <t>Multiplied by h/3</t>
  </si>
  <si>
    <t>From a</t>
  </si>
  <si>
    <t>From b</t>
  </si>
  <si>
    <t>From c</t>
  </si>
  <si>
    <t>Delta a</t>
  </si>
  <si>
    <t>Delta b</t>
  </si>
  <si>
    <t>Delta h</t>
  </si>
  <si>
    <t>Triangle</t>
  </si>
  <si>
    <t>X</t>
  </si>
  <si>
    <t>Y</t>
  </si>
  <si>
    <t>Trapezium 1</t>
  </si>
  <si>
    <t>Trapezium 2</t>
  </si>
  <si>
    <t>= -0.457083x^2 + 1.93825x - 1.48117</t>
  </si>
  <si>
    <t>y</t>
  </si>
  <si>
    <t>w</t>
  </si>
  <si>
    <t>Trappezium 1</t>
  </si>
  <si>
    <t>Translation</t>
  </si>
  <si>
    <t>x - 12</t>
  </si>
  <si>
    <t>Translation 1</t>
  </si>
  <si>
    <t>Translation 2</t>
  </si>
  <si>
    <t>y - 3</t>
  </si>
  <si>
    <t>Rotation (180)</t>
  </si>
  <si>
    <t>cos(180)</t>
  </si>
  <si>
    <t>-sin(180)</t>
  </si>
  <si>
    <t>sin(180)</t>
  </si>
  <si>
    <t>Rotation</t>
  </si>
  <si>
    <t>Matrix</t>
  </si>
  <si>
    <t>Combined</t>
  </si>
  <si>
    <t>●</t>
  </si>
  <si>
    <t>Semester 2 Logbook</t>
  </si>
  <si>
    <t>g(x)=(4*sin(x)+4)^1/3</t>
  </si>
  <si>
    <t>f(x)=sin(x)-((x^3)/4)+1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</si>
</sst>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sz val="11"/>
      <color theme="5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69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medium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1">
    <xf numFmtId="0" fontId="0" fillId="0" borderId="0" xfId="0"/>
    <xf numFmtId="0" fontId="0" fillId="0" borderId="0" xfId="0" applyAlignment="1">
      <alignment shrinkToFit="1"/>
    </xf>
    <xf numFmtId="0" fontId="0" fillId="4" borderId="4" xfId="0" applyFill="1" applyBorder="1" applyAlignment="1">
      <alignment shrinkToFit="1"/>
    </xf>
    <xf numFmtId="0" fontId="0" fillId="0" borderId="12" xfId="0" applyBorder="1" applyAlignment="1">
      <alignment shrinkToFit="1"/>
    </xf>
    <xf numFmtId="0" fontId="0" fillId="0" borderId="13" xfId="0" applyBorder="1" applyAlignment="1">
      <alignment shrinkToFit="1"/>
    </xf>
    <xf numFmtId="0" fontId="0" fillId="0" borderId="14" xfId="0" applyBorder="1" applyAlignment="1">
      <alignment shrinkToFit="1"/>
    </xf>
    <xf numFmtId="0" fontId="0" fillId="5" borderId="6" xfId="0" applyFill="1" applyBorder="1" applyAlignment="1">
      <alignment shrinkToFit="1"/>
    </xf>
    <xf numFmtId="0" fontId="0" fillId="5" borderId="8" xfId="0" applyFill="1" applyBorder="1" applyAlignment="1">
      <alignment shrinkToFit="1"/>
    </xf>
    <xf numFmtId="0" fontId="0" fillId="5" borderId="7" xfId="0" applyFill="1" applyBorder="1" applyAlignment="1">
      <alignment shrinkToFit="1"/>
    </xf>
    <xf numFmtId="0" fontId="0" fillId="0" borderId="0" xfId="0" applyAlignment="1">
      <alignment horizontal="center" vertical="center" shrinkToFit="1"/>
    </xf>
    <xf numFmtId="0" fontId="0" fillId="0" borderId="0" xfId="0" applyFill="1" applyAlignment="1">
      <alignment horizontal="center" vertical="center" shrinkToFit="1"/>
    </xf>
    <xf numFmtId="0" fontId="0" fillId="2" borderId="1" xfId="0" applyFill="1" applyBorder="1" applyAlignment="1">
      <alignment horizontal="center" vertical="center" shrinkToFit="1"/>
    </xf>
    <xf numFmtId="0" fontId="0" fillId="2" borderId="27" xfId="0" applyFill="1" applyBorder="1" applyAlignment="1">
      <alignment horizontal="center" vertical="center" shrinkToFit="1"/>
    </xf>
    <xf numFmtId="0" fontId="0" fillId="2" borderId="17" xfId="0" applyFill="1" applyBorder="1" applyAlignment="1">
      <alignment horizontal="center" vertical="center" shrinkToFit="1"/>
    </xf>
    <xf numFmtId="0" fontId="0" fillId="3" borderId="1" xfId="0" applyFill="1" applyBorder="1" applyAlignment="1">
      <alignment horizontal="center" vertical="center" shrinkToFit="1"/>
    </xf>
    <xf numFmtId="0" fontId="0" fillId="3" borderId="17" xfId="0" applyFill="1" applyBorder="1" applyAlignment="1">
      <alignment horizontal="center" vertical="center" shrinkToFit="1"/>
    </xf>
    <xf numFmtId="0" fontId="0" fillId="2" borderId="15" xfId="0" applyFill="1" applyBorder="1" applyAlignment="1">
      <alignment horizontal="center" vertical="center" shrinkToFit="1"/>
    </xf>
    <xf numFmtId="0" fontId="0" fillId="2" borderId="28" xfId="0" applyFill="1" applyBorder="1" applyAlignment="1">
      <alignment horizontal="center" vertical="center" shrinkToFit="1"/>
    </xf>
    <xf numFmtId="0" fontId="0" fillId="2" borderId="29" xfId="0" applyFill="1" applyBorder="1" applyAlignment="1">
      <alignment horizontal="center" vertical="center" shrinkToFit="1"/>
    </xf>
    <xf numFmtId="0" fontId="0" fillId="2" borderId="30" xfId="0" applyFill="1" applyBorder="1" applyAlignment="1">
      <alignment horizontal="center" vertical="center" shrinkToFit="1"/>
    </xf>
    <xf numFmtId="0" fontId="0" fillId="3" borderId="15" xfId="0" applyFill="1" applyBorder="1" applyAlignment="1">
      <alignment horizontal="center" vertical="center" shrinkToFit="1"/>
    </xf>
    <xf numFmtId="0" fontId="0" fillId="2" borderId="31" xfId="0" applyFill="1" applyBorder="1" applyAlignment="1">
      <alignment horizontal="center" vertical="center" shrinkToFit="1"/>
    </xf>
    <xf numFmtId="0" fontId="0" fillId="2" borderId="4" xfId="0" applyFill="1" applyBorder="1" applyAlignment="1">
      <alignment horizontal="center" vertical="center" shrinkToFit="1"/>
    </xf>
    <xf numFmtId="0" fontId="0" fillId="2" borderId="5" xfId="0" applyFill="1" applyBorder="1" applyAlignment="1">
      <alignment horizontal="center" vertical="center" shrinkToFit="1"/>
    </xf>
    <xf numFmtId="0" fontId="0" fillId="2" borderId="16" xfId="0" applyFill="1" applyBorder="1" applyAlignment="1">
      <alignment horizontal="center" vertical="center" shrinkToFit="1"/>
    </xf>
    <xf numFmtId="0" fontId="0" fillId="2" borderId="32" xfId="0" applyFill="1" applyBorder="1" applyAlignment="1">
      <alignment horizontal="center" vertical="center" shrinkToFit="1"/>
    </xf>
    <xf numFmtId="0" fontId="0" fillId="2" borderId="7" xfId="0" applyFill="1" applyBorder="1" applyAlignment="1">
      <alignment horizontal="center" vertical="center" shrinkToFit="1"/>
    </xf>
    <xf numFmtId="0" fontId="0" fillId="2" borderId="8" xfId="0" applyFill="1" applyBorder="1" applyAlignment="1">
      <alignment horizontal="center" vertical="center" shrinkToFit="1"/>
    </xf>
    <xf numFmtId="0" fontId="0" fillId="0" borderId="31" xfId="0" applyBorder="1" applyAlignment="1">
      <alignment horizontal="center" vertical="center" shrinkToFit="1"/>
    </xf>
    <xf numFmtId="0" fontId="0" fillId="0" borderId="4" xfId="0" applyFill="1" applyBorder="1" applyAlignment="1">
      <alignment horizontal="center" vertical="center" shrinkToFit="1"/>
    </xf>
    <xf numFmtId="0" fontId="0" fillId="0" borderId="37" xfId="0" applyFill="1" applyBorder="1" applyAlignment="1">
      <alignment horizontal="center" vertical="center" shrinkToFit="1"/>
    </xf>
    <xf numFmtId="0" fontId="0" fillId="0" borderId="7" xfId="0" applyFill="1" applyBorder="1" applyAlignment="1">
      <alignment horizontal="center" vertical="center" shrinkToFit="1"/>
    </xf>
    <xf numFmtId="0" fontId="0" fillId="0" borderId="38" xfId="0" applyFill="1" applyBorder="1" applyAlignment="1">
      <alignment horizontal="center" vertical="center" shrinkToFit="1"/>
    </xf>
    <xf numFmtId="0" fontId="0" fillId="0" borderId="39" xfId="0" applyBorder="1" applyAlignment="1">
      <alignment horizontal="center" vertical="center" shrinkToFit="1"/>
    </xf>
    <xf numFmtId="0" fontId="0" fillId="0" borderId="40" xfId="0" applyFill="1" applyBorder="1" applyAlignment="1">
      <alignment horizontal="center" vertical="center" shrinkToFit="1"/>
    </xf>
    <xf numFmtId="0" fontId="0" fillId="0" borderId="41" xfId="0" applyFill="1" applyBorder="1" applyAlignment="1">
      <alignment horizontal="center" vertical="center" shrinkToFit="1"/>
    </xf>
    <xf numFmtId="0" fontId="0" fillId="0" borderId="31" xfId="0" applyFill="1" applyBorder="1" applyAlignment="1">
      <alignment horizontal="center" vertical="center" shrinkToFit="1"/>
    </xf>
    <xf numFmtId="0" fontId="0" fillId="0" borderId="32" xfId="0" applyFill="1" applyBorder="1" applyAlignment="1">
      <alignment horizontal="center" vertical="center" shrinkToFit="1"/>
    </xf>
    <xf numFmtId="0" fontId="0" fillId="0" borderId="42" xfId="0" applyFill="1" applyBorder="1" applyAlignment="1">
      <alignment horizontal="center" vertical="center" shrinkToFit="1"/>
    </xf>
    <xf numFmtId="0" fontId="0" fillId="0" borderId="43" xfId="0" applyFill="1" applyBorder="1" applyAlignment="1">
      <alignment horizontal="center" vertical="center" shrinkToFit="1"/>
    </xf>
    <xf numFmtId="0" fontId="0" fillId="3" borderId="44" xfId="0" applyFill="1" applyBorder="1" applyAlignment="1">
      <alignment horizontal="center" vertical="center" shrinkToFit="1"/>
    </xf>
    <xf numFmtId="0" fontId="0" fillId="6" borderId="1" xfId="0" applyFill="1" applyBorder="1" applyAlignment="1">
      <alignment horizontal="center" vertical="center" shrinkToFit="1"/>
    </xf>
    <xf numFmtId="0" fontId="0" fillId="6" borderId="4" xfId="0" applyFill="1" applyBorder="1" applyAlignment="1">
      <alignment horizontal="center" vertical="center" shrinkToFit="1"/>
    </xf>
    <xf numFmtId="0" fontId="0" fillId="6" borderId="5" xfId="0" applyFill="1" applyBorder="1" applyAlignment="1">
      <alignment horizontal="center" vertical="center" shrinkToFit="1"/>
    </xf>
    <xf numFmtId="0" fontId="0" fillId="6" borderId="7" xfId="0" applyFill="1" applyBorder="1" applyAlignment="1">
      <alignment horizontal="center" vertical="center" shrinkToFit="1"/>
    </xf>
    <xf numFmtId="0" fontId="0" fillId="6" borderId="8" xfId="0" applyFill="1" applyBorder="1" applyAlignment="1">
      <alignment horizontal="center" vertical="center" shrinkToFit="1"/>
    </xf>
    <xf numFmtId="0" fontId="0" fillId="0" borderId="47" xfId="0" applyBorder="1" applyAlignment="1">
      <alignment horizontal="center" vertical="center" shrinkToFit="1"/>
    </xf>
    <xf numFmtId="0" fontId="0" fillId="0" borderId="10" xfId="0" applyFill="1" applyBorder="1" applyAlignment="1">
      <alignment horizontal="center" vertical="center" shrinkToFit="1"/>
    </xf>
    <xf numFmtId="0" fontId="0" fillId="0" borderId="48" xfId="0" applyFill="1" applyBorder="1" applyAlignment="1">
      <alignment horizontal="center" vertical="center" shrinkToFit="1"/>
    </xf>
    <xf numFmtId="0" fontId="0" fillId="7" borderId="1" xfId="0" applyFill="1" applyBorder="1" applyAlignment="1">
      <alignment horizontal="center" vertical="center" shrinkToFit="1"/>
    </xf>
    <xf numFmtId="0" fontId="0" fillId="7" borderId="27" xfId="0" applyFill="1" applyBorder="1" applyAlignment="1">
      <alignment horizontal="center" vertical="center" shrinkToFit="1"/>
    </xf>
    <xf numFmtId="0" fontId="0" fillId="7" borderId="15" xfId="0" applyFill="1" applyBorder="1" applyAlignment="1">
      <alignment horizontal="center" vertical="center" shrinkToFit="1"/>
    </xf>
    <xf numFmtId="0" fontId="0" fillId="7" borderId="28" xfId="0" applyFill="1" applyBorder="1" applyAlignment="1">
      <alignment horizontal="center" vertical="center" shrinkToFit="1"/>
    </xf>
    <xf numFmtId="0" fontId="0" fillId="7" borderId="31" xfId="0" applyFill="1" applyBorder="1" applyAlignment="1">
      <alignment horizontal="center" vertical="center" shrinkToFit="1"/>
    </xf>
    <xf numFmtId="0" fontId="0" fillId="7" borderId="5" xfId="0" applyFill="1" applyBorder="1" applyAlignment="1">
      <alignment horizontal="center" vertical="center" shrinkToFit="1"/>
    </xf>
    <xf numFmtId="0" fontId="0" fillId="7" borderId="16" xfId="0" applyFill="1" applyBorder="1" applyAlignment="1">
      <alignment horizontal="center" vertical="center" shrinkToFit="1"/>
    </xf>
    <xf numFmtId="0" fontId="0" fillId="7" borderId="32" xfId="0" applyFill="1" applyBorder="1" applyAlignment="1">
      <alignment horizontal="center" vertical="center" shrinkToFit="1"/>
    </xf>
    <xf numFmtId="0" fontId="0" fillId="7" borderId="8" xfId="0" applyFill="1" applyBorder="1" applyAlignment="1">
      <alignment horizontal="center" vertical="center" shrinkToFit="1"/>
    </xf>
    <xf numFmtId="0" fontId="0" fillId="6" borderId="4" xfId="0" applyFill="1" applyBorder="1" applyAlignment="1">
      <alignment shrinkToFit="1"/>
    </xf>
    <xf numFmtId="0" fontId="0" fillId="7" borderId="49" xfId="0" applyFill="1" applyBorder="1" applyAlignment="1">
      <alignment horizontal="center" vertical="center" shrinkToFit="1"/>
    </xf>
    <xf numFmtId="0" fontId="0" fillId="7" borderId="50" xfId="0" applyFill="1" applyBorder="1" applyAlignment="1">
      <alignment horizontal="center" vertical="center" shrinkToFit="1"/>
    </xf>
    <xf numFmtId="0" fontId="0" fillId="7" borderId="34" xfId="0" applyFill="1" applyBorder="1" applyAlignment="1">
      <alignment horizontal="center" vertical="center" shrinkToFit="1"/>
    </xf>
    <xf numFmtId="0" fontId="0" fillId="7" borderId="36" xfId="0" applyFill="1" applyBorder="1" applyAlignment="1">
      <alignment horizontal="center" vertical="center" shrinkToFit="1"/>
    </xf>
    <xf numFmtId="0" fontId="0" fillId="7" borderId="4" xfId="0" applyFill="1" applyBorder="1" applyAlignment="1">
      <alignment horizontal="center" vertical="center" shrinkToFit="1"/>
    </xf>
    <xf numFmtId="0" fontId="0" fillId="7" borderId="7" xfId="0" applyFill="1" applyBorder="1" applyAlignment="1">
      <alignment horizontal="center" vertical="center" shrinkToFit="1"/>
    </xf>
    <xf numFmtId="0" fontId="0" fillId="7" borderId="10" xfId="0" applyFill="1" applyBorder="1" applyAlignment="1">
      <alignment horizontal="center" vertical="center" shrinkToFit="1"/>
    </xf>
    <xf numFmtId="0" fontId="0" fillId="7" borderId="11" xfId="0" applyFill="1" applyBorder="1" applyAlignment="1">
      <alignment horizontal="center" vertical="center" shrinkToFit="1"/>
    </xf>
    <xf numFmtId="0" fontId="0" fillId="7" borderId="13" xfId="0" applyFill="1" applyBorder="1" applyAlignment="1">
      <alignment horizontal="center" vertical="center" shrinkToFit="1"/>
    </xf>
    <xf numFmtId="0" fontId="0" fillId="7" borderId="14" xfId="0" applyFill="1" applyBorder="1" applyAlignment="1">
      <alignment horizontal="center" vertical="center" shrinkToFit="1"/>
    </xf>
    <xf numFmtId="0" fontId="4" fillId="0" borderId="0" xfId="0" applyFont="1" applyAlignment="1">
      <alignment horizontal="center" vertical="center" shrinkToFit="1"/>
    </xf>
    <xf numFmtId="0" fontId="0" fillId="0" borderId="0" xfId="0" applyAlignment="1">
      <alignment horizontal="left" vertical="center" shrinkToFit="1"/>
    </xf>
    <xf numFmtId="0" fontId="1" fillId="3" borderId="9" xfId="0" applyFont="1" applyFill="1" applyBorder="1" applyAlignment="1">
      <alignment shrinkToFit="1"/>
    </xf>
    <xf numFmtId="0" fontId="0" fillId="6" borderId="3" xfId="0" applyFill="1" applyBorder="1" applyAlignment="1">
      <alignment shrinkToFit="1"/>
    </xf>
    <xf numFmtId="0" fontId="0" fillId="4" borderId="3" xfId="0" applyFill="1" applyBorder="1" applyAlignment="1">
      <alignment shrinkToFit="1"/>
    </xf>
    <xf numFmtId="0" fontId="0" fillId="2" borderId="3" xfId="0" applyFill="1" applyBorder="1" applyAlignment="1">
      <alignment shrinkToFit="1"/>
    </xf>
    <xf numFmtId="0" fontId="0" fillId="2" borderId="4" xfId="0" applyFill="1" applyBorder="1" applyAlignment="1">
      <alignment shrinkToFit="1"/>
    </xf>
    <xf numFmtId="0" fontId="0" fillId="7" borderId="7" xfId="0" applyFill="1" applyBorder="1" applyAlignment="1">
      <alignment shrinkToFit="1"/>
    </xf>
    <xf numFmtId="0" fontId="1" fillId="7" borderId="7" xfId="0" applyFont="1" applyFill="1" applyBorder="1" applyAlignment="1">
      <alignment shrinkToFit="1"/>
    </xf>
    <xf numFmtId="0" fontId="0" fillId="6" borderId="55" xfId="0" applyFill="1" applyBorder="1" applyAlignment="1">
      <alignment horizontal="center" vertical="center" shrinkToFit="1"/>
    </xf>
    <xf numFmtId="0" fontId="0" fillId="6" borderId="56" xfId="0" applyFill="1" applyBorder="1" applyAlignment="1">
      <alignment horizontal="center" vertical="center" shrinkToFit="1"/>
    </xf>
    <xf numFmtId="0" fontId="0" fillId="6" borderId="3" xfId="0" applyFill="1" applyBorder="1" applyAlignment="1">
      <alignment horizontal="center" vertical="center" shrinkToFit="1"/>
    </xf>
    <xf numFmtId="0" fontId="0" fillId="6" borderId="6" xfId="0" applyFill="1" applyBorder="1" applyAlignment="1">
      <alignment horizontal="center" vertical="center" shrinkToFit="1"/>
    </xf>
    <xf numFmtId="0" fontId="0" fillId="2" borderId="58" xfId="0" applyFill="1" applyBorder="1" applyAlignment="1">
      <alignment horizontal="center" vertical="center" shrinkToFit="1"/>
    </xf>
    <xf numFmtId="0" fontId="0" fillId="2" borderId="0" xfId="0" applyFill="1" applyBorder="1" applyAlignment="1">
      <alignment horizontal="center" vertical="center" shrinkToFit="1"/>
    </xf>
    <xf numFmtId="0" fontId="0" fillId="2" borderId="61" xfId="0" applyFill="1" applyBorder="1" applyAlignment="1">
      <alignment horizontal="center" vertical="center" shrinkToFit="1"/>
    </xf>
    <xf numFmtId="0" fontId="0" fillId="2" borderId="60" xfId="0" applyFill="1" applyBorder="1" applyAlignment="1">
      <alignment horizontal="center" vertical="center" shrinkToFit="1"/>
    </xf>
    <xf numFmtId="0" fontId="0" fillId="2" borderId="20" xfId="0" applyFill="1" applyBorder="1" applyAlignment="1">
      <alignment horizontal="center" vertical="center" shrinkToFit="1"/>
    </xf>
    <xf numFmtId="0" fontId="0" fillId="2" borderId="62" xfId="0" applyFill="1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0" fillId="0" borderId="0" xfId="0" applyBorder="1" applyAlignment="1">
      <alignment shrinkToFit="1"/>
    </xf>
    <xf numFmtId="0" fontId="0" fillId="3" borderId="27" xfId="0" applyFill="1" applyBorder="1" applyAlignment="1">
      <alignment horizontal="center" vertical="center" shrinkToFit="1"/>
    </xf>
    <xf numFmtId="0" fontId="0" fillId="3" borderId="28" xfId="0" applyFill="1" applyBorder="1" applyAlignment="1">
      <alignment horizontal="center" vertical="center" shrinkToFit="1"/>
    </xf>
    <xf numFmtId="0" fontId="0" fillId="3" borderId="29" xfId="0" applyFill="1" applyBorder="1" applyAlignment="1">
      <alignment horizontal="center" vertical="center" shrinkToFit="1"/>
    </xf>
    <xf numFmtId="0" fontId="0" fillId="3" borderId="30" xfId="0" applyFill="1" applyBorder="1" applyAlignment="1">
      <alignment horizontal="center" vertical="center" shrinkToFit="1"/>
    </xf>
    <xf numFmtId="0" fontId="0" fillId="3" borderId="31" xfId="0" applyFill="1" applyBorder="1" applyAlignment="1">
      <alignment horizontal="center" vertical="center" shrinkToFit="1"/>
    </xf>
    <xf numFmtId="0" fontId="0" fillId="3" borderId="4" xfId="0" applyFill="1" applyBorder="1" applyAlignment="1">
      <alignment horizontal="center" vertical="center" shrinkToFit="1"/>
    </xf>
    <xf numFmtId="0" fontId="0" fillId="3" borderId="5" xfId="0" applyFill="1" applyBorder="1" applyAlignment="1">
      <alignment horizontal="center" vertical="center" shrinkToFit="1"/>
    </xf>
    <xf numFmtId="0" fontId="0" fillId="3" borderId="39" xfId="0" applyFill="1" applyBorder="1" applyAlignment="1">
      <alignment horizontal="center" vertical="center" shrinkToFit="1"/>
    </xf>
    <xf numFmtId="0" fontId="0" fillId="3" borderId="40" xfId="0" applyFill="1" applyBorder="1" applyAlignment="1">
      <alignment horizontal="center" vertical="center" shrinkToFit="1"/>
    </xf>
    <xf numFmtId="0" fontId="0" fillId="3" borderId="46" xfId="0" applyFill="1" applyBorder="1" applyAlignment="1">
      <alignment horizontal="center" vertical="center" shrinkToFit="1"/>
    </xf>
    <xf numFmtId="0" fontId="0" fillId="3" borderId="16" xfId="0" applyFill="1" applyBorder="1" applyAlignment="1">
      <alignment horizontal="center" vertical="center" shrinkToFit="1"/>
    </xf>
    <xf numFmtId="0" fontId="0" fillId="3" borderId="32" xfId="0" applyFill="1" applyBorder="1" applyAlignment="1">
      <alignment horizontal="center" vertical="center" shrinkToFit="1"/>
    </xf>
    <xf numFmtId="0" fontId="0" fillId="3" borderId="7" xfId="0" applyFill="1" applyBorder="1" applyAlignment="1">
      <alignment horizontal="center" vertical="center" shrinkToFit="1"/>
    </xf>
    <xf numFmtId="0" fontId="0" fillId="3" borderId="8" xfId="0" applyFill="1" applyBorder="1" applyAlignment="1">
      <alignment horizontal="center" vertical="center" shrinkToFit="1"/>
    </xf>
    <xf numFmtId="0" fontId="0" fillId="6" borderId="17" xfId="0" applyFill="1" applyBorder="1" applyAlignment="1">
      <alignment horizontal="center" vertical="center" shrinkToFit="1"/>
    </xf>
    <xf numFmtId="0" fontId="0" fillId="6" borderId="15" xfId="0" applyFill="1" applyBorder="1" applyAlignment="1">
      <alignment horizontal="center" vertical="center" shrinkToFit="1"/>
    </xf>
    <xf numFmtId="0" fontId="0" fillId="6" borderId="18" xfId="0" applyFill="1" applyBorder="1" applyAlignment="1">
      <alignment horizontal="center" vertical="center" shrinkToFit="1"/>
    </xf>
    <xf numFmtId="0" fontId="0" fillId="6" borderId="19" xfId="0" applyFill="1" applyBorder="1" applyAlignment="1">
      <alignment horizontal="center" vertical="center" shrinkToFit="1"/>
    </xf>
    <xf numFmtId="0" fontId="0" fillId="6" borderId="44" xfId="0" applyFill="1" applyBorder="1" applyAlignment="1">
      <alignment horizontal="center" vertical="center" shrinkToFit="1"/>
    </xf>
    <xf numFmtId="0" fontId="0" fillId="6" borderId="45" xfId="0" applyFill="1" applyBorder="1" applyAlignment="1">
      <alignment horizontal="center" vertical="center" shrinkToFit="1"/>
    </xf>
    <xf numFmtId="0" fontId="0" fillId="6" borderId="22" xfId="0" applyFill="1" applyBorder="1" applyAlignment="1">
      <alignment horizontal="center" vertical="center" shrinkToFit="1"/>
    </xf>
    <xf numFmtId="0" fontId="0" fillId="6" borderId="23" xfId="0" applyFill="1" applyBorder="1" applyAlignment="1">
      <alignment horizontal="center" vertical="center" shrinkToFit="1"/>
    </xf>
    <xf numFmtId="0" fontId="0" fillId="6" borderId="20" xfId="0" applyFill="1" applyBorder="1" applyAlignment="1">
      <alignment horizontal="center" vertical="center" shrinkToFit="1"/>
    </xf>
    <xf numFmtId="0" fontId="0" fillId="6" borderId="21" xfId="0" applyFill="1" applyBorder="1" applyAlignment="1">
      <alignment horizontal="center" vertical="center" shrinkToFit="1"/>
    </xf>
    <xf numFmtId="0" fontId="0" fillId="4" borderId="26" xfId="0" applyFill="1" applyBorder="1" applyAlignment="1">
      <alignment horizontal="center" vertical="center" shrinkToFit="1"/>
    </xf>
    <xf numFmtId="0" fontId="0" fillId="4" borderId="24" xfId="0" applyFill="1" applyBorder="1" applyAlignment="1">
      <alignment horizontal="center" vertical="center" shrinkToFit="1"/>
    </xf>
    <xf numFmtId="0" fontId="0" fillId="4" borderId="25" xfId="0" applyFill="1" applyBorder="1" applyAlignment="1">
      <alignment horizontal="center" vertical="center" shrinkToFit="1"/>
    </xf>
    <xf numFmtId="0" fontId="0" fillId="4" borderId="2" xfId="0" applyFill="1" applyBorder="1" applyAlignment="1">
      <alignment horizontal="center" vertical="center" shrinkToFit="1"/>
    </xf>
    <xf numFmtId="0" fontId="0" fillId="2" borderId="53" xfId="0" applyFill="1" applyBorder="1" applyAlignment="1">
      <alignment horizontal="center" vertical="center" shrinkToFit="1"/>
    </xf>
    <xf numFmtId="0" fontId="0" fillId="2" borderId="51" xfId="0" applyFill="1" applyBorder="1" applyAlignment="1">
      <alignment horizontal="center" vertical="center" shrinkToFit="1"/>
    </xf>
    <xf numFmtId="0" fontId="0" fillId="2" borderId="54" xfId="0" applyFill="1" applyBorder="1" applyAlignment="1">
      <alignment horizontal="center" vertical="center" shrinkToFit="1"/>
    </xf>
    <xf numFmtId="0" fontId="0" fillId="2" borderId="52" xfId="0" applyFill="1" applyBorder="1" applyAlignment="1">
      <alignment horizontal="center" vertical="center" shrinkToFit="1"/>
    </xf>
    <xf numFmtId="0" fontId="0" fillId="2" borderId="37" xfId="0" applyFill="1" applyBorder="1" applyAlignment="1">
      <alignment horizontal="center" vertical="center" shrinkToFit="1"/>
    </xf>
    <xf numFmtId="0" fontId="0" fillId="2" borderId="33" xfId="0" applyFill="1" applyBorder="1" applyAlignment="1">
      <alignment horizontal="center" vertical="center" shrinkToFit="1"/>
    </xf>
    <xf numFmtId="0" fontId="0" fillId="2" borderId="38" xfId="0" applyFill="1" applyBorder="1" applyAlignment="1">
      <alignment horizontal="center" vertical="center" shrinkToFit="1"/>
    </xf>
    <xf numFmtId="0" fontId="0" fillId="2" borderId="35" xfId="0" applyFill="1" applyBorder="1" applyAlignment="1">
      <alignment horizontal="center" vertical="center" shrinkToFit="1"/>
    </xf>
    <xf numFmtId="0" fontId="0" fillId="0" borderId="0" xfId="0" quotePrefix="1" applyAlignment="1">
      <alignment shrinkToFit="1"/>
    </xf>
    <xf numFmtId="0" fontId="0" fillId="3" borderId="10" xfId="0" applyFill="1" applyBorder="1" applyAlignment="1">
      <alignment shrinkToFit="1"/>
    </xf>
    <xf numFmtId="0" fontId="0" fillId="3" borderId="11" xfId="0" applyFill="1" applyBorder="1" applyAlignment="1">
      <alignment shrinkToFit="1"/>
    </xf>
    <xf numFmtId="0" fontId="0" fillId="6" borderId="5" xfId="0" applyFill="1" applyBorder="1" applyAlignment="1">
      <alignment shrinkToFit="1"/>
    </xf>
    <xf numFmtId="0" fontId="0" fillId="4" borderId="5" xfId="0" applyFill="1" applyBorder="1" applyAlignment="1">
      <alignment shrinkToFit="1"/>
    </xf>
    <xf numFmtId="0" fontId="0" fillId="2" borderId="5" xfId="0" applyFill="1" applyBorder="1" applyAlignment="1">
      <alignment shrinkToFit="1"/>
    </xf>
    <xf numFmtId="0" fontId="0" fillId="3" borderId="55" xfId="0" applyFill="1" applyBorder="1" applyAlignment="1">
      <alignment horizontal="center" vertical="center" shrinkToFit="1"/>
    </xf>
    <xf numFmtId="0" fontId="0" fillId="3" borderId="56" xfId="0" applyFill="1" applyBorder="1" applyAlignment="1">
      <alignment horizontal="center" vertical="center" shrinkToFit="1"/>
    </xf>
    <xf numFmtId="0" fontId="0" fillId="3" borderId="3" xfId="0" applyFill="1" applyBorder="1" applyAlignment="1">
      <alignment horizontal="center" vertical="center" shrinkToFit="1"/>
    </xf>
    <xf numFmtId="0" fontId="0" fillId="3" borderId="6" xfId="0" applyFill="1" applyBorder="1" applyAlignment="1">
      <alignment horizontal="center" vertical="center" shrinkToFit="1"/>
    </xf>
    <xf numFmtId="0" fontId="0" fillId="4" borderId="57" xfId="0" applyFill="1" applyBorder="1" applyAlignment="1">
      <alignment horizontal="left" vertical="center" shrinkToFit="1"/>
    </xf>
    <xf numFmtId="0" fontId="0" fillId="4" borderId="58" xfId="0" applyFill="1" applyBorder="1" applyAlignment="1">
      <alignment horizontal="center" vertical="center" shrinkToFit="1"/>
    </xf>
    <xf numFmtId="0" fontId="0" fillId="4" borderId="59" xfId="0" applyFill="1" applyBorder="1" applyAlignment="1">
      <alignment horizontal="left" vertical="center" shrinkToFit="1"/>
    </xf>
    <xf numFmtId="0" fontId="4" fillId="4" borderId="60" xfId="0" applyFont="1" applyFill="1" applyBorder="1" applyAlignment="1">
      <alignment horizontal="center" vertical="center" shrinkToFit="1"/>
    </xf>
    <xf numFmtId="0" fontId="0" fillId="4" borderId="0" xfId="0" applyFill="1" applyBorder="1" applyAlignment="1">
      <alignment horizontal="center" vertical="center" shrinkToFit="1"/>
    </xf>
    <xf numFmtId="0" fontId="0" fillId="4" borderId="61" xfId="0" applyFill="1" applyBorder="1" applyAlignment="1">
      <alignment horizontal="center" vertical="center" shrinkToFit="1"/>
    </xf>
    <xf numFmtId="0" fontId="0" fillId="4" borderId="60" xfId="0" applyFill="1" applyBorder="1" applyAlignment="1">
      <alignment horizontal="left" vertical="center" shrinkToFit="1"/>
    </xf>
    <xf numFmtId="0" fontId="0" fillId="4" borderId="61" xfId="0" applyFill="1" applyBorder="1" applyAlignment="1">
      <alignment horizontal="left" vertical="center" shrinkToFit="1"/>
    </xf>
    <xf numFmtId="0" fontId="0" fillId="4" borderId="60" xfId="0" applyFill="1" applyBorder="1" applyAlignment="1">
      <alignment horizontal="center" vertical="center" shrinkToFit="1"/>
    </xf>
    <xf numFmtId="0" fontId="4" fillId="4" borderId="0" xfId="0" applyFont="1" applyFill="1" applyBorder="1" applyAlignment="1">
      <alignment horizontal="center" vertical="center" shrinkToFit="1"/>
    </xf>
    <xf numFmtId="0" fontId="0" fillId="4" borderId="20" xfId="0" applyFill="1" applyBorder="1" applyAlignment="1">
      <alignment horizontal="center" vertical="center" shrinkToFit="1"/>
    </xf>
    <xf numFmtId="0" fontId="0" fillId="4" borderId="62" xfId="0" applyFill="1" applyBorder="1" applyAlignment="1">
      <alignment horizontal="center" vertical="center" shrinkToFit="1"/>
    </xf>
    <xf numFmtId="0" fontId="0" fillId="2" borderId="0" xfId="0" applyFill="1" applyAlignment="1">
      <alignment horizontal="center" vertical="center" shrinkToFit="1"/>
    </xf>
    <xf numFmtId="0" fontId="0" fillId="0" borderId="63" xfId="0" applyBorder="1" applyAlignment="1">
      <alignment shrinkToFit="1"/>
    </xf>
    <xf numFmtId="0" fontId="0" fillId="6" borderId="64" xfId="0" applyFill="1" applyBorder="1" applyAlignment="1">
      <alignment shrinkToFit="1"/>
    </xf>
    <xf numFmtId="0" fontId="0" fillId="4" borderId="65" xfId="0" applyFill="1" applyBorder="1" applyAlignment="1">
      <alignment shrinkToFit="1"/>
    </xf>
    <xf numFmtId="0" fontId="0" fillId="2" borderId="65" xfId="0" applyFill="1" applyBorder="1" applyAlignment="1">
      <alignment shrinkToFit="1"/>
    </xf>
    <xf numFmtId="0" fontId="0" fillId="3" borderId="66" xfId="0" applyFill="1" applyBorder="1" applyAlignment="1">
      <alignment shrinkToFit="1"/>
    </xf>
    <xf numFmtId="0" fontId="0" fillId="0" borderId="63" xfId="0" applyBorder="1" applyAlignment="1">
      <alignment horizontal="center" vertical="center" shrinkToFit="1"/>
    </xf>
    <xf numFmtId="0" fontId="1" fillId="3" borderId="64" xfId="0" applyFont="1" applyFill="1" applyBorder="1" applyAlignment="1">
      <alignment horizontal="center" vertical="center" shrinkToFit="1"/>
    </xf>
    <xf numFmtId="0" fontId="0" fillId="6" borderId="65" xfId="0" applyFill="1" applyBorder="1" applyAlignment="1">
      <alignment horizontal="center" vertical="center" shrinkToFit="1"/>
    </xf>
    <xf numFmtId="0" fontId="0" fillId="4" borderId="65" xfId="0" applyFill="1" applyBorder="1" applyAlignment="1">
      <alignment horizontal="center" vertical="center" shrinkToFit="1"/>
    </xf>
    <xf numFmtId="0" fontId="0" fillId="2" borderId="65" xfId="0" applyFill="1" applyBorder="1" applyAlignment="1">
      <alignment horizontal="center" vertical="center" shrinkToFit="1"/>
    </xf>
    <xf numFmtId="0" fontId="0" fillId="7" borderId="66" xfId="0" applyFill="1" applyBorder="1" applyAlignment="1">
      <alignment horizontal="center" vertical="center" shrinkToFit="1"/>
    </xf>
    <xf numFmtId="0" fontId="0" fillId="6" borderId="57" xfId="0" applyFill="1" applyBorder="1" applyAlignment="1">
      <alignment horizontal="center" vertical="center" shrinkToFit="1"/>
    </xf>
    <xf numFmtId="0" fontId="0" fillId="6" borderId="60" xfId="0" applyFill="1" applyBorder="1" applyAlignment="1">
      <alignment horizontal="center" vertical="center" shrinkToFit="1"/>
    </xf>
    <xf numFmtId="0" fontId="0" fillId="6" borderId="0" xfId="0" applyFill="1" applyBorder="1" applyAlignment="1">
      <alignment horizontal="center" vertical="center" shrinkToFit="1"/>
    </xf>
    <xf numFmtId="0" fontId="0" fillId="6" borderId="61" xfId="0" applyFill="1" applyBorder="1" applyAlignment="1">
      <alignment horizontal="center" vertical="center" shrinkToFit="1"/>
    </xf>
    <xf numFmtId="0" fontId="0" fillId="6" borderId="62" xfId="0" applyFill="1" applyBorder="1" applyAlignment="1">
      <alignment horizontal="center" vertical="center" shrinkToFit="1"/>
    </xf>
    <xf numFmtId="0" fontId="0" fillId="6" borderId="67" xfId="0" applyFill="1" applyBorder="1" applyAlignment="1">
      <alignment horizontal="center" vertical="center" shrinkToFit="1"/>
    </xf>
    <xf numFmtId="0" fontId="0" fillId="4" borderId="57" xfId="0" applyFill="1" applyBorder="1" applyAlignment="1">
      <alignment horizontal="center" vertical="center" shrinkToFit="1"/>
    </xf>
    <xf numFmtId="0" fontId="0" fillId="4" borderId="59" xfId="0" applyFill="1" applyBorder="1" applyAlignment="1">
      <alignment horizontal="center" vertical="center" shrinkToFit="1"/>
    </xf>
    <xf numFmtId="0" fontId="0" fillId="4" borderId="67" xfId="0" applyFill="1" applyBorder="1" applyAlignment="1">
      <alignment horizontal="center" vertical="center" shrinkToFit="1"/>
    </xf>
    <xf numFmtId="0" fontId="0" fillId="2" borderId="57" xfId="0" applyFill="1" applyBorder="1" applyAlignment="1">
      <alignment horizontal="center" vertical="center" shrinkToFit="1"/>
    </xf>
    <xf numFmtId="0" fontId="0" fillId="2" borderId="58" xfId="0" quotePrefix="1" applyFill="1" applyBorder="1" applyAlignment="1">
      <alignment horizontal="center" vertical="center" shrinkToFit="1"/>
    </xf>
    <xf numFmtId="0" fontId="0" fillId="2" borderId="59" xfId="0" applyFill="1" applyBorder="1" applyAlignment="1">
      <alignment horizontal="center" vertical="center" shrinkToFit="1"/>
    </xf>
    <xf numFmtId="0" fontId="0" fillId="2" borderId="0" xfId="0" quotePrefix="1" applyFill="1" applyBorder="1" applyAlignment="1">
      <alignment horizontal="center" vertical="center" shrinkToFit="1"/>
    </xf>
    <xf numFmtId="0" fontId="0" fillId="2" borderId="67" xfId="0" applyFill="1" applyBorder="1" applyAlignment="1">
      <alignment horizontal="center" vertical="center" shrinkToFit="1"/>
    </xf>
    <xf numFmtId="0" fontId="0" fillId="7" borderId="57" xfId="0" applyFill="1" applyBorder="1" applyAlignment="1">
      <alignment horizontal="center" vertical="center" shrinkToFit="1"/>
    </xf>
    <xf numFmtId="0" fontId="0" fillId="7" borderId="58" xfId="0" applyFill="1" applyBorder="1" applyAlignment="1">
      <alignment horizontal="center" vertical="center" shrinkToFit="1"/>
    </xf>
    <xf numFmtId="0" fontId="0" fillId="7" borderId="59" xfId="0" applyFill="1" applyBorder="1" applyAlignment="1">
      <alignment horizontal="center" vertical="center" shrinkToFit="1"/>
    </xf>
    <xf numFmtId="0" fontId="0" fillId="7" borderId="60" xfId="0" applyFill="1" applyBorder="1" applyAlignment="1">
      <alignment horizontal="center" vertical="center" shrinkToFit="1"/>
    </xf>
    <xf numFmtId="0" fontId="0" fillId="7" borderId="0" xfId="0" applyFill="1" applyBorder="1" applyAlignment="1">
      <alignment horizontal="center" vertical="center" shrinkToFit="1"/>
    </xf>
    <xf numFmtId="0" fontId="4" fillId="7" borderId="0" xfId="0" applyFont="1" applyFill="1" applyBorder="1" applyAlignment="1">
      <alignment horizontal="center" vertical="center" shrinkToFit="1"/>
    </xf>
    <xf numFmtId="0" fontId="0" fillId="7" borderId="61" xfId="0" applyFill="1" applyBorder="1" applyAlignment="1">
      <alignment horizontal="center" vertical="center" shrinkToFit="1"/>
    </xf>
    <xf numFmtId="0" fontId="0" fillId="7" borderId="20" xfId="0" applyFill="1" applyBorder="1" applyAlignment="1">
      <alignment horizontal="center" vertical="center" shrinkToFit="1"/>
    </xf>
    <xf numFmtId="0" fontId="0" fillId="7" borderId="62" xfId="0" applyFill="1" applyBorder="1" applyAlignment="1">
      <alignment horizontal="center" vertical="center" shrinkToFit="1"/>
    </xf>
    <xf numFmtId="0" fontId="0" fillId="7" borderId="67" xfId="0" applyFill="1" applyBorder="1" applyAlignment="1">
      <alignment horizontal="center" vertical="center" shrinkToFit="1"/>
    </xf>
    <xf numFmtId="0" fontId="0" fillId="0" borderId="61" xfId="0" applyFill="1" applyBorder="1" applyAlignment="1">
      <alignment shrinkToFit="1"/>
    </xf>
    <xf numFmtId="0" fontId="1" fillId="0" borderId="61" xfId="0" applyFont="1" applyFill="1" applyBorder="1" applyAlignment="1">
      <alignment shrinkToFit="1"/>
    </xf>
    <xf numFmtId="0" fontId="0" fillId="2" borderId="64" xfId="0" applyFill="1" applyBorder="1" applyAlignment="1">
      <alignment shrinkToFit="1"/>
    </xf>
    <xf numFmtId="0" fontId="0" fillId="3" borderId="65" xfId="0" applyFill="1" applyBorder="1" applyAlignment="1">
      <alignment shrinkToFit="1"/>
    </xf>
    <xf numFmtId="0" fontId="0" fillId="6" borderId="65" xfId="0" applyFill="1" applyBorder="1" applyAlignment="1">
      <alignment shrinkToFit="1"/>
    </xf>
    <xf numFmtId="0" fontId="1" fillId="7" borderId="66" xfId="0" applyFont="1" applyFill="1" applyBorder="1" applyAlignment="1">
      <alignment shrinkToFit="1"/>
    </xf>
    <xf numFmtId="0" fontId="0" fillId="0" borderId="68" xfId="0" applyFill="1" applyBorder="1" applyAlignment="1">
      <alignment horizontal="center" vertical="center" shrinkToFit="1"/>
    </xf>
    <xf numFmtId="0" fontId="0" fillId="0" borderId="20" xfId="0" applyFill="1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0" fillId="6" borderId="27" xfId="0" applyFill="1" applyBorder="1" applyAlignment="1">
      <alignment horizontal="center" vertical="center" shrinkToFit="1"/>
    </xf>
    <xf numFmtId="0" fontId="0" fillId="6" borderId="17" xfId="0" applyFill="1" applyBorder="1" applyAlignment="1">
      <alignment horizontal="center" vertical="center" shrinkToFit="1"/>
    </xf>
    <xf numFmtId="0" fontId="0" fillId="6" borderId="51" xfId="0" applyFill="1" applyBorder="1" applyAlignment="1">
      <alignment horizontal="center" vertical="center" shrinkToFit="1"/>
    </xf>
    <xf numFmtId="0" fontId="0" fillId="8" borderId="0" xfId="0" applyFill="1" applyAlignment="1">
      <alignment shrinkToFit="1"/>
    </xf>
    <xf numFmtId="0" fontId="0" fillId="8" borderId="0" xfId="0" applyFill="1" applyAlignment="1">
      <alignment shrinkToFit="1"/>
    </xf>
    <xf numFmtId="0" fontId="0" fillId="3" borderId="57" xfId="0" applyFill="1" applyBorder="1" applyAlignment="1">
      <alignment horizontal="center" vertical="center" shrinkToFit="1"/>
    </xf>
    <xf numFmtId="0" fontId="0" fillId="3" borderId="58" xfId="0" applyFill="1" applyBorder="1" applyAlignment="1">
      <alignment horizontal="center" vertical="center" shrinkToFit="1"/>
    </xf>
    <xf numFmtId="0" fontId="0" fillId="3" borderId="59" xfId="0" applyFill="1" applyBorder="1" applyAlignment="1">
      <alignment horizontal="center" vertical="center" shrinkToFit="1"/>
    </xf>
    <xf numFmtId="0" fontId="0" fillId="3" borderId="60" xfId="0" applyFill="1" applyBorder="1" applyAlignment="1">
      <alignment horizontal="center" vertical="center" shrinkToFit="1"/>
    </xf>
    <xf numFmtId="0" fontId="0" fillId="3" borderId="0" xfId="0" applyFill="1" applyBorder="1" applyAlignment="1">
      <alignment horizontal="center" vertical="center" shrinkToFit="1"/>
    </xf>
    <xf numFmtId="0" fontId="0" fillId="3" borderId="61" xfId="0" applyFill="1" applyBorder="1" applyAlignment="1">
      <alignment horizontal="center" vertical="center" shrinkToFit="1"/>
    </xf>
    <xf numFmtId="0" fontId="5" fillId="3" borderId="60" xfId="0" applyFont="1" applyFill="1" applyBorder="1" applyAlignment="1">
      <alignment horizontal="center" vertical="center" shrinkToFit="1"/>
    </xf>
    <xf numFmtId="0" fontId="5" fillId="3" borderId="0" xfId="0" applyFont="1" applyFill="1" applyBorder="1" applyAlignment="1">
      <alignment horizontal="center" vertical="center" shrinkToFit="1"/>
    </xf>
    <xf numFmtId="0" fontId="5" fillId="3" borderId="61" xfId="0" applyFont="1" applyFill="1" applyBorder="1" applyAlignment="1">
      <alignment horizontal="center" vertical="center" shrinkToFit="1"/>
    </xf>
    <xf numFmtId="0" fontId="5" fillId="3" borderId="20" xfId="0" applyFont="1" applyFill="1" applyBorder="1" applyAlignment="1">
      <alignment horizontal="center" vertical="center" shrinkToFit="1"/>
    </xf>
    <xf numFmtId="0" fontId="5" fillId="3" borderId="62" xfId="0" applyFont="1" applyFill="1" applyBorder="1" applyAlignment="1">
      <alignment horizontal="center" vertical="center" shrinkToFit="1"/>
    </xf>
    <xf numFmtId="0" fontId="5" fillId="3" borderId="67" xfId="0" applyFont="1" applyFill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0"/>
          <c:order val="0"/>
          <c:tx>
            <c:v>Triangle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('Question 3'!$P$2:$P$4,'Question 3'!$P$2)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</c:numCache>
            </c:numRef>
          </c:xVal>
          <c:yVal>
            <c:numRef>
              <c:f>('Question 3'!$Q$2:$Q$4,'Question 3'!$Q$2)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B3AB-406C-96B7-D615DFCD1EDD}"/>
            </c:ext>
          </c:extLst>
        </c:ser>
        <c:ser>
          <c:idx val="1"/>
          <c:order val="1"/>
          <c:tx>
            <c:v>Trapezium 1</c:v>
          </c:tx>
          <c:spPr>
            <a:ln w="19050" cap="rnd">
              <a:solidFill>
                <a:schemeClr val="accent2"/>
              </a:solidFill>
              <a:round/>
            </a:ln>
            <a:effectLst>
              <a:softEdge rad="0"/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>
                <a:softEdge rad="0"/>
              </a:effectLst>
            </c:spPr>
          </c:marker>
          <c:xVal>
            <c:numRef>
              <c:f>('Question 3'!$P$6:$P$9,'Question 3'!$P$6)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8</c:v>
                </c:pt>
                <c:pt idx="3">
                  <c:v>2</c:v>
                </c:pt>
                <c:pt idx="4">
                  <c:v>5</c:v>
                </c:pt>
              </c:numCache>
            </c:numRef>
          </c:xVal>
          <c:yVal>
            <c:numRef>
              <c:f>('Question 3'!$Q$6:$Q$9,'Question 3'!$Q$6)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3-B3AB-406C-96B7-D615DFCD1EDD}"/>
            </c:ext>
          </c:extLst>
        </c:ser>
        <c:ser>
          <c:idx val="2"/>
          <c:order val="2"/>
          <c:tx>
            <c:v>Trapezium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('Question 3'!$P$11:$P$14,'Question 3'!$P$11)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8</c:v>
                </c:pt>
                <c:pt idx="3">
                  <c:v>2</c:v>
                </c:pt>
                <c:pt idx="4">
                  <c:v>5</c:v>
                </c:pt>
              </c:numCache>
            </c:numRef>
          </c:xVal>
          <c:yVal>
            <c:numRef>
              <c:f>('Question 3'!$Q$11:$Q$14,'Question 3'!$Q$11)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4-B3AB-406C-96B7-D615DFCD1EDD}"/>
            </c:ext>
          </c:extLst>
        </c:ser>
        <c:ser>
          <c:idx val="3"/>
          <c:order val="3"/>
          <c:tx>
            <c:v>Translated Triangle</c:v>
          </c:tx>
          <c:xVal>
            <c:numRef>
              <c:f>('Question 3'!$P$26:$R$26,'Question 3'!$P$26)</c:f>
              <c:numCache>
                <c:formatCode>General</c:formatCode>
                <c:ptCount val="4"/>
                <c:pt idx="0">
                  <c:v>-10</c:v>
                </c:pt>
                <c:pt idx="1">
                  <c:v>-10</c:v>
                </c:pt>
                <c:pt idx="2">
                  <c:v>-7</c:v>
                </c:pt>
                <c:pt idx="3">
                  <c:v>-10</c:v>
                </c:pt>
              </c:numCache>
            </c:numRef>
          </c:xVal>
          <c:yVal>
            <c:numRef>
              <c:f>('Question 3'!$P$27:$R$27,'Question 3'!$P$27)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yVal>
        </c:ser>
        <c:ser>
          <c:idx val="4"/>
          <c:order val="4"/>
          <c:tx>
            <c:v>Translated Trapezium 1</c:v>
          </c:tx>
          <c:xVal>
            <c:numRef>
              <c:f>('Question 3'!$S$26:$V$26,'Question 3'!$S$26)</c:f>
              <c:numCache>
                <c:formatCode>General</c:formatCode>
                <c:ptCount val="5"/>
                <c:pt idx="0">
                  <c:v>-7</c:v>
                </c:pt>
                <c:pt idx="1">
                  <c:v>-4</c:v>
                </c:pt>
                <c:pt idx="2">
                  <c:v>-4</c:v>
                </c:pt>
                <c:pt idx="3">
                  <c:v>-10</c:v>
                </c:pt>
                <c:pt idx="4">
                  <c:v>-7</c:v>
                </c:pt>
              </c:numCache>
            </c:numRef>
          </c:xVal>
          <c:yVal>
            <c:numRef>
              <c:f>('Question 3'!$S$27:$V$27,'Question 3'!$S$27)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</c:numCache>
            </c:numRef>
          </c:yVal>
        </c:ser>
        <c:ser>
          <c:idx val="5"/>
          <c:order val="5"/>
          <c:tx>
            <c:v>Translated Trapezium 2</c:v>
          </c:tx>
          <c:xVal>
            <c:numRef>
              <c:f>('Question 3'!$W$26:$Z$26,'Question 3'!$W$26)</c:f>
              <c:numCache>
                <c:formatCode>General</c:formatCode>
                <c:ptCount val="5"/>
                <c:pt idx="0">
                  <c:v>-7</c:v>
                </c:pt>
                <c:pt idx="1">
                  <c:v>-4</c:v>
                </c:pt>
                <c:pt idx="2">
                  <c:v>-4</c:v>
                </c:pt>
                <c:pt idx="3">
                  <c:v>-10</c:v>
                </c:pt>
                <c:pt idx="4">
                  <c:v>-7</c:v>
                </c:pt>
              </c:numCache>
            </c:numRef>
          </c:xVal>
          <c:yVal>
            <c:numRef>
              <c:f>('Question 3'!$W$27:$Z$27,'Question 3'!$W$27)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</c:numCache>
            </c:numRef>
          </c:yVal>
        </c:ser>
        <c:ser>
          <c:idx val="6"/>
          <c:order val="6"/>
          <c:tx>
            <c:v>Rotated Triangle</c:v>
          </c:tx>
          <c:xVal>
            <c:numRef>
              <c:f>('Question 3'!$P$34:$R$34,'Question 3'!$P$34)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7</c:v>
                </c:pt>
                <c:pt idx="3">
                  <c:v>10</c:v>
                </c:pt>
              </c:numCache>
            </c:numRef>
          </c:xVal>
          <c:yVal>
            <c:numRef>
              <c:f>('Question 3'!$P$35:$R$35,'Question 3'!$P$35)</c:f>
              <c:numCache>
                <c:formatCode>General</c:formatCode>
                <c:ptCount val="4"/>
                <c:pt idx="0">
                  <c:v>-1</c:v>
                </c:pt>
                <c:pt idx="1">
                  <c:v>-5</c:v>
                </c:pt>
                <c:pt idx="2">
                  <c:v>-3</c:v>
                </c:pt>
                <c:pt idx="3">
                  <c:v>-1</c:v>
                </c:pt>
              </c:numCache>
            </c:numRef>
          </c:yVal>
        </c:ser>
        <c:ser>
          <c:idx val="7"/>
          <c:order val="7"/>
          <c:tx>
            <c:v>Rotated Trapezium 1</c:v>
          </c:tx>
          <c:xVal>
            <c:numRef>
              <c:f>('Question 3'!$S$34:$V$34,'Question 3'!$S$34)</c:f>
              <c:numCache>
                <c:formatCode>General</c:formatCode>
                <c:ptCount val="5"/>
                <c:pt idx="0">
                  <c:v>7</c:v>
                </c:pt>
                <c:pt idx="1">
                  <c:v>4</c:v>
                </c:pt>
                <c:pt idx="2">
                  <c:v>4</c:v>
                </c:pt>
                <c:pt idx="3">
                  <c:v>10</c:v>
                </c:pt>
                <c:pt idx="4">
                  <c:v>7</c:v>
                </c:pt>
              </c:numCache>
            </c:numRef>
          </c:xVal>
          <c:yVal>
            <c:numRef>
              <c:f>'Question 3'!$S$35:$V$35</c:f>
              <c:numCache>
                <c:formatCode>General</c:formatCode>
                <c:ptCount val="4"/>
                <c:pt idx="0">
                  <c:v>-3</c:v>
                </c:pt>
                <c:pt idx="1">
                  <c:v>-3</c:v>
                </c:pt>
                <c:pt idx="2">
                  <c:v>-5</c:v>
                </c:pt>
                <c:pt idx="3">
                  <c:v>-5</c:v>
                </c:pt>
              </c:numCache>
            </c:numRef>
          </c:yVal>
        </c:ser>
        <c:ser>
          <c:idx val="8"/>
          <c:order val="8"/>
          <c:tx>
            <c:v>Rotated Trapezium 2</c:v>
          </c:tx>
          <c:xVal>
            <c:numRef>
              <c:f>('Question 3'!$W$34:$Z$34,'Question 3'!$W$34)</c:f>
              <c:numCache>
                <c:formatCode>General</c:formatCode>
                <c:ptCount val="5"/>
                <c:pt idx="0">
                  <c:v>7</c:v>
                </c:pt>
                <c:pt idx="1">
                  <c:v>4</c:v>
                </c:pt>
                <c:pt idx="2">
                  <c:v>4</c:v>
                </c:pt>
                <c:pt idx="3">
                  <c:v>10</c:v>
                </c:pt>
                <c:pt idx="4">
                  <c:v>7</c:v>
                </c:pt>
              </c:numCache>
            </c:numRef>
          </c:xVal>
          <c:yVal>
            <c:numRef>
              <c:f>'Question 3'!$W$35:$Z$35</c:f>
              <c:numCache>
                <c:formatCode>General</c:formatCode>
                <c:ptCount val="4"/>
                <c:pt idx="0">
                  <c:v>-3</c:v>
                </c:pt>
                <c:pt idx="1">
                  <c:v>-3</c:v>
                </c:pt>
                <c:pt idx="2">
                  <c:v>-1</c:v>
                </c:pt>
                <c:pt idx="3">
                  <c:v>-1</c:v>
                </c:pt>
              </c:numCache>
            </c:numRef>
          </c:yVal>
        </c:ser>
        <c:axId val="88710528"/>
        <c:axId val="88732800"/>
      </c:scatterChart>
      <c:valAx>
        <c:axId val="8871052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32800"/>
        <c:crosses val="autoZero"/>
        <c:crossBetween val="midCat"/>
      </c:valAx>
      <c:valAx>
        <c:axId val="887328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1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12737</xdr:colOff>
      <xdr:row>14</xdr:row>
      <xdr:rowOff>26448</xdr:rowOff>
    </xdr:from>
    <xdr:to>
      <xdr:col>20</xdr:col>
      <xdr:colOff>622851</xdr:colOff>
      <xdr:row>24</xdr:row>
      <xdr:rowOff>38099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241259" y="2683509"/>
          <a:ext cx="6215783" cy="1900086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e)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77857</xdr:colOff>
      <xdr:row>0</xdr:row>
      <xdr:rowOff>18220</xdr:rowOff>
    </xdr:from>
    <xdr:to>
      <xdr:col>13</xdr:col>
      <xdr:colOff>571500</xdr:colOff>
      <xdr:row>25</xdr:row>
      <xdr:rowOff>140805</xdr:rowOff>
    </xdr:to>
    <xdr:graphicFrame macro="">
      <xdr:nvGraphicFramePr>
        <xdr:cNvPr id="5" name="Chart">
          <a:extLst>
            <a:ext uri="{FF2B5EF4-FFF2-40B4-BE49-F238E27FC236}">
              <a16:creationId xmlns="" xmlns:a16="http://schemas.microsoft.com/office/drawing/2014/main" id="{11E3C8EA-7447-41BB-905F-BC1D65229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456838</xdr:colOff>
      <xdr:row>15</xdr:row>
      <xdr:rowOff>149085</xdr:rowOff>
    </xdr:from>
    <xdr:ext cx="7054240" cy="937629"/>
    <xdr:sp macro="" textlink="">
      <xdr:nvSpPr>
        <xdr:cNvPr id="3" name="Rectangle 2"/>
        <xdr:cNvSpPr/>
      </xdr:nvSpPr>
      <xdr:spPr>
        <a:xfrm>
          <a:off x="9037621" y="3039715"/>
          <a:ext cx="705424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[                                         ]</a:t>
          </a:r>
        </a:p>
      </xdr:txBody>
    </xdr:sp>
    <xdr:clientData/>
  </xdr:oneCellAnchor>
  <xdr:oneCellAnchor>
    <xdr:from>
      <xdr:col>16</xdr:col>
      <xdr:colOff>522073</xdr:colOff>
      <xdr:row>19</xdr:row>
      <xdr:rowOff>193813</xdr:rowOff>
    </xdr:from>
    <xdr:ext cx="2043636" cy="937629"/>
    <xdr:sp macro="" textlink="">
      <xdr:nvSpPr>
        <xdr:cNvPr id="6" name="Rectangle 5"/>
        <xdr:cNvSpPr/>
      </xdr:nvSpPr>
      <xdr:spPr>
        <a:xfrm>
          <a:off x="10328682" y="3863009"/>
          <a:ext cx="2043636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[         ]</a:t>
          </a:r>
        </a:p>
      </xdr:txBody>
    </xdr:sp>
    <xdr:clientData/>
  </xdr:oneCellAnchor>
  <xdr:oneCellAnchor>
    <xdr:from>
      <xdr:col>16</xdr:col>
      <xdr:colOff>364264</xdr:colOff>
      <xdr:row>27</xdr:row>
      <xdr:rowOff>190500</xdr:rowOff>
    </xdr:from>
    <xdr:ext cx="2200219" cy="937629"/>
    <xdr:sp macro="" textlink="">
      <xdr:nvSpPr>
        <xdr:cNvPr id="8" name="Rectangle 7"/>
        <xdr:cNvSpPr/>
      </xdr:nvSpPr>
      <xdr:spPr>
        <a:xfrm>
          <a:off x="10170873" y="5416826"/>
          <a:ext cx="220021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[          ]</a:t>
          </a:r>
        </a:p>
      </xdr:txBody>
    </xdr:sp>
    <xdr:clientData/>
  </xdr:oneCellAnchor>
  <xdr:oneCellAnchor>
    <xdr:from>
      <xdr:col>20</xdr:col>
      <xdr:colOff>520525</xdr:colOff>
      <xdr:row>27</xdr:row>
      <xdr:rowOff>190500</xdr:rowOff>
    </xdr:from>
    <xdr:ext cx="2043636" cy="937629"/>
    <xdr:sp macro="" textlink="">
      <xdr:nvSpPr>
        <xdr:cNvPr id="9" name="Rectangle 8"/>
        <xdr:cNvSpPr/>
      </xdr:nvSpPr>
      <xdr:spPr>
        <a:xfrm>
          <a:off x="12778786" y="5416826"/>
          <a:ext cx="2043636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[         ]</a:t>
          </a:r>
        </a:p>
      </xdr:txBody>
    </xdr:sp>
    <xdr:clientData/>
  </xdr:oneCellAnchor>
  <xdr:oneCellAnchor>
    <xdr:from>
      <xdr:col>14</xdr:col>
      <xdr:colOff>541940</xdr:colOff>
      <xdr:row>35</xdr:row>
      <xdr:rowOff>197147</xdr:rowOff>
    </xdr:from>
    <xdr:ext cx="2043636" cy="937629"/>
    <xdr:sp macro="" textlink="">
      <xdr:nvSpPr>
        <xdr:cNvPr id="11" name="Rectangle 10"/>
        <xdr:cNvSpPr/>
      </xdr:nvSpPr>
      <xdr:spPr>
        <a:xfrm>
          <a:off x="9122723" y="6980604"/>
          <a:ext cx="2043636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[         ]</a:t>
          </a:r>
        </a:p>
      </xdr:txBody>
    </xdr:sp>
    <xdr:clientData/>
  </xdr:oneCellAnchor>
  <xdr:oneCellAnchor>
    <xdr:from>
      <xdr:col>20</xdr:col>
      <xdr:colOff>540424</xdr:colOff>
      <xdr:row>35</xdr:row>
      <xdr:rowOff>193837</xdr:rowOff>
    </xdr:from>
    <xdr:ext cx="2043636" cy="937629"/>
    <xdr:sp macro="" textlink="">
      <xdr:nvSpPr>
        <xdr:cNvPr id="12" name="Rectangle 11"/>
        <xdr:cNvSpPr/>
      </xdr:nvSpPr>
      <xdr:spPr>
        <a:xfrm>
          <a:off x="12798685" y="6977294"/>
          <a:ext cx="2043636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[         ]</a:t>
          </a:r>
        </a:p>
      </xdr:txBody>
    </xdr:sp>
    <xdr:clientData/>
  </xdr:oneCellAnchor>
  <xdr:oneCellAnchor>
    <xdr:from>
      <xdr:col>17</xdr:col>
      <xdr:colOff>512122</xdr:colOff>
      <xdr:row>40</xdr:row>
      <xdr:rowOff>150764</xdr:rowOff>
    </xdr:from>
    <xdr:ext cx="2043636" cy="937629"/>
    <xdr:sp macro="" textlink="">
      <xdr:nvSpPr>
        <xdr:cNvPr id="13" name="Rectangle 12"/>
        <xdr:cNvSpPr/>
      </xdr:nvSpPr>
      <xdr:spPr>
        <a:xfrm>
          <a:off x="10931644" y="4755894"/>
          <a:ext cx="2043636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[         ]</a:t>
          </a:r>
        </a:p>
      </xdr:txBody>
    </xdr:sp>
    <xdr:clientData/>
  </xdr:oneCellAnchor>
  <xdr:oneCellAnchor>
    <xdr:from>
      <xdr:col>14</xdr:col>
      <xdr:colOff>460144</xdr:colOff>
      <xdr:row>23</xdr:row>
      <xdr:rowOff>144182</xdr:rowOff>
    </xdr:from>
    <xdr:ext cx="7054240" cy="937629"/>
    <xdr:sp macro="" textlink="">
      <xdr:nvSpPr>
        <xdr:cNvPr id="14" name="Rectangle 13"/>
        <xdr:cNvSpPr/>
      </xdr:nvSpPr>
      <xdr:spPr>
        <a:xfrm>
          <a:off x="9040927" y="4608508"/>
          <a:ext cx="705424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[                                         ]</a:t>
          </a:r>
        </a:p>
      </xdr:txBody>
    </xdr:sp>
    <xdr:clientData/>
  </xdr:oneCellAnchor>
  <xdr:oneCellAnchor>
    <xdr:from>
      <xdr:col>14</xdr:col>
      <xdr:colOff>463450</xdr:colOff>
      <xdr:row>31</xdr:row>
      <xdr:rowOff>147561</xdr:rowOff>
    </xdr:from>
    <xdr:ext cx="7054240" cy="937629"/>
    <xdr:sp macro="" textlink="">
      <xdr:nvSpPr>
        <xdr:cNvPr id="15" name="Rectangle 14"/>
        <xdr:cNvSpPr/>
      </xdr:nvSpPr>
      <xdr:spPr>
        <a:xfrm>
          <a:off x="9044233" y="6152452"/>
          <a:ext cx="705424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[                                         ]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6626</xdr:colOff>
      <xdr:row>3</xdr:row>
      <xdr:rowOff>178905</xdr:rowOff>
    </xdr:from>
    <xdr:to>
      <xdr:col>20</xdr:col>
      <xdr:colOff>13252</xdr:colOff>
      <xdr:row>24</xdr:row>
      <xdr:rowOff>6626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F529E3E3-7FFF-4AC2-9D53-48E4F1FEBDB8}"/>
            </a:ext>
          </a:extLst>
        </xdr:cNvPr>
        <xdr:cNvSpPr txBox="1"/>
      </xdr:nvSpPr>
      <xdr:spPr>
        <a:xfrm>
          <a:off x="8103704" y="735496"/>
          <a:ext cx="3743739" cy="3796747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d)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0"/>
  <sheetViews>
    <sheetView tabSelected="1" zoomScale="115" zoomScaleNormal="115" workbookViewId="0"/>
  </sheetViews>
  <sheetFormatPr defaultColWidth="9.140625" defaultRowHeight="15"/>
  <cols>
    <col min="1" max="16384" width="9.140625" style="1"/>
  </cols>
  <sheetData>
    <row r="1" spans="1:13">
      <c r="A1" s="198"/>
      <c r="B1" s="198"/>
      <c r="C1" s="198"/>
      <c r="D1" s="197" t="s">
        <v>0</v>
      </c>
      <c r="E1" s="197"/>
      <c r="F1" s="197" t="s">
        <v>1</v>
      </c>
      <c r="G1" s="197"/>
      <c r="H1" s="197"/>
      <c r="I1" s="198"/>
      <c r="J1" s="198"/>
      <c r="K1" s="198"/>
      <c r="L1" s="198"/>
      <c r="M1" s="198"/>
    </row>
    <row r="2" spans="1:13">
      <c r="A2" s="198"/>
      <c r="B2" s="198"/>
      <c r="C2" s="198"/>
      <c r="D2" s="197" t="s">
        <v>2</v>
      </c>
      <c r="E2" s="197"/>
      <c r="F2" s="197" t="s">
        <v>3</v>
      </c>
      <c r="G2" s="197"/>
      <c r="H2" s="197"/>
      <c r="I2" s="198"/>
      <c r="J2" s="198"/>
      <c r="K2" s="198"/>
      <c r="L2" s="198"/>
      <c r="M2" s="198"/>
    </row>
    <row r="3" spans="1:13">
      <c r="A3" s="198"/>
      <c r="B3" s="198"/>
      <c r="C3" s="198"/>
      <c r="D3" s="197" t="s">
        <v>4</v>
      </c>
      <c r="E3" s="197"/>
      <c r="F3" s="197" t="s">
        <v>5</v>
      </c>
      <c r="G3" s="197"/>
      <c r="H3" s="197"/>
      <c r="I3" s="198"/>
      <c r="J3" s="198"/>
      <c r="K3" s="198"/>
      <c r="L3" s="198"/>
      <c r="M3" s="198"/>
    </row>
    <row r="4" spans="1:13">
      <c r="A4" s="198"/>
      <c r="B4" s="198"/>
      <c r="C4" s="198"/>
      <c r="D4" s="197" t="s">
        <v>6</v>
      </c>
      <c r="E4" s="197"/>
      <c r="F4" s="197" t="s">
        <v>7</v>
      </c>
      <c r="G4" s="197"/>
      <c r="H4" s="197"/>
      <c r="I4" s="198"/>
      <c r="J4" s="198"/>
      <c r="K4" s="198"/>
      <c r="L4" s="198"/>
      <c r="M4" s="198"/>
    </row>
    <row r="5" spans="1:13">
      <c r="A5" s="198"/>
      <c r="B5" s="198"/>
      <c r="C5" s="198"/>
      <c r="D5" s="197" t="s">
        <v>8</v>
      </c>
      <c r="E5" s="197"/>
      <c r="F5" s="197" t="s">
        <v>84</v>
      </c>
      <c r="G5" s="197"/>
      <c r="H5" s="197"/>
      <c r="I5" s="198"/>
      <c r="J5" s="198"/>
      <c r="K5" s="198"/>
      <c r="L5" s="198"/>
      <c r="M5" s="198"/>
    </row>
    <row r="6" spans="1:13">
      <c r="A6" s="198"/>
      <c r="B6" s="198"/>
      <c r="C6" s="198"/>
      <c r="D6" s="198"/>
      <c r="E6" s="198"/>
      <c r="F6" s="198"/>
      <c r="G6" s="198"/>
      <c r="H6" s="198"/>
      <c r="I6" s="198"/>
      <c r="J6" s="198"/>
      <c r="K6" s="198"/>
      <c r="L6" s="198"/>
      <c r="M6" s="198"/>
    </row>
    <row r="7" spans="1:13" ht="15.75" thickBot="1">
      <c r="A7" s="198"/>
      <c r="B7" s="198"/>
      <c r="C7" s="198"/>
      <c r="D7" s="198"/>
      <c r="E7" s="198"/>
      <c r="F7" s="198"/>
      <c r="G7" s="198"/>
      <c r="H7" s="198"/>
      <c r="I7" s="198"/>
      <c r="J7" s="198"/>
      <c r="K7" s="198"/>
      <c r="L7" s="198"/>
      <c r="M7" s="198"/>
    </row>
    <row r="8" spans="1:13" ht="16.5" thickTop="1" thickBot="1">
      <c r="A8" s="198"/>
      <c r="B8" s="198"/>
      <c r="C8" s="198"/>
      <c r="D8" s="3" t="s">
        <v>19</v>
      </c>
      <c r="E8" s="4" t="s">
        <v>20</v>
      </c>
      <c r="F8" s="4" t="s">
        <v>21</v>
      </c>
      <c r="G8" s="4" t="s">
        <v>22</v>
      </c>
      <c r="H8" s="5" t="s">
        <v>23</v>
      </c>
      <c r="I8" s="198"/>
      <c r="J8" s="198"/>
      <c r="K8" s="198"/>
      <c r="L8" s="198"/>
      <c r="M8" s="198"/>
    </row>
    <row r="9" spans="1:13">
      <c r="A9" s="198"/>
      <c r="B9" s="198"/>
      <c r="C9" s="198"/>
      <c r="D9" s="71" t="s">
        <v>9</v>
      </c>
      <c r="E9" s="128" t="s">
        <v>9</v>
      </c>
      <c r="F9" s="128" t="s">
        <v>9</v>
      </c>
      <c r="G9" s="128" t="s">
        <v>9</v>
      </c>
      <c r="H9" s="129" t="s">
        <v>9</v>
      </c>
      <c r="I9" s="198"/>
      <c r="J9" s="198"/>
      <c r="K9" s="198"/>
      <c r="L9" s="198"/>
      <c r="M9" s="198"/>
    </row>
    <row r="10" spans="1:13">
      <c r="A10" s="198"/>
      <c r="B10" s="198"/>
      <c r="C10" s="198"/>
      <c r="D10" s="72" t="s">
        <v>10</v>
      </c>
      <c r="E10" s="58" t="s">
        <v>10</v>
      </c>
      <c r="F10" s="58" t="s">
        <v>10</v>
      </c>
      <c r="G10" s="58" t="s">
        <v>10</v>
      </c>
      <c r="H10" s="130" t="s">
        <v>10</v>
      </c>
      <c r="I10" s="198"/>
      <c r="J10" s="198"/>
      <c r="K10" s="198"/>
      <c r="L10" s="198"/>
      <c r="M10" s="198"/>
    </row>
    <row r="11" spans="1:13">
      <c r="A11" s="198"/>
      <c r="B11" s="198"/>
      <c r="C11" s="198"/>
      <c r="D11" s="73" t="s">
        <v>11</v>
      </c>
      <c r="E11" s="2" t="s">
        <v>11</v>
      </c>
      <c r="F11" s="2" t="s">
        <v>11</v>
      </c>
      <c r="G11" s="2" t="s">
        <v>11</v>
      </c>
      <c r="H11" s="131" t="s">
        <v>11</v>
      </c>
      <c r="I11" s="198"/>
      <c r="J11" s="198"/>
      <c r="K11" s="198"/>
      <c r="L11" s="198"/>
      <c r="M11" s="198"/>
    </row>
    <row r="12" spans="1:13">
      <c r="A12" s="198"/>
      <c r="B12" s="198"/>
      <c r="C12" s="198"/>
      <c r="D12" s="74" t="s">
        <v>24</v>
      </c>
      <c r="E12" s="75" t="s">
        <v>24</v>
      </c>
      <c r="F12" s="75" t="s">
        <v>24</v>
      </c>
      <c r="G12" s="75" t="s">
        <v>24</v>
      </c>
      <c r="H12" s="132" t="s">
        <v>24</v>
      </c>
      <c r="I12" s="198"/>
      <c r="J12" s="198"/>
      <c r="K12" s="198"/>
      <c r="L12" s="198"/>
      <c r="M12" s="198"/>
    </row>
    <row r="13" spans="1:13" ht="15.75" thickBot="1">
      <c r="A13" s="198"/>
      <c r="B13" s="198"/>
      <c r="C13" s="198"/>
      <c r="D13" s="6"/>
      <c r="E13" s="77" t="s">
        <v>25</v>
      </c>
      <c r="F13" s="76" t="s">
        <v>25</v>
      </c>
      <c r="G13" s="8"/>
      <c r="H13" s="7"/>
      <c r="I13" s="198"/>
      <c r="J13" s="198"/>
      <c r="K13" s="198"/>
      <c r="L13" s="198"/>
      <c r="M13" s="198"/>
    </row>
    <row r="14" spans="1:13" ht="15.75" thickTop="1">
      <c r="A14" s="198"/>
      <c r="B14" s="198"/>
      <c r="C14" s="198"/>
      <c r="D14" s="198"/>
      <c r="E14" s="198"/>
      <c r="F14" s="198"/>
      <c r="G14" s="198"/>
      <c r="H14" s="198"/>
      <c r="I14" s="198"/>
      <c r="J14" s="198"/>
      <c r="K14" s="198"/>
      <c r="L14" s="198"/>
      <c r="M14" s="198"/>
    </row>
    <row r="15" spans="1:13">
      <c r="A15" s="198"/>
      <c r="B15" s="198"/>
      <c r="C15" s="198"/>
      <c r="D15" s="198"/>
      <c r="E15" s="198"/>
      <c r="F15" s="198"/>
      <c r="G15" s="198"/>
      <c r="H15" s="198"/>
      <c r="I15" s="198"/>
      <c r="J15" s="198"/>
      <c r="K15" s="198"/>
      <c r="L15" s="198"/>
      <c r="M15" s="198"/>
    </row>
    <row r="16" spans="1:13">
      <c r="A16" s="198"/>
      <c r="B16" s="198"/>
      <c r="C16" s="198"/>
      <c r="D16" s="198"/>
      <c r="E16" s="198"/>
      <c r="F16" s="198"/>
      <c r="G16" s="198"/>
      <c r="H16" s="198"/>
      <c r="I16" s="198"/>
      <c r="J16" s="198"/>
      <c r="K16" s="198"/>
      <c r="L16" s="198"/>
      <c r="M16" s="198"/>
    </row>
    <row r="17" spans="1:13">
      <c r="A17" s="198"/>
      <c r="B17" s="198"/>
      <c r="C17" s="198"/>
      <c r="D17" s="198"/>
      <c r="E17" s="198"/>
      <c r="F17" s="198"/>
      <c r="G17" s="198"/>
      <c r="H17" s="198"/>
      <c r="I17" s="198"/>
      <c r="J17" s="198"/>
      <c r="K17" s="198"/>
      <c r="L17" s="198"/>
      <c r="M17" s="198"/>
    </row>
    <row r="18" spans="1:13">
      <c r="A18" s="198"/>
      <c r="B18" s="198"/>
      <c r="C18" s="198"/>
      <c r="D18" s="198"/>
      <c r="E18" s="198"/>
      <c r="F18" s="198"/>
      <c r="G18" s="198"/>
      <c r="H18" s="198"/>
      <c r="I18" s="198"/>
      <c r="J18" s="198"/>
      <c r="K18" s="198"/>
      <c r="L18" s="198"/>
      <c r="M18" s="198"/>
    </row>
    <row r="19" spans="1:13">
      <c r="A19" s="198"/>
      <c r="B19" s="198"/>
      <c r="C19" s="198"/>
      <c r="D19" s="198"/>
      <c r="E19" s="198"/>
      <c r="F19" s="198"/>
      <c r="G19" s="198"/>
      <c r="H19" s="198"/>
      <c r="I19" s="198"/>
      <c r="J19" s="198"/>
      <c r="K19" s="198"/>
      <c r="L19" s="198"/>
      <c r="M19" s="198"/>
    </row>
    <row r="20" spans="1:13">
      <c r="A20" s="198"/>
      <c r="B20" s="198"/>
      <c r="C20" s="198"/>
    </row>
  </sheetData>
  <mergeCells count="10">
    <mergeCell ref="D1:E1"/>
    <mergeCell ref="D2:E2"/>
    <mergeCell ref="D3:E3"/>
    <mergeCell ref="D4:E4"/>
    <mergeCell ref="D5:E5"/>
    <mergeCell ref="F4:H4"/>
    <mergeCell ref="F3:H3"/>
    <mergeCell ref="F2:H2"/>
    <mergeCell ref="F1:H1"/>
    <mergeCell ref="F5:H5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="115" zoomScaleNormal="115" workbookViewId="0">
      <selection activeCell="C12" sqref="C12"/>
    </sheetView>
  </sheetViews>
  <sheetFormatPr defaultRowHeight="15"/>
  <cols>
    <col min="1" max="16384" width="9.140625" style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20"/>
  <sheetViews>
    <sheetView zoomScale="115" zoomScaleNormal="115" workbookViewId="0"/>
  </sheetViews>
  <sheetFormatPr defaultColWidth="9.140625" defaultRowHeight="15"/>
  <cols>
    <col min="1" max="1" width="9.140625" style="9"/>
    <col min="2" max="2" width="9.140625" style="88"/>
    <col min="3" max="8" width="9.140625" style="9"/>
    <col min="9" max="9" width="9.140625" style="9" customWidth="1"/>
    <col min="10" max="11" width="9.140625" style="10" customWidth="1"/>
    <col min="12" max="12" width="9.140625" style="9" customWidth="1"/>
    <col min="13" max="16384" width="9.140625" style="9"/>
  </cols>
  <sheetData>
    <row r="1" spans="1:21" ht="16.5" thickTop="1" thickBot="1">
      <c r="A1" s="150" t="s">
        <v>20</v>
      </c>
      <c r="B1" s="90"/>
      <c r="P1" s="193" t="s">
        <v>85</v>
      </c>
      <c r="Q1" s="193"/>
      <c r="S1" s="193" t="s">
        <v>86</v>
      </c>
      <c r="T1" s="193"/>
    </row>
    <row r="2" spans="1:21" ht="16.5" thickTop="1" thickBot="1">
      <c r="A2" s="187" t="s">
        <v>9</v>
      </c>
      <c r="B2" s="185"/>
      <c r="C2" s="14" t="s">
        <v>18</v>
      </c>
      <c r="D2" s="91" t="s">
        <v>13</v>
      </c>
      <c r="E2" s="91" t="s">
        <v>12</v>
      </c>
      <c r="F2" s="91" t="s">
        <v>14</v>
      </c>
      <c r="G2" s="91" t="s">
        <v>15</v>
      </c>
      <c r="H2" s="91" t="s">
        <v>16</v>
      </c>
      <c r="I2" s="15" t="s">
        <v>17</v>
      </c>
      <c r="L2" s="41" t="s">
        <v>26</v>
      </c>
      <c r="M2" s="105" t="s">
        <v>43</v>
      </c>
      <c r="O2" s="11" t="s">
        <v>31</v>
      </c>
      <c r="P2" s="12" t="s">
        <v>27</v>
      </c>
      <c r="Q2" s="119" t="s">
        <v>28</v>
      </c>
      <c r="R2" s="120" t="s">
        <v>31</v>
      </c>
      <c r="S2" s="12" t="s">
        <v>27</v>
      </c>
      <c r="T2" s="12" t="s">
        <v>32</v>
      </c>
      <c r="U2" s="13" t="s">
        <v>33</v>
      </c>
    </row>
    <row r="3" spans="1:21">
      <c r="A3" s="188" t="s">
        <v>10</v>
      </c>
      <c r="B3" s="185"/>
      <c r="C3" s="20">
        <v>0</v>
      </c>
      <c r="D3" s="92">
        <v>1.75</v>
      </c>
      <c r="E3" s="93">
        <v>2.25</v>
      </c>
      <c r="F3" s="93">
        <f>SUM(E3,D3)/2</f>
        <v>2</v>
      </c>
      <c r="G3" s="93">
        <f>SIN(F3)</f>
        <v>0.90929742682568171</v>
      </c>
      <c r="H3" s="93">
        <f>((F3^3)/4)-1</f>
        <v>1</v>
      </c>
      <c r="I3" s="94">
        <f>H3-G3</f>
        <v>9.0702573174318291E-2</v>
      </c>
      <c r="L3" s="106">
        <v>0</v>
      </c>
      <c r="M3" s="107">
        <f>ABS(I3)</f>
        <v>9.0702573174318291E-2</v>
      </c>
      <c r="O3" s="16">
        <v>0</v>
      </c>
      <c r="P3" s="17">
        <v>2</v>
      </c>
      <c r="Q3" s="121">
        <f>POWER((4*SIN(P3))+4,1/3)</f>
        <v>1.9692968800947126</v>
      </c>
      <c r="R3" s="122">
        <v>0</v>
      </c>
      <c r="S3" s="18">
        <v>2</v>
      </c>
      <c r="T3" s="18">
        <f>SIN(S3)-((S3^3)/4)+1</f>
        <v>-9.0702573174318291E-2</v>
      </c>
      <c r="U3" s="19">
        <f>COS(S3)-(3*(S3^2))/4</f>
        <v>-3.4161468365471426</v>
      </c>
    </row>
    <row r="4" spans="1:21">
      <c r="A4" s="189" t="s">
        <v>11</v>
      </c>
      <c r="B4" s="185"/>
      <c r="C4" s="20">
        <f>C3+1</f>
        <v>1</v>
      </c>
      <c r="D4" s="95">
        <f>IF(I3&gt;0,D3,F3)</f>
        <v>1.75</v>
      </c>
      <c r="E4" s="96">
        <f>IF(I3&gt;0,F3,E3)</f>
        <v>2</v>
      </c>
      <c r="F4" s="96">
        <f>SUM(E4,D4)/2</f>
        <v>1.875</v>
      </c>
      <c r="G4" s="96">
        <f>SIN(F4)</f>
        <v>0.95408578160969382</v>
      </c>
      <c r="H4" s="96">
        <f t="shared" ref="H4:H6" si="0">((F4^3)/4)-1</f>
        <v>0.64794921875</v>
      </c>
      <c r="I4" s="97">
        <f>H4-G4</f>
        <v>-0.30613656285969382</v>
      </c>
      <c r="L4" s="106">
        <v>1</v>
      </c>
      <c r="M4" s="108">
        <f t="shared" ref="M4:M8" si="1">ABS(I4)</f>
        <v>0.30613656285969382</v>
      </c>
      <c r="O4" s="16">
        <f>O3+1</f>
        <v>1</v>
      </c>
      <c r="P4" s="21">
        <f>Q3</f>
        <v>1.9692968800947126</v>
      </c>
      <c r="Q4" s="123">
        <f t="shared" ref="Q4:Q8" si="2">POWER((4*SIN(P4))+4,1/3)</f>
        <v>1.9735325728756814</v>
      </c>
      <c r="R4" s="124">
        <f>R3+1</f>
        <v>1</v>
      </c>
      <c r="S4" s="22">
        <f>S3-(T3/U3)</f>
        <v>1.973448865779436</v>
      </c>
      <c r="T4" s="22">
        <f>SIN(S4)-((S4^3)/4)+1</f>
        <v>-1.3745544346543959E-3</v>
      </c>
      <c r="U4" s="23">
        <f>COS(S4)-(3*(S4^2))/4</f>
        <v>-3.3127354390562704</v>
      </c>
    </row>
    <row r="5" spans="1:21">
      <c r="A5" s="152" t="s">
        <v>24</v>
      </c>
      <c r="B5" s="185"/>
      <c r="C5" s="20">
        <f t="shared" ref="C5:C16" si="3">C4+1</f>
        <v>2</v>
      </c>
      <c r="D5" s="95">
        <f t="shared" ref="D5:D6" si="4">IF(I4&gt;0,D4,F4)</f>
        <v>1.875</v>
      </c>
      <c r="E5" s="96">
        <f t="shared" ref="E5:E6" si="5">IF(I4&gt;0,F4,E4)</f>
        <v>2</v>
      </c>
      <c r="F5" s="96">
        <f t="shared" ref="F5:F6" si="6">SUM(E5,D5)/2</f>
        <v>1.9375</v>
      </c>
      <c r="G5" s="96">
        <f t="shared" ref="G5:G17" si="7">SIN(F5)</f>
        <v>0.9335142808623762</v>
      </c>
      <c r="H5" s="96">
        <f t="shared" si="0"/>
        <v>0.81829833984375</v>
      </c>
      <c r="I5" s="97">
        <f t="shared" ref="I5:I6" si="8">H5-G5</f>
        <v>-0.1152159410186262</v>
      </c>
      <c r="L5" s="106">
        <v>2</v>
      </c>
      <c r="M5" s="108">
        <f t="shared" si="1"/>
        <v>0.1152159410186262</v>
      </c>
      <c r="O5" s="16">
        <f t="shared" ref="O5:O8" si="9">O4+1</f>
        <v>2</v>
      </c>
      <c r="P5" s="21">
        <f t="shared" ref="P5:P8" si="10">Q4</f>
        <v>1.9735325728756814</v>
      </c>
      <c r="Q5" s="123">
        <f t="shared" si="2"/>
        <v>1.9729669202217917</v>
      </c>
      <c r="R5" s="124">
        <f t="shared" ref="R5:R8" si="11">R4+1</f>
        <v>2</v>
      </c>
      <c r="S5" s="22">
        <f>S4-(T4/U4)</f>
        <v>1.9730339354416708</v>
      </c>
      <c r="T5" s="22">
        <f t="shared" ref="T5:T8" si="12">SIN(S5)-((S5^3)/4)+1</f>
        <v>-3.3400819843265594E-7</v>
      </c>
      <c r="U5" s="23">
        <f t="shared" ref="U5:U8" si="13">COS(S5)-(3*(S5^2))/4</f>
        <v>-3.3111255225490543</v>
      </c>
    </row>
    <row r="6" spans="1:21" ht="15.75" thickBot="1">
      <c r="A6" s="190" t="s">
        <v>25</v>
      </c>
      <c r="B6" s="186"/>
      <c r="C6" s="20">
        <f t="shared" si="3"/>
        <v>3</v>
      </c>
      <c r="D6" s="95">
        <f t="shared" si="4"/>
        <v>1.9375</v>
      </c>
      <c r="E6" s="96">
        <f t="shared" si="5"/>
        <v>2</v>
      </c>
      <c r="F6" s="96">
        <f t="shared" si="6"/>
        <v>1.96875</v>
      </c>
      <c r="G6" s="96">
        <f t="shared" si="7"/>
        <v>0.92185594218572775</v>
      </c>
      <c r="H6" s="96">
        <f t="shared" si="0"/>
        <v>0.90770721435546875</v>
      </c>
      <c r="I6" s="97">
        <f t="shared" si="8"/>
        <v>-1.4148727830259E-2</v>
      </c>
      <c r="L6" s="106">
        <v>3</v>
      </c>
      <c r="M6" s="108">
        <f t="shared" si="1"/>
        <v>1.4148727830259E-2</v>
      </c>
      <c r="O6" s="16">
        <f t="shared" si="9"/>
        <v>3</v>
      </c>
      <c r="P6" s="21">
        <f t="shared" si="10"/>
        <v>1.9729669202217917</v>
      </c>
      <c r="Q6" s="123">
        <f t="shared" si="2"/>
        <v>1.9730428059710325</v>
      </c>
      <c r="R6" s="124">
        <f t="shared" si="11"/>
        <v>3</v>
      </c>
      <c r="S6" s="22">
        <f>S5-(T5/U5)</f>
        <v>1.9730338345671505</v>
      </c>
      <c r="T6" s="22">
        <f t="shared" si="12"/>
        <v>-1.9095836023552692E-14</v>
      </c>
      <c r="U6" s="23">
        <f t="shared" si="13"/>
        <v>-3.3111251311823273</v>
      </c>
    </row>
    <row r="7" spans="1:21" ht="16.5" thickTop="1" thickBot="1">
      <c r="C7" s="40">
        <f>C6+1</f>
        <v>4</v>
      </c>
      <c r="D7" s="98">
        <f>IF(I6&gt;0,D6,F6)</f>
        <v>1.96875</v>
      </c>
      <c r="E7" s="99">
        <f>IF(I6&gt;0,F6,E6)</f>
        <v>2</v>
      </c>
      <c r="F7" s="99">
        <f t="shared" ref="F7" si="14">SUM(E7,D7)/2</f>
        <v>1.984375</v>
      </c>
      <c r="G7" s="99">
        <f t="shared" si="7"/>
        <v>0.91568846060812537</v>
      </c>
      <c r="H7" s="99">
        <f t="shared" ref="H7" si="15">((F7^3)/4)-1</f>
        <v>0.95349025726318359</v>
      </c>
      <c r="I7" s="100">
        <f t="shared" ref="I7" si="16">H7-G7</f>
        <v>3.7801796655058229E-2</v>
      </c>
      <c r="J7" s="192"/>
      <c r="L7" s="109">
        <v>4</v>
      </c>
      <c r="M7" s="110">
        <f t="shared" si="1"/>
        <v>3.7801796655058229E-2</v>
      </c>
      <c r="O7" s="16">
        <f>O6+1</f>
        <v>4</v>
      </c>
      <c r="P7" s="21">
        <f>Q6</f>
        <v>1.9730428059710325</v>
      </c>
      <c r="Q7" s="123">
        <f t="shared" si="2"/>
        <v>1.9730326316310438</v>
      </c>
      <c r="R7" s="124">
        <f>R6+1</f>
        <v>4</v>
      </c>
      <c r="S7" s="22">
        <f>S6-(T6/U6)</f>
        <v>1.9730338345671448</v>
      </c>
      <c r="T7" s="22">
        <f t="shared" si="12"/>
        <v>0</v>
      </c>
      <c r="U7" s="23">
        <f t="shared" si="13"/>
        <v>-3.3111251311823051</v>
      </c>
    </row>
    <row r="8" spans="1:21" ht="14.25" customHeight="1" thickTop="1" thickBot="1">
      <c r="C8" s="101">
        <f t="shared" si="3"/>
        <v>5</v>
      </c>
      <c r="D8" s="102">
        <f t="shared" ref="D8:D16" si="17">IF(I7&gt;0,D7,F7)</f>
        <v>1.96875</v>
      </c>
      <c r="E8" s="103">
        <f t="shared" ref="E8:E16" si="18">IF(I7&gt;0,F7,E7)</f>
        <v>1.984375</v>
      </c>
      <c r="F8" s="103">
        <f t="shared" ref="F8:F16" si="19">SUM(E8,D8)/2</f>
        <v>1.9765625</v>
      </c>
      <c r="G8" s="103">
        <f t="shared" si="7"/>
        <v>0.91880024081244061</v>
      </c>
      <c r="H8" s="103">
        <f t="shared" ref="H8:H16" si="20">((F8^3)/4)-1</f>
        <v>0.93050825595855713</v>
      </c>
      <c r="I8" s="104">
        <f t="shared" ref="I8:I15" si="21">H8-G8</f>
        <v>1.1708015146116524E-2</v>
      </c>
      <c r="J8" s="191" t="s">
        <v>30</v>
      </c>
      <c r="L8" s="111">
        <v>5</v>
      </c>
      <c r="M8" s="112">
        <f t="shared" si="1"/>
        <v>1.1708015146116524E-2</v>
      </c>
      <c r="O8" s="24">
        <f t="shared" si="9"/>
        <v>5</v>
      </c>
      <c r="P8" s="25">
        <f t="shared" si="10"/>
        <v>1.9730326316310438</v>
      </c>
      <c r="Q8" s="125">
        <f t="shared" si="2"/>
        <v>1.9730339958615171</v>
      </c>
      <c r="R8" s="126">
        <f t="shared" si="11"/>
        <v>5</v>
      </c>
      <c r="S8" s="26">
        <f>S7-(T7/U7)</f>
        <v>1.9730338345671448</v>
      </c>
      <c r="T8" s="26">
        <f t="shared" si="12"/>
        <v>0</v>
      </c>
      <c r="U8" s="27">
        <f t="shared" si="13"/>
        <v>-3.3111251311823051</v>
      </c>
    </row>
    <row r="9" spans="1:21" ht="15" customHeight="1" thickTop="1" thickBot="1">
      <c r="C9" s="46">
        <f t="shared" si="3"/>
        <v>6</v>
      </c>
      <c r="D9" s="47">
        <f t="shared" si="17"/>
        <v>1.96875</v>
      </c>
      <c r="E9" s="47">
        <f t="shared" si="18"/>
        <v>1.9765625</v>
      </c>
      <c r="F9" s="47">
        <f t="shared" si="19"/>
        <v>1.97265625</v>
      </c>
      <c r="G9" s="47">
        <f t="shared" si="7"/>
        <v>0.9203351130898344</v>
      </c>
      <c r="H9" s="47">
        <f t="shared" si="20"/>
        <v>0.91908515989780426</v>
      </c>
      <c r="I9" s="48">
        <f t="shared" si="21"/>
        <v>-1.2499531920301399E-3</v>
      </c>
      <c r="J9" s="38" t="str">
        <f t="shared" ref="J9:J18" si="22">IF(ABS(I9)&lt;0.000001,"Less","More")</f>
        <v>More</v>
      </c>
      <c r="L9" s="113" t="s">
        <v>29</v>
      </c>
      <c r="M9" s="114">
        <f>MAX(M3:M7)</f>
        <v>0.30613656285969382</v>
      </c>
    </row>
    <row r="10" spans="1:21" ht="16.5" thickTop="1" thickBot="1">
      <c r="C10" s="28">
        <f t="shared" si="3"/>
        <v>7</v>
      </c>
      <c r="D10" s="29">
        <f t="shared" si="17"/>
        <v>1.97265625</v>
      </c>
      <c r="E10" s="29">
        <f t="shared" si="18"/>
        <v>1.9765625</v>
      </c>
      <c r="F10" s="29">
        <f t="shared" si="19"/>
        <v>1.974609375</v>
      </c>
      <c r="G10" s="29">
        <f t="shared" si="7"/>
        <v>0.9195694308900767</v>
      </c>
      <c r="H10" s="29">
        <f t="shared" si="20"/>
        <v>0.92479105852544308</v>
      </c>
      <c r="I10" s="30">
        <f t="shared" si="21"/>
        <v>5.2216276353663771E-3</v>
      </c>
      <c r="J10" s="38" t="str">
        <f t="shared" si="22"/>
        <v>More</v>
      </c>
      <c r="L10" s="10"/>
    </row>
    <row r="11" spans="1:21" ht="16.5" thickTop="1" thickBot="1">
      <c r="C11" s="28">
        <f t="shared" si="3"/>
        <v>8</v>
      </c>
      <c r="D11" s="29">
        <f t="shared" si="17"/>
        <v>1.97265625</v>
      </c>
      <c r="E11" s="29">
        <f t="shared" si="18"/>
        <v>1.974609375</v>
      </c>
      <c r="F11" s="29">
        <f t="shared" si="19"/>
        <v>1.9736328125</v>
      </c>
      <c r="G11" s="29">
        <f t="shared" si="7"/>
        <v>0.9199527106575569</v>
      </c>
      <c r="H11" s="29">
        <f t="shared" si="20"/>
        <v>0.9219366975594312</v>
      </c>
      <c r="I11" s="30">
        <f t="shared" si="21"/>
        <v>1.9839869018742906E-3</v>
      </c>
      <c r="J11" s="38" t="str">
        <f t="shared" si="22"/>
        <v>More</v>
      </c>
      <c r="L11" s="49" t="s">
        <v>34</v>
      </c>
      <c r="M11" s="50" t="s">
        <v>35</v>
      </c>
      <c r="N11" s="59" t="s">
        <v>36</v>
      </c>
      <c r="O11" s="67" t="s">
        <v>40</v>
      </c>
      <c r="P11" s="68" t="s">
        <v>41</v>
      </c>
    </row>
    <row r="12" spans="1:21">
      <c r="C12" s="28">
        <f t="shared" si="3"/>
        <v>9</v>
      </c>
      <c r="D12" s="29">
        <f t="shared" si="17"/>
        <v>1.97265625</v>
      </c>
      <c r="E12" s="29">
        <f t="shared" si="18"/>
        <v>1.9736328125</v>
      </c>
      <c r="F12" s="29">
        <f t="shared" si="19"/>
        <v>1.97314453125</v>
      </c>
      <c r="G12" s="29">
        <f t="shared" si="7"/>
        <v>0.92014402156340858</v>
      </c>
      <c r="H12" s="29">
        <f t="shared" si="20"/>
        <v>0.9205105759028811</v>
      </c>
      <c r="I12" s="30">
        <f t="shared" si="21"/>
        <v>3.6655433947252458E-4</v>
      </c>
      <c r="J12" s="38" t="str">
        <f t="shared" si="22"/>
        <v>More</v>
      </c>
      <c r="L12" s="51" t="s">
        <v>37</v>
      </c>
      <c r="M12" s="52">
        <f>F8</f>
        <v>1.9765625</v>
      </c>
      <c r="N12" s="60">
        <f>1.97303383-M12</f>
        <v>-3.5286699999999005E-3</v>
      </c>
      <c r="O12" s="65">
        <v>1.75</v>
      </c>
      <c r="P12" s="66">
        <f t="shared" ref="P12" si="23">1.97303383-O12</f>
        <v>0.2230338300000001</v>
      </c>
    </row>
    <row r="13" spans="1:21">
      <c r="C13" s="28">
        <f t="shared" si="3"/>
        <v>10</v>
      </c>
      <c r="D13" s="29">
        <f t="shared" si="17"/>
        <v>1.97265625</v>
      </c>
      <c r="E13" s="29">
        <f t="shared" si="18"/>
        <v>1.97314453125</v>
      </c>
      <c r="F13" s="29">
        <f t="shared" si="19"/>
        <v>1.972900390625</v>
      </c>
      <c r="G13" s="29">
        <f t="shared" si="7"/>
        <v>0.92023959475189843</v>
      </c>
      <c r="H13" s="29">
        <f t="shared" si="20"/>
        <v>0.91979777970482246</v>
      </c>
      <c r="I13" s="30">
        <f t="shared" si="21"/>
        <v>-4.4181504707596631E-4</v>
      </c>
      <c r="J13" s="38" t="str">
        <f t="shared" si="22"/>
        <v>More</v>
      </c>
      <c r="L13" s="51" t="s">
        <v>38</v>
      </c>
      <c r="M13" s="53">
        <f>P8</f>
        <v>1.9730326316310438</v>
      </c>
      <c r="N13" s="61">
        <f t="shared" ref="N13:N14" si="24">1.97303383-M13</f>
        <v>1.1983689562899968E-6</v>
      </c>
      <c r="O13" s="63">
        <f>P4</f>
        <v>1.9692968800947126</v>
      </c>
      <c r="P13" s="54">
        <f t="shared" ref="P13" si="25">1.97303383-O13</f>
        <v>3.736949905287501E-3</v>
      </c>
    </row>
    <row r="14" spans="1:21" ht="15.75" thickBot="1">
      <c r="C14" s="28">
        <f t="shared" si="3"/>
        <v>11</v>
      </c>
      <c r="D14" s="29">
        <f t="shared" si="17"/>
        <v>1.972900390625</v>
      </c>
      <c r="E14" s="29">
        <f t="shared" si="18"/>
        <v>1.97314453125</v>
      </c>
      <c r="F14" s="29">
        <f t="shared" si="19"/>
        <v>1.9730224609375</v>
      </c>
      <c r="G14" s="29">
        <f t="shared" si="7"/>
        <v>0.9201918150136168</v>
      </c>
      <c r="H14" s="29">
        <f t="shared" si="20"/>
        <v>0.92015415575360748</v>
      </c>
      <c r="I14" s="30">
        <f t="shared" si="21"/>
        <v>-3.7659260009315076E-5</v>
      </c>
      <c r="J14" s="38" t="str">
        <f t="shared" si="22"/>
        <v>More</v>
      </c>
      <c r="L14" s="55" t="s">
        <v>39</v>
      </c>
      <c r="M14" s="56">
        <f>S8</f>
        <v>1.9730338345671448</v>
      </c>
      <c r="N14" s="62">
        <f t="shared" si="24"/>
        <v>-4.5671446624595546E-9</v>
      </c>
      <c r="O14" s="64">
        <f>S4</f>
        <v>1.973448865779436</v>
      </c>
      <c r="P14" s="57">
        <f t="shared" ref="P14" si="26">1.97303383-O14</f>
        <v>-4.1503577943591274E-4</v>
      </c>
    </row>
    <row r="15" spans="1:21" ht="15.75" thickTop="1">
      <c r="C15" s="28">
        <f t="shared" si="3"/>
        <v>12</v>
      </c>
      <c r="D15" s="29">
        <f t="shared" si="17"/>
        <v>1.9730224609375</v>
      </c>
      <c r="E15" s="29">
        <f t="shared" si="18"/>
        <v>1.97314453125</v>
      </c>
      <c r="F15" s="29">
        <f t="shared" si="19"/>
        <v>1.97308349609375</v>
      </c>
      <c r="G15" s="29">
        <f t="shared" si="7"/>
        <v>0.92016792000245906</v>
      </c>
      <c r="H15" s="29">
        <f t="shared" si="20"/>
        <v>0.92033236031551269</v>
      </c>
      <c r="I15" s="30">
        <f t="shared" si="21"/>
        <v>1.644403130536265E-4</v>
      </c>
      <c r="J15" s="38" t="str">
        <f t="shared" si="22"/>
        <v>More</v>
      </c>
      <c r="L15" s="10"/>
    </row>
    <row r="16" spans="1:21">
      <c r="C16" s="33">
        <f t="shared" si="3"/>
        <v>13</v>
      </c>
      <c r="D16" s="34">
        <f t="shared" si="17"/>
        <v>1.9730224609375</v>
      </c>
      <c r="E16" s="34">
        <f t="shared" si="18"/>
        <v>1.97308349609375</v>
      </c>
      <c r="F16" s="34">
        <f t="shared" si="19"/>
        <v>1.973052978515625</v>
      </c>
      <c r="G16" s="34">
        <f t="shared" si="7"/>
        <v>0.92017986793653006</v>
      </c>
      <c r="H16" s="34">
        <f t="shared" si="20"/>
        <v>0.9202432566563985</v>
      </c>
      <c r="I16" s="35">
        <f>H16-G16</f>
        <v>6.3388719868440191E-5</v>
      </c>
      <c r="J16" s="38" t="str">
        <f t="shared" si="22"/>
        <v>More</v>
      </c>
      <c r="L16" s="10"/>
    </row>
    <row r="17" spans="3:12">
      <c r="C17" s="36">
        <f t="shared" ref="C17:C19" si="27">C16+1</f>
        <v>14</v>
      </c>
      <c r="D17" s="29">
        <f t="shared" ref="D17" si="28">IF(I16&gt;0,D16,F16)</f>
        <v>1.9730224609375</v>
      </c>
      <c r="E17" s="29">
        <f t="shared" ref="E17" si="29">IF(I16&gt;0,F16,E16)</f>
        <v>1.973052978515625</v>
      </c>
      <c r="F17" s="29">
        <f t="shared" ref="F17" si="30">SUM(E17,D17)/2</f>
        <v>1.9730377197265625</v>
      </c>
      <c r="G17" s="29">
        <f t="shared" si="7"/>
        <v>0.92018584158219718</v>
      </c>
      <c r="H17" s="29">
        <f t="shared" ref="H17" si="31">((F17^3)/4)-1</f>
        <v>0.92019870586046526</v>
      </c>
      <c r="I17" s="30">
        <f t="shared" ref="I17" si="32">H17-G17</f>
        <v>1.2864278268076568E-5</v>
      </c>
      <c r="J17" s="38" t="str">
        <f t="shared" si="22"/>
        <v>More</v>
      </c>
      <c r="L17" s="10"/>
    </row>
    <row r="18" spans="3:12" ht="15.75" thickBot="1">
      <c r="C18" s="37">
        <f t="shared" si="27"/>
        <v>15</v>
      </c>
      <c r="D18" s="31">
        <f t="shared" ref="D18" si="33">IF(I17&gt;0,D17,F17)</f>
        <v>1.9730224609375</v>
      </c>
      <c r="E18" s="31">
        <f t="shared" ref="E18" si="34">IF(I17&gt;0,F17,E17)</f>
        <v>1.9730377197265625</v>
      </c>
      <c r="F18" s="31">
        <f t="shared" ref="F18" si="35">SUM(E18,D18)/2</f>
        <v>1.9730300903320313</v>
      </c>
      <c r="G18" s="31">
        <f t="shared" ref="G18" si="36">SIN(F18)</f>
        <v>0.92018882832468807</v>
      </c>
      <c r="H18" s="31">
        <f t="shared" ref="H18" si="37">((F18^3)/4)-1</f>
        <v>0.92017643072090216</v>
      </c>
      <c r="I18" s="32">
        <f t="shared" ref="I18" si="38">H18-G18</f>
        <v>-1.2397603785907485E-5</v>
      </c>
      <c r="J18" s="39" t="str">
        <f t="shared" si="22"/>
        <v>More</v>
      </c>
    </row>
    <row r="19" spans="3:12" ht="16.5" thickTop="1" thickBot="1">
      <c r="C19" s="115">
        <f t="shared" si="27"/>
        <v>16</v>
      </c>
      <c r="D19" s="116">
        <f t="shared" ref="D19" si="39">IF(I18&gt;0,D18,F18)</f>
        <v>1.9730300903320313</v>
      </c>
      <c r="E19" s="116">
        <f t="shared" ref="E19" si="40">IF(I18&gt;0,F18,E18)</f>
        <v>1.9730377197265625</v>
      </c>
      <c r="F19" s="116">
        <f t="shared" ref="F19" si="41">SUM(E19,D19)/2</f>
        <v>1.9730339050292969</v>
      </c>
      <c r="G19" s="116">
        <f t="shared" ref="G19" si="42">SIN(F19)</f>
        <v>0.92018733496013783</v>
      </c>
      <c r="H19" s="116">
        <f t="shared" ref="H19" si="43">((F19^3)/4)-1</f>
        <v>0.92018756826915027</v>
      </c>
      <c r="I19" s="117">
        <f t="shared" ref="I19" si="44">H19-G19</f>
        <v>2.3330901244289493E-7</v>
      </c>
      <c r="J19" s="118" t="str">
        <f>IF(ABS(I19)&lt;0.000001,"Less","More")</f>
        <v>Less</v>
      </c>
    </row>
    <row r="20" spans="3:12" ht="15.75" thickTop="1"/>
  </sheetData>
  <mergeCells count="2">
    <mergeCell ref="P1:Q1"/>
    <mergeCell ref="S1:T1"/>
  </mergeCells>
  <conditionalFormatting sqref="M3:M8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8">
    <cfRule type="colorScale" priority="1">
      <colorScale>
        <cfvo type="min" val="0"/>
        <cfvo type="max" val="0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B48"/>
  <sheetViews>
    <sheetView zoomScale="115" zoomScaleNormal="115" workbookViewId="0"/>
  </sheetViews>
  <sheetFormatPr defaultRowHeight="15"/>
  <cols>
    <col min="1" max="13" width="9.140625" style="89"/>
    <col min="14" max="14" width="9.140625" style="10"/>
    <col min="15" max="16384" width="9.140625" style="89"/>
  </cols>
  <sheetData>
    <row r="1" spans="1:28" ht="16.5" thickTop="1" thickBot="1">
      <c r="A1" s="155" t="s">
        <v>21</v>
      </c>
      <c r="F1" s="10"/>
      <c r="G1" s="10"/>
      <c r="H1" s="10"/>
      <c r="I1" s="10"/>
      <c r="J1" s="10"/>
      <c r="K1" s="10"/>
      <c r="L1" s="10"/>
      <c r="M1" s="10"/>
      <c r="O1" s="199"/>
      <c r="P1" s="200" t="s">
        <v>63</v>
      </c>
      <c r="Q1" s="201" t="s">
        <v>64</v>
      </c>
    </row>
    <row r="2" spans="1:28">
      <c r="A2" s="156" t="s">
        <v>9</v>
      </c>
      <c r="F2" s="10"/>
      <c r="G2" s="10"/>
      <c r="H2" s="10"/>
      <c r="I2" s="10"/>
      <c r="J2" s="10"/>
      <c r="K2" s="10"/>
      <c r="L2" s="10"/>
      <c r="M2" s="10"/>
      <c r="O2" s="202" t="s">
        <v>62</v>
      </c>
      <c r="P2" s="203">
        <v>2</v>
      </c>
      <c r="Q2" s="204">
        <v>4</v>
      </c>
    </row>
    <row r="3" spans="1:28">
      <c r="A3" s="157" t="s">
        <v>10</v>
      </c>
      <c r="F3" s="10"/>
      <c r="G3" s="10"/>
      <c r="H3" s="10"/>
      <c r="I3" s="10"/>
      <c r="J3" s="10"/>
      <c r="K3" s="10"/>
      <c r="L3" s="10"/>
      <c r="M3" s="10"/>
      <c r="O3" s="202"/>
      <c r="P3" s="203">
        <v>2</v>
      </c>
      <c r="Q3" s="204">
        <v>8</v>
      </c>
    </row>
    <row r="4" spans="1:28">
      <c r="A4" s="158" t="s">
        <v>11</v>
      </c>
      <c r="F4" s="10"/>
      <c r="G4" s="10"/>
      <c r="H4" s="10"/>
      <c r="I4" s="10"/>
      <c r="J4" s="10"/>
      <c r="K4" s="10"/>
      <c r="L4" s="10"/>
      <c r="M4" s="10"/>
      <c r="O4" s="202"/>
      <c r="P4" s="203">
        <v>5</v>
      </c>
      <c r="Q4" s="204">
        <v>6</v>
      </c>
    </row>
    <row r="5" spans="1:28">
      <c r="A5" s="159" t="s">
        <v>24</v>
      </c>
      <c r="F5" s="10"/>
      <c r="G5" s="10"/>
      <c r="H5" s="10"/>
      <c r="I5" s="10"/>
      <c r="J5" s="10"/>
      <c r="K5" s="10"/>
      <c r="L5" s="10"/>
      <c r="M5" s="10"/>
      <c r="O5" s="205"/>
      <c r="P5" s="206"/>
      <c r="Q5" s="207"/>
      <c r="AA5" s="10"/>
      <c r="AB5" s="10"/>
    </row>
    <row r="6" spans="1:28" ht="15.75" thickBot="1">
      <c r="A6" s="160" t="s">
        <v>25</v>
      </c>
      <c r="F6" s="10"/>
      <c r="G6" s="10"/>
      <c r="H6" s="10"/>
      <c r="I6" s="10"/>
      <c r="J6" s="10"/>
      <c r="K6" s="10"/>
      <c r="L6" s="10"/>
      <c r="M6" s="10"/>
      <c r="O6" s="202" t="s">
        <v>65</v>
      </c>
      <c r="P6" s="203">
        <v>5</v>
      </c>
      <c r="Q6" s="204">
        <v>6</v>
      </c>
    </row>
    <row r="7" spans="1:28" ht="15.75" thickTop="1">
      <c r="F7" s="10"/>
      <c r="G7" s="10"/>
      <c r="H7" s="10"/>
      <c r="I7" s="10"/>
      <c r="J7" s="10"/>
      <c r="K7" s="10"/>
      <c r="L7" s="10"/>
      <c r="M7" s="10"/>
      <c r="O7" s="202"/>
      <c r="P7" s="203">
        <v>8</v>
      </c>
      <c r="Q7" s="204">
        <v>6</v>
      </c>
    </row>
    <row r="8" spans="1:28">
      <c r="F8" s="10"/>
      <c r="G8" s="10"/>
      <c r="H8" s="10"/>
      <c r="I8" s="10"/>
      <c r="J8" s="10"/>
      <c r="K8" s="10"/>
      <c r="L8" s="10"/>
      <c r="M8" s="10"/>
      <c r="O8" s="202"/>
      <c r="P8" s="203">
        <v>8</v>
      </c>
      <c r="Q8" s="204">
        <v>8</v>
      </c>
    </row>
    <row r="9" spans="1:28">
      <c r="F9" s="10"/>
      <c r="G9" s="10"/>
      <c r="H9" s="10"/>
      <c r="I9" s="10"/>
      <c r="J9" s="10"/>
      <c r="K9" s="10"/>
      <c r="L9" s="10"/>
      <c r="M9" s="10"/>
      <c r="O9" s="202"/>
      <c r="P9" s="203">
        <v>2</v>
      </c>
      <c r="Q9" s="204">
        <v>8</v>
      </c>
    </row>
    <row r="10" spans="1:28">
      <c r="F10" s="10"/>
      <c r="G10" s="10"/>
      <c r="H10" s="10"/>
      <c r="I10" s="10"/>
      <c r="J10" s="10"/>
      <c r="K10" s="10"/>
      <c r="L10" s="10"/>
      <c r="M10" s="10"/>
      <c r="O10" s="205"/>
      <c r="P10" s="206"/>
      <c r="Q10" s="207"/>
    </row>
    <row r="11" spans="1:28">
      <c r="F11" s="10"/>
      <c r="G11" s="10"/>
      <c r="H11" s="10"/>
      <c r="I11" s="10"/>
      <c r="J11" s="10"/>
      <c r="K11" s="10"/>
      <c r="L11" s="10"/>
      <c r="M11" s="10"/>
      <c r="O11" s="202" t="s">
        <v>66</v>
      </c>
      <c r="P11" s="203">
        <v>5</v>
      </c>
      <c r="Q11" s="204">
        <v>6</v>
      </c>
    </row>
    <row r="12" spans="1:28">
      <c r="F12" s="10"/>
      <c r="G12" s="10"/>
      <c r="H12" s="10"/>
      <c r="I12" s="10"/>
      <c r="J12" s="10"/>
      <c r="K12" s="10"/>
      <c r="L12" s="10"/>
      <c r="M12" s="10"/>
      <c r="O12" s="202"/>
      <c r="P12" s="203">
        <v>8</v>
      </c>
      <c r="Q12" s="204">
        <v>6</v>
      </c>
    </row>
    <row r="13" spans="1:28">
      <c r="F13" s="10"/>
      <c r="G13" s="10"/>
      <c r="H13" s="10"/>
      <c r="I13" s="10"/>
      <c r="J13" s="10"/>
      <c r="K13" s="10"/>
      <c r="L13" s="10"/>
      <c r="M13" s="10"/>
      <c r="O13" s="202"/>
      <c r="P13" s="203">
        <v>8</v>
      </c>
      <c r="Q13" s="204">
        <v>4</v>
      </c>
    </row>
    <row r="14" spans="1:28">
      <c r="F14" s="10"/>
      <c r="G14" s="10"/>
      <c r="H14" s="10"/>
      <c r="I14" s="10"/>
      <c r="J14" s="10"/>
      <c r="K14" s="10"/>
      <c r="L14" s="10"/>
      <c r="M14" s="10"/>
      <c r="O14" s="202"/>
      <c r="P14" s="203">
        <v>2</v>
      </c>
      <c r="Q14" s="204">
        <v>4</v>
      </c>
    </row>
    <row r="15" spans="1:28" ht="15.75" thickBot="1">
      <c r="F15" s="10"/>
      <c r="G15" s="10"/>
      <c r="H15" s="10"/>
      <c r="I15" s="10"/>
      <c r="J15" s="10"/>
      <c r="K15" s="10"/>
      <c r="L15" s="10"/>
      <c r="M15" s="10"/>
      <c r="O15" s="208"/>
      <c r="P15" s="209"/>
      <c r="Q15" s="210"/>
    </row>
    <row r="16" spans="1:28" ht="16.5" thickTop="1" thickBot="1"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3:26" ht="15.75" thickTop="1"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O17" s="161"/>
      <c r="P17" s="196" t="s">
        <v>62</v>
      </c>
      <c r="Q17" s="194"/>
      <c r="R17" s="194"/>
      <c r="S17" s="194" t="s">
        <v>70</v>
      </c>
      <c r="T17" s="194"/>
      <c r="U17" s="194"/>
      <c r="V17" s="194"/>
      <c r="W17" s="194" t="s">
        <v>66</v>
      </c>
      <c r="X17" s="194"/>
      <c r="Y17" s="194"/>
      <c r="Z17" s="195"/>
    </row>
    <row r="18" spans="3:26"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O18" s="162" t="s">
        <v>27</v>
      </c>
      <c r="P18" s="163">
        <v>2</v>
      </c>
      <c r="Q18" s="163">
        <v>2</v>
      </c>
      <c r="R18" s="163">
        <v>5</v>
      </c>
      <c r="S18" s="163">
        <v>5</v>
      </c>
      <c r="T18" s="163">
        <v>8</v>
      </c>
      <c r="U18" s="163">
        <v>8</v>
      </c>
      <c r="V18" s="163">
        <v>2</v>
      </c>
      <c r="W18" s="163">
        <v>5</v>
      </c>
      <c r="X18" s="163">
        <v>8</v>
      </c>
      <c r="Y18" s="163">
        <v>8</v>
      </c>
      <c r="Z18" s="164">
        <v>2</v>
      </c>
    </row>
    <row r="19" spans="3:26"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O19" s="162" t="s">
        <v>68</v>
      </c>
      <c r="P19" s="163">
        <v>4</v>
      </c>
      <c r="Q19" s="163">
        <v>8</v>
      </c>
      <c r="R19" s="163">
        <v>6</v>
      </c>
      <c r="S19" s="163">
        <v>6</v>
      </c>
      <c r="T19" s="163">
        <v>6</v>
      </c>
      <c r="U19" s="163">
        <v>8</v>
      </c>
      <c r="V19" s="163">
        <v>8</v>
      </c>
      <c r="W19" s="163">
        <v>6</v>
      </c>
      <c r="X19" s="163">
        <v>6</v>
      </c>
      <c r="Y19" s="163">
        <v>4</v>
      </c>
      <c r="Z19" s="164">
        <v>4</v>
      </c>
    </row>
    <row r="20" spans="3:26" ht="15.75" thickBot="1"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O20" s="113" t="s">
        <v>69</v>
      </c>
      <c r="P20" s="165">
        <v>1</v>
      </c>
      <c r="Q20" s="165">
        <v>1</v>
      </c>
      <c r="R20" s="165">
        <v>1</v>
      </c>
      <c r="S20" s="165">
        <v>1</v>
      </c>
      <c r="T20" s="165">
        <v>1</v>
      </c>
      <c r="U20" s="165">
        <v>1</v>
      </c>
      <c r="V20" s="165">
        <v>1</v>
      </c>
      <c r="W20" s="165">
        <v>1</v>
      </c>
      <c r="X20" s="165">
        <v>1</v>
      </c>
      <c r="Y20" s="165">
        <v>1</v>
      </c>
      <c r="Z20" s="166">
        <v>1</v>
      </c>
    </row>
    <row r="21" spans="3:26" ht="16.5" thickTop="1" thickBot="1"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3:26" ht="15.75" thickTop="1">
      <c r="C22" s="10"/>
      <c r="D22" s="10"/>
      <c r="E22" s="10"/>
      <c r="O22" s="167" t="s">
        <v>73</v>
      </c>
      <c r="P22" s="138" t="s">
        <v>72</v>
      </c>
      <c r="Q22" s="138"/>
      <c r="R22" s="138">
        <v>1</v>
      </c>
      <c r="S22" s="138">
        <v>0</v>
      </c>
      <c r="T22" s="138">
        <v>-12</v>
      </c>
      <c r="U22" s="138"/>
      <c r="V22" s="138"/>
      <c r="W22" s="138"/>
      <c r="X22" s="138"/>
      <c r="Y22" s="138"/>
      <c r="Z22" s="168"/>
    </row>
    <row r="23" spans="3:26">
      <c r="C23" s="10"/>
      <c r="D23" s="10"/>
      <c r="E23" s="10"/>
      <c r="O23" s="145" t="s">
        <v>74</v>
      </c>
      <c r="P23" s="141" t="s">
        <v>75</v>
      </c>
      <c r="Q23" s="141"/>
      <c r="R23" s="141">
        <v>0</v>
      </c>
      <c r="S23" s="141">
        <v>1</v>
      </c>
      <c r="T23" s="141">
        <v>-3</v>
      </c>
      <c r="U23" s="141"/>
      <c r="V23" s="141"/>
      <c r="W23" s="141"/>
      <c r="X23" s="141"/>
      <c r="Y23" s="141"/>
      <c r="Z23" s="142"/>
    </row>
    <row r="24" spans="3:26">
      <c r="C24" s="10"/>
      <c r="D24" s="10"/>
      <c r="E24" s="10"/>
      <c r="O24" s="145"/>
      <c r="P24" s="141"/>
      <c r="Q24" s="141"/>
      <c r="R24" s="141">
        <v>0</v>
      </c>
      <c r="S24" s="141">
        <v>0</v>
      </c>
      <c r="T24" s="141">
        <v>1</v>
      </c>
      <c r="U24" s="141"/>
      <c r="V24" s="141"/>
      <c r="W24" s="141"/>
      <c r="X24" s="141"/>
      <c r="Y24" s="141"/>
      <c r="Z24" s="142"/>
    </row>
    <row r="25" spans="3:26">
      <c r="C25" s="10"/>
      <c r="D25" s="10"/>
      <c r="E25" s="10"/>
      <c r="O25" s="145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2"/>
    </row>
    <row r="26" spans="3:26">
      <c r="C26" s="10"/>
      <c r="D26" s="10"/>
      <c r="E26" s="10"/>
      <c r="O26" s="145"/>
      <c r="P26" s="141">
        <f>SUM($R22*P$18,$S22*P$19,$T22*P$20)</f>
        <v>-10</v>
      </c>
      <c r="Q26" s="141">
        <f t="shared" ref="Q26:Z26" si="0">SUM($R22*Q$18,$S22*Q$19,$T22*Q$20)</f>
        <v>-10</v>
      </c>
      <c r="R26" s="141">
        <f t="shared" si="0"/>
        <v>-7</v>
      </c>
      <c r="S26" s="141">
        <f t="shared" si="0"/>
        <v>-7</v>
      </c>
      <c r="T26" s="141">
        <f t="shared" si="0"/>
        <v>-4</v>
      </c>
      <c r="U26" s="141">
        <f t="shared" si="0"/>
        <v>-4</v>
      </c>
      <c r="V26" s="141">
        <f t="shared" si="0"/>
        <v>-10</v>
      </c>
      <c r="W26" s="141">
        <f t="shared" si="0"/>
        <v>-7</v>
      </c>
      <c r="X26" s="141">
        <f t="shared" si="0"/>
        <v>-4</v>
      </c>
      <c r="Y26" s="141">
        <f t="shared" si="0"/>
        <v>-4</v>
      </c>
      <c r="Z26" s="142">
        <f t="shared" si="0"/>
        <v>-10</v>
      </c>
    </row>
    <row r="27" spans="3:26">
      <c r="C27" s="10"/>
      <c r="D27" s="10"/>
      <c r="E27" s="10"/>
      <c r="O27" s="145"/>
      <c r="P27" s="141">
        <f t="shared" ref="P27:Z27" si="1">SUM($R23*P$18,$S23*P$19,$T23*P$20)</f>
        <v>1</v>
      </c>
      <c r="Q27" s="141">
        <f t="shared" si="1"/>
        <v>5</v>
      </c>
      <c r="R27" s="141">
        <f t="shared" si="1"/>
        <v>3</v>
      </c>
      <c r="S27" s="141">
        <f t="shared" si="1"/>
        <v>3</v>
      </c>
      <c r="T27" s="141">
        <f t="shared" si="1"/>
        <v>3</v>
      </c>
      <c r="U27" s="141">
        <f t="shared" si="1"/>
        <v>5</v>
      </c>
      <c r="V27" s="141">
        <f t="shared" si="1"/>
        <v>5</v>
      </c>
      <c r="W27" s="141">
        <f t="shared" si="1"/>
        <v>3</v>
      </c>
      <c r="X27" s="141">
        <f t="shared" si="1"/>
        <v>3</v>
      </c>
      <c r="Y27" s="141">
        <f t="shared" si="1"/>
        <v>1</v>
      </c>
      <c r="Z27" s="142">
        <f t="shared" si="1"/>
        <v>1</v>
      </c>
    </row>
    <row r="28" spans="3:26" ht="15.75" thickBot="1">
      <c r="C28" s="10"/>
      <c r="D28" s="10"/>
      <c r="E28" s="10"/>
      <c r="O28" s="147"/>
      <c r="P28" s="148">
        <f>SUM($R24*P$18,$S24*P$19,$T24*P$20)</f>
        <v>1</v>
      </c>
      <c r="Q28" s="148">
        <f t="shared" ref="Q28:Z28" si="2">SUM($R24*Q$18,$S24*Q$19,$T24*Q$20)</f>
        <v>1</v>
      </c>
      <c r="R28" s="148">
        <f t="shared" si="2"/>
        <v>1</v>
      </c>
      <c r="S28" s="148">
        <f t="shared" si="2"/>
        <v>1</v>
      </c>
      <c r="T28" s="148">
        <f t="shared" si="2"/>
        <v>1</v>
      </c>
      <c r="U28" s="148">
        <f t="shared" si="2"/>
        <v>1</v>
      </c>
      <c r="V28" s="148">
        <f t="shared" si="2"/>
        <v>1</v>
      </c>
      <c r="W28" s="148">
        <f t="shared" si="2"/>
        <v>1</v>
      </c>
      <c r="X28" s="148">
        <f t="shared" si="2"/>
        <v>1</v>
      </c>
      <c r="Y28" s="148">
        <f t="shared" si="2"/>
        <v>1</v>
      </c>
      <c r="Z28" s="169">
        <f t="shared" si="2"/>
        <v>1</v>
      </c>
    </row>
    <row r="29" spans="3:26" ht="16.5" thickTop="1" thickBot="1">
      <c r="C29" s="10"/>
      <c r="D29" s="10"/>
      <c r="E29" s="10"/>
    </row>
    <row r="30" spans="3:26" ht="15.75" thickTop="1">
      <c r="O30" s="170" t="s">
        <v>76</v>
      </c>
      <c r="P30" s="82"/>
      <c r="Q30" s="82"/>
      <c r="R30" s="82" t="s">
        <v>77</v>
      </c>
      <c r="S30" s="171" t="s">
        <v>78</v>
      </c>
      <c r="T30" s="82">
        <v>0</v>
      </c>
      <c r="U30" s="82"/>
      <c r="V30" s="82">
        <v>-1</v>
      </c>
      <c r="W30" s="82">
        <v>0</v>
      </c>
      <c r="X30" s="82">
        <v>0</v>
      </c>
      <c r="Y30" s="82"/>
      <c r="Z30" s="172"/>
    </row>
    <row r="31" spans="3:26">
      <c r="O31" s="85"/>
      <c r="P31" s="83"/>
      <c r="Q31" s="83"/>
      <c r="R31" s="173" t="s">
        <v>79</v>
      </c>
      <c r="S31" s="83" t="s">
        <v>77</v>
      </c>
      <c r="T31" s="83">
        <v>0</v>
      </c>
      <c r="U31" s="83"/>
      <c r="V31" s="83">
        <v>0</v>
      </c>
      <c r="W31" s="83">
        <v>-1</v>
      </c>
      <c r="X31" s="83">
        <v>0</v>
      </c>
      <c r="Y31" s="83"/>
      <c r="Z31" s="84"/>
    </row>
    <row r="32" spans="3:26">
      <c r="O32" s="85"/>
      <c r="P32" s="83"/>
      <c r="Q32" s="83"/>
      <c r="R32" s="83">
        <v>0</v>
      </c>
      <c r="S32" s="83">
        <v>0</v>
      </c>
      <c r="T32" s="83">
        <v>1</v>
      </c>
      <c r="U32" s="83"/>
      <c r="V32" s="83">
        <v>0</v>
      </c>
      <c r="W32" s="83">
        <v>0</v>
      </c>
      <c r="X32" s="83">
        <v>1</v>
      </c>
      <c r="Y32" s="83"/>
      <c r="Z32" s="84"/>
    </row>
    <row r="33" spans="15:26">
      <c r="O33" s="85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4"/>
    </row>
    <row r="34" spans="15:26">
      <c r="O34" s="85"/>
      <c r="P34" s="83">
        <f t="shared" ref="P34:Z34" si="3">SUM($V30*P$26,$W30*P$27,$X30*P$28)</f>
        <v>10</v>
      </c>
      <c r="Q34" s="83">
        <f t="shared" si="3"/>
        <v>10</v>
      </c>
      <c r="R34" s="83">
        <f t="shared" si="3"/>
        <v>7</v>
      </c>
      <c r="S34" s="83">
        <f t="shared" si="3"/>
        <v>7</v>
      </c>
      <c r="T34" s="83">
        <f t="shared" si="3"/>
        <v>4</v>
      </c>
      <c r="U34" s="83">
        <f t="shared" si="3"/>
        <v>4</v>
      </c>
      <c r="V34" s="83">
        <f t="shared" si="3"/>
        <v>10</v>
      </c>
      <c r="W34" s="83">
        <f t="shared" si="3"/>
        <v>7</v>
      </c>
      <c r="X34" s="83">
        <f t="shared" si="3"/>
        <v>4</v>
      </c>
      <c r="Y34" s="83">
        <f t="shared" si="3"/>
        <v>4</v>
      </c>
      <c r="Z34" s="84">
        <f t="shared" si="3"/>
        <v>10</v>
      </c>
    </row>
    <row r="35" spans="15:26">
      <c r="O35" s="85"/>
      <c r="P35" s="83">
        <f t="shared" ref="P35:Z35" si="4">SUM($V31*P$26,$W31*P$27,$X31*P$28)</f>
        <v>-1</v>
      </c>
      <c r="Q35" s="83">
        <f t="shared" si="4"/>
        <v>-5</v>
      </c>
      <c r="R35" s="83">
        <f t="shared" si="4"/>
        <v>-3</v>
      </c>
      <c r="S35" s="83">
        <f t="shared" si="4"/>
        <v>-3</v>
      </c>
      <c r="T35" s="83">
        <f t="shared" si="4"/>
        <v>-3</v>
      </c>
      <c r="U35" s="83">
        <f t="shared" si="4"/>
        <v>-5</v>
      </c>
      <c r="V35" s="83">
        <f t="shared" si="4"/>
        <v>-5</v>
      </c>
      <c r="W35" s="83">
        <f t="shared" si="4"/>
        <v>-3</v>
      </c>
      <c r="X35" s="83">
        <f t="shared" si="4"/>
        <v>-3</v>
      </c>
      <c r="Y35" s="83">
        <f t="shared" si="4"/>
        <v>-1</v>
      </c>
      <c r="Z35" s="84">
        <f t="shared" si="4"/>
        <v>-1</v>
      </c>
    </row>
    <row r="36" spans="15:26" ht="15.75" thickBot="1">
      <c r="O36" s="86"/>
      <c r="P36" s="87">
        <f t="shared" ref="P36:Z36" si="5">SUM($V32*P$26,$W32*P$27,$X32*P$28)</f>
        <v>1</v>
      </c>
      <c r="Q36" s="87">
        <f t="shared" si="5"/>
        <v>1</v>
      </c>
      <c r="R36" s="87">
        <f t="shared" si="5"/>
        <v>1</v>
      </c>
      <c r="S36" s="87">
        <f t="shared" si="5"/>
        <v>1</v>
      </c>
      <c r="T36" s="87">
        <f t="shared" si="5"/>
        <v>1</v>
      </c>
      <c r="U36" s="87">
        <f t="shared" si="5"/>
        <v>1</v>
      </c>
      <c r="V36" s="87">
        <f t="shared" si="5"/>
        <v>1</v>
      </c>
      <c r="W36" s="87">
        <f t="shared" si="5"/>
        <v>1</v>
      </c>
      <c r="X36" s="87">
        <f t="shared" si="5"/>
        <v>1</v>
      </c>
      <c r="Y36" s="87">
        <f t="shared" si="5"/>
        <v>1</v>
      </c>
      <c r="Z36" s="174">
        <f t="shared" si="5"/>
        <v>1</v>
      </c>
    </row>
    <row r="37" spans="15:26" ht="16.5" thickTop="1" thickBot="1"/>
    <row r="38" spans="15:26" ht="15.75" thickTop="1">
      <c r="O38" s="175" t="s">
        <v>71</v>
      </c>
      <c r="P38" s="176">
        <v>1</v>
      </c>
      <c r="Q38" s="176">
        <v>0</v>
      </c>
      <c r="R38" s="176">
        <v>-12</v>
      </c>
      <c r="S38" s="176"/>
      <c r="T38" s="176"/>
      <c r="U38" s="176" t="s">
        <v>80</v>
      </c>
      <c r="V38" s="176">
        <v>-1</v>
      </c>
      <c r="W38" s="176">
        <v>0</v>
      </c>
      <c r="X38" s="176">
        <v>0</v>
      </c>
      <c r="Y38" s="177"/>
    </row>
    <row r="39" spans="15:26">
      <c r="O39" s="178" t="s">
        <v>81</v>
      </c>
      <c r="P39" s="179">
        <v>0</v>
      </c>
      <c r="Q39" s="179">
        <v>1</v>
      </c>
      <c r="R39" s="179">
        <v>-3</v>
      </c>
      <c r="S39" s="179"/>
      <c r="T39" s="180" t="s">
        <v>83</v>
      </c>
      <c r="U39" s="179" t="s">
        <v>81</v>
      </c>
      <c r="V39" s="179">
        <v>0</v>
      </c>
      <c r="W39" s="179">
        <v>-1</v>
      </c>
      <c r="X39" s="179">
        <v>0</v>
      </c>
      <c r="Y39" s="181"/>
    </row>
    <row r="40" spans="15:26">
      <c r="O40" s="178"/>
      <c r="P40" s="179">
        <v>0</v>
      </c>
      <c r="Q40" s="179">
        <v>0</v>
      </c>
      <c r="R40" s="179">
        <v>1</v>
      </c>
      <c r="S40" s="179"/>
      <c r="T40" s="179"/>
      <c r="U40" s="179"/>
      <c r="V40" s="179">
        <v>0</v>
      </c>
      <c r="W40" s="179">
        <v>0</v>
      </c>
      <c r="X40" s="179">
        <v>1</v>
      </c>
      <c r="Y40" s="181"/>
    </row>
    <row r="41" spans="15:26">
      <c r="O41" s="178"/>
      <c r="P41" s="179"/>
      <c r="Q41" s="179"/>
      <c r="R41" s="179"/>
      <c r="S41" s="179"/>
      <c r="T41" s="179"/>
      <c r="U41" s="179"/>
      <c r="V41" s="179"/>
      <c r="W41" s="179"/>
      <c r="X41" s="179"/>
      <c r="Y41" s="181"/>
    </row>
    <row r="42" spans="15:26">
      <c r="O42" s="178"/>
      <c r="P42" s="179"/>
      <c r="Q42" s="179"/>
      <c r="R42" s="179"/>
      <c r="S42" s="179"/>
      <c r="T42" s="179"/>
      <c r="U42" s="179"/>
      <c r="V42" s="179"/>
      <c r="W42" s="179"/>
      <c r="X42" s="179"/>
      <c r="Y42" s="181"/>
    </row>
    <row r="43" spans="15:26">
      <c r="O43" s="178"/>
      <c r="P43" s="179"/>
      <c r="Q43" s="179"/>
      <c r="R43" s="179" t="s">
        <v>82</v>
      </c>
      <c r="S43" s="179">
        <f>SUM(P$38*$V38,P$39*$W38,P$40*$X38)</f>
        <v>-1</v>
      </c>
      <c r="T43" s="179">
        <f t="shared" ref="T43:U43" si="6">SUM(Q$38*$V38,Q$39*$W38,Q$40*$X38)</f>
        <v>0</v>
      </c>
      <c r="U43" s="179">
        <f t="shared" si="6"/>
        <v>12</v>
      </c>
      <c r="V43" s="179"/>
      <c r="W43" s="179"/>
      <c r="X43" s="179"/>
      <c r="Y43" s="181"/>
    </row>
    <row r="44" spans="15:26">
      <c r="O44" s="178"/>
      <c r="P44" s="179"/>
      <c r="Q44" s="179"/>
      <c r="R44" s="179" t="s">
        <v>81</v>
      </c>
      <c r="S44" s="179">
        <f t="shared" ref="S44:S45" si="7">SUM(P$38*$V39,P$39*$W39,P$40*$X39)</f>
        <v>0</v>
      </c>
      <c r="T44" s="179">
        <f t="shared" ref="T44:T45" si="8">SUM(Q$38*$V39,Q$39*$W39,Q$40*$X39)</f>
        <v>-1</v>
      </c>
      <c r="U44" s="179">
        <f t="shared" ref="U44:U45" si="9">SUM(R$38*$V39,R$39*$W39,R$40*$X39)</f>
        <v>3</v>
      </c>
      <c r="V44" s="179"/>
      <c r="W44" s="179"/>
      <c r="X44" s="179"/>
      <c r="Y44" s="181"/>
    </row>
    <row r="45" spans="15:26">
      <c r="O45" s="178"/>
      <c r="P45" s="179"/>
      <c r="Q45" s="179"/>
      <c r="R45" s="179"/>
      <c r="S45" s="179">
        <f t="shared" si="7"/>
        <v>0</v>
      </c>
      <c r="T45" s="179">
        <f t="shared" si="8"/>
        <v>0</v>
      </c>
      <c r="U45" s="179">
        <f t="shared" si="9"/>
        <v>1</v>
      </c>
      <c r="V45" s="179"/>
      <c r="W45" s="179"/>
      <c r="X45" s="179"/>
      <c r="Y45" s="181"/>
    </row>
    <row r="46" spans="15:26" ht="15.75" thickBot="1">
      <c r="O46" s="182"/>
      <c r="P46" s="183"/>
      <c r="Q46" s="183"/>
      <c r="R46" s="183"/>
      <c r="S46" s="183"/>
      <c r="T46" s="183"/>
      <c r="U46" s="183"/>
      <c r="V46" s="183"/>
      <c r="W46" s="183"/>
      <c r="X46" s="183"/>
      <c r="Y46" s="184"/>
    </row>
    <row r="47" spans="15:26" ht="15.75" thickTop="1"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15:26"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</sheetData>
  <mergeCells count="3">
    <mergeCell ref="W17:Z17"/>
    <mergeCell ref="S17:V17"/>
    <mergeCell ref="P17:R17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T27"/>
  <sheetViews>
    <sheetView zoomScale="115" zoomScaleNormal="115" workbookViewId="0"/>
  </sheetViews>
  <sheetFormatPr defaultColWidth="9.140625" defaultRowHeight="15"/>
  <cols>
    <col min="1" max="1" width="9.140625" style="88"/>
    <col min="2" max="16384" width="9.140625" style="9"/>
  </cols>
  <sheetData>
    <row r="1" spans="1:20" ht="16.5" thickTop="1" thickBot="1">
      <c r="A1" s="150" t="s">
        <v>22</v>
      </c>
      <c r="C1" s="70">
        <v>1.6</v>
      </c>
      <c r="E1" s="70">
        <v>1.6</v>
      </c>
    </row>
    <row r="2" spans="1:20">
      <c r="A2" s="151" t="s">
        <v>9</v>
      </c>
      <c r="C2" s="69" t="s">
        <v>42</v>
      </c>
      <c r="D2" s="9" t="s">
        <v>44</v>
      </c>
      <c r="E2" s="89" t="s">
        <v>45</v>
      </c>
      <c r="O2" s="149" t="s">
        <v>56</v>
      </c>
      <c r="P2" s="149" t="s">
        <v>57</v>
      </c>
      <c r="Q2" s="149" t="s">
        <v>58</v>
      </c>
      <c r="R2" s="149" t="s">
        <v>59</v>
      </c>
      <c r="S2" s="149" t="s">
        <v>60</v>
      </c>
      <c r="T2" s="149" t="s">
        <v>61</v>
      </c>
    </row>
    <row r="3" spans="1:20">
      <c r="A3" s="152" t="s">
        <v>10</v>
      </c>
      <c r="C3" s="70">
        <v>0</v>
      </c>
      <c r="E3" s="70">
        <v>0</v>
      </c>
      <c r="O3" s="149">
        <f>G16</f>
        <v>9.5445347916737688</v>
      </c>
      <c r="P3" s="149">
        <f>M24</f>
        <v>9.5444692358250851</v>
      </c>
      <c r="Q3" s="149">
        <f>G26</f>
        <v>9.5444648487902306</v>
      </c>
      <c r="R3" s="149">
        <f>Q3-O3</f>
        <v>-6.9942883538232081E-5</v>
      </c>
      <c r="S3" s="149">
        <f>Q3-P3</f>
        <v>-4.3870348545027582E-6</v>
      </c>
      <c r="T3" s="149">
        <v>0.1</v>
      </c>
    </row>
    <row r="4" spans="1:20" ht="15.75" thickBot="1">
      <c r="A4" s="153" t="s">
        <v>11</v>
      </c>
      <c r="O4" s="149"/>
      <c r="P4" s="149"/>
      <c r="Q4" s="149"/>
      <c r="R4" s="149"/>
      <c r="S4" s="149"/>
      <c r="T4" s="149"/>
    </row>
    <row r="5" spans="1:20" ht="16.5" thickTop="1" thickBot="1">
      <c r="A5" s="154" t="s">
        <v>24</v>
      </c>
      <c r="C5" s="14" t="s">
        <v>46</v>
      </c>
      <c r="D5" s="133" t="s">
        <v>27</v>
      </c>
      <c r="E5" s="133" t="s">
        <v>32</v>
      </c>
      <c r="F5" s="133" t="s">
        <v>47</v>
      </c>
      <c r="G5" s="134" t="s">
        <v>48</v>
      </c>
      <c r="I5" s="41" t="s">
        <v>46</v>
      </c>
      <c r="J5" s="78" t="s">
        <v>27</v>
      </c>
      <c r="K5" s="78" t="s">
        <v>32</v>
      </c>
      <c r="L5" s="78" t="s">
        <v>47</v>
      </c>
      <c r="M5" s="79" t="s">
        <v>48</v>
      </c>
      <c r="O5" s="149"/>
      <c r="P5" s="149"/>
      <c r="Q5" s="149"/>
      <c r="R5" s="149"/>
      <c r="S5" s="149"/>
      <c r="T5" s="149"/>
    </row>
    <row r="6" spans="1:20" ht="15.75" thickTop="1">
      <c r="C6" s="135">
        <v>0</v>
      </c>
      <c r="D6" s="96">
        <v>0</v>
      </c>
      <c r="E6" s="96">
        <f>2*EXP(D6)+POWER(D6,3)</f>
        <v>2</v>
      </c>
      <c r="F6" s="96">
        <v>1</v>
      </c>
      <c r="G6" s="97">
        <f>E6*F6</f>
        <v>2</v>
      </c>
      <c r="I6" s="80">
        <v>0</v>
      </c>
      <c r="J6" s="42">
        <v>0</v>
      </c>
      <c r="K6" s="42">
        <f>2*EXP(J6)+POWER(J6,3)</f>
        <v>2</v>
      </c>
      <c r="L6" s="42">
        <v>1</v>
      </c>
      <c r="M6" s="43">
        <f>K6*L6</f>
        <v>2</v>
      </c>
      <c r="O6" s="149"/>
      <c r="P6" s="149"/>
      <c r="Q6" s="149"/>
      <c r="R6" s="149"/>
      <c r="S6" s="149"/>
      <c r="T6" s="149"/>
    </row>
    <row r="7" spans="1:20">
      <c r="C7" s="135">
        <f>C6+1</f>
        <v>1</v>
      </c>
      <c r="D7" s="96">
        <f>D6+0.2</f>
        <v>0.2</v>
      </c>
      <c r="E7" s="96">
        <f t="shared" ref="E7:E14" si="0">2*EXP(D7)+POWER(D7,3)</f>
        <v>2.4508055163203397</v>
      </c>
      <c r="F7" s="96">
        <v>4</v>
      </c>
      <c r="G7" s="97">
        <f t="shared" ref="G7:G14" si="1">E7*F7</f>
        <v>9.8032220652813589</v>
      </c>
      <c r="I7" s="80">
        <f>I6+1</f>
        <v>1</v>
      </c>
      <c r="J7" s="42">
        <f>J6+0.1</f>
        <v>0.1</v>
      </c>
      <c r="K7" s="42">
        <f t="shared" ref="K7:K22" si="2">2*EXP(J7)+POWER(J7,3)</f>
        <v>2.2113418361512953</v>
      </c>
      <c r="L7" s="42">
        <v>4</v>
      </c>
      <c r="M7" s="43">
        <f t="shared" ref="M7:M22" si="3">K7*L7</f>
        <v>8.8453673446051813</v>
      </c>
      <c r="O7" s="149"/>
      <c r="P7" s="149"/>
      <c r="Q7" s="149"/>
      <c r="R7" s="149"/>
      <c r="S7" s="149"/>
      <c r="T7" s="149"/>
    </row>
    <row r="8" spans="1:20">
      <c r="C8" s="135">
        <f t="shared" ref="C8:C14" si="4">C7+1</f>
        <v>2</v>
      </c>
      <c r="D8" s="96">
        <f t="shared" ref="D8:D14" si="5">D7+0.2</f>
        <v>0.4</v>
      </c>
      <c r="E8" s="96">
        <f t="shared" si="0"/>
        <v>3.0476493952825408</v>
      </c>
      <c r="F8" s="96">
        <v>2</v>
      </c>
      <c r="G8" s="97">
        <f t="shared" si="1"/>
        <v>6.0952987905650815</v>
      </c>
      <c r="I8" s="80">
        <f t="shared" ref="I8:I22" si="6">I7+1</f>
        <v>2</v>
      </c>
      <c r="J8" s="42">
        <f t="shared" ref="J8:J22" si="7">J7+0.1</f>
        <v>0.2</v>
      </c>
      <c r="K8" s="42">
        <f t="shared" si="2"/>
        <v>2.4508055163203397</v>
      </c>
      <c r="L8" s="42">
        <v>2</v>
      </c>
      <c r="M8" s="43">
        <f t="shared" si="3"/>
        <v>4.9016110326406794</v>
      </c>
      <c r="O8" s="149"/>
      <c r="P8" s="149"/>
      <c r="Q8" s="149"/>
      <c r="R8" s="149"/>
      <c r="S8" s="149"/>
      <c r="T8" s="149"/>
    </row>
    <row r="9" spans="1:20">
      <c r="C9" s="135">
        <f t="shared" si="4"/>
        <v>3</v>
      </c>
      <c r="D9" s="96">
        <f t="shared" si="5"/>
        <v>0.60000000000000009</v>
      </c>
      <c r="E9" s="96">
        <f t="shared" si="0"/>
        <v>3.8602376007810184</v>
      </c>
      <c r="F9" s="96">
        <v>4</v>
      </c>
      <c r="G9" s="97">
        <f t="shared" si="1"/>
        <v>15.440950403124074</v>
      </c>
      <c r="I9" s="80">
        <f t="shared" si="6"/>
        <v>3</v>
      </c>
      <c r="J9" s="42">
        <f t="shared" si="7"/>
        <v>0.30000000000000004</v>
      </c>
      <c r="K9" s="42">
        <f t="shared" si="2"/>
        <v>2.7267176151520065</v>
      </c>
      <c r="L9" s="42">
        <v>4</v>
      </c>
      <c r="M9" s="43">
        <f t="shared" si="3"/>
        <v>10.906870460608026</v>
      </c>
      <c r="O9" s="149"/>
      <c r="P9" s="149"/>
      <c r="Q9" s="149"/>
      <c r="R9" s="149"/>
      <c r="S9" s="149"/>
      <c r="T9" s="149"/>
    </row>
    <row r="10" spans="1:20">
      <c r="C10" s="135">
        <f t="shared" si="4"/>
        <v>4</v>
      </c>
      <c r="D10" s="96">
        <f t="shared" si="5"/>
        <v>0.8</v>
      </c>
      <c r="E10" s="96">
        <f>2*EXP(D10)+POWER(D10,3)</f>
        <v>4.9630818569849362</v>
      </c>
      <c r="F10" s="96">
        <v>2</v>
      </c>
      <c r="G10" s="97">
        <f t="shared" si="1"/>
        <v>9.9261637139698724</v>
      </c>
      <c r="I10" s="80">
        <f t="shared" si="6"/>
        <v>4</v>
      </c>
      <c r="J10" s="42">
        <f t="shared" si="7"/>
        <v>0.4</v>
      </c>
      <c r="K10" s="42">
        <f t="shared" si="2"/>
        <v>3.0476493952825408</v>
      </c>
      <c r="L10" s="42">
        <v>2</v>
      </c>
      <c r="M10" s="43">
        <f t="shared" si="3"/>
        <v>6.0952987905650815</v>
      </c>
      <c r="O10" s="149"/>
      <c r="P10" s="149"/>
      <c r="Q10" s="149"/>
      <c r="R10" s="149"/>
      <c r="S10" s="149"/>
      <c r="T10" s="149"/>
    </row>
    <row r="11" spans="1:20">
      <c r="C11" s="135">
        <f t="shared" si="4"/>
        <v>5</v>
      </c>
      <c r="D11" s="96">
        <f t="shared" si="5"/>
        <v>1</v>
      </c>
      <c r="E11" s="96">
        <f t="shared" si="0"/>
        <v>6.4365636569180902</v>
      </c>
      <c r="F11" s="96">
        <v>4</v>
      </c>
      <c r="G11" s="97">
        <f t="shared" si="1"/>
        <v>25.746254627672361</v>
      </c>
      <c r="I11" s="80">
        <f t="shared" si="6"/>
        <v>5</v>
      </c>
      <c r="J11" s="42">
        <f t="shared" si="7"/>
        <v>0.5</v>
      </c>
      <c r="K11" s="42">
        <f t="shared" si="2"/>
        <v>3.4224425414002564</v>
      </c>
      <c r="L11" s="42">
        <v>4</v>
      </c>
      <c r="M11" s="43">
        <f t="shared" si="3"/>
        <v>13.689770165601026</v>
      </c>
      <c r="O11" s="149"/>
      <c r="P11" s="149"/>
      <c r="Q11" s="149"/>
      <c r="R11" s="149"/>
      <c r="S11" s="149"/>
      <c r="T11" s="149"/>
    </row>
    <row r="12" spans="1:20">
      <c r="C12" s="135">
        <f t="shared" si="4"/>
        <v>6</v>
      </c>
      <c r="D12" s="96">
        <f t="shared" si="5"/>
        <v>1.2</v>
      </c>
      <c r="E12" s="96">
        <f t="shared" si="0"/>
        <v>8.3682338454730942</v>
      </c>
      <c r="F12" s="96">
        <v>2</v>
      </c>
      <c r="G12" s="97">
        <f t="shared" si="1"/>
        <v>16.736467690946188</v>
      </c>
      <c r="I12" s="80">
        <f t="shared" si="6"/>
        <v>6</v>
      </c>
      <c r="J12" s="42">
        <f t="shared" si="7"/>
        <v>0.6</v>
      </c>
      <c r="K12" s="42">
        <f t="shared" si="2"/>
        <v>3.860237600781018</v>
      </c>
      <c r="L12" s="42">
        <v>2</v>
      </c>
      <c r="M12" s="43">
        <f t="shared" si="3"/>
        <v>7.7204752015620359</v>
      </c>
      <c r="O12" s="149"/>
      <c r="P12" s="149"/>
      <c r="Q12" s="149"/>
      <c r="R12" s="149"/>
      <c r="S12" s="149"/>
      <c r="T12" s="149"/>
    </row>
    <row r="13" spans="1:20">
      <c r="C13" s="135">
        <f t="shared" si="4"/>
        <v>7</v>
      </c>
      <c r="D13" s="96">
        <f t="shared" si="5"/>
        <v>1.4</v>
      </c>
      <c r="E13" s="96">
        <f t="shared" si="0"/>
        <v>10.854399933689349</v>
      </c>
      <c r="F13" s="96">
        <v>4</v>
      </c>
      <c r="G13" s="97">
        <f t="shared" si="1"/>
        <v>43.417599734757395</v>
      </c>
      <c r="I13" s="80">
        <f t="shared" si="6"/>
        <v>7</v>
      </c>
      <c r="J13" s="42">
        <f t="shared" si="7"/>
        <v>0.7</v>
      </c>
      <c r="K13" s="42">
        <f t="shared" si="2"/>
        <v>4.3705054149409532</v>
      </c>
      <c r="L13" s="42">
        <v>4</v>
      </c>
      <c r="M13" s="43">
        <f t="shared" si="3"/>
        <v>17.482021659763813</v>
      </c>
      <c r="O13" s="149"/>
      <c r="P13" s="149"/>
      <c r="Q13" s="149"/>
      <c r="R13" s="149"/>
      <c r="S13" s="149"/>
      <c r="T13" s="149"/>
    </row>
    <row r="14" spans="1:20" ht="15.75" thickBot="1">
      <c r="C14" s="136">
        <f t="shared" si="4"/>
        <v>8</v>
      </c>
      <c r="D14" s="103">
        <f t="shared" si="5"/>
        <v>1.5999999999999999</v>
      </c>
      <c r="E14" s="103">
        <f t="shared" si="0"/>
        <v>14.002064848790226</v>
      </c>
      <c r="F14" s="103">
        <v>1</v>
      </c>
      <c r="G14" s="104">
        <f t="shared" si="1"/>
        <v>14.002064848790226</v>
      </c>
      <c r="I14" s="80">
        <f t="shared" si="6"/>
        <v>8</v>
      </c>
      <c r="J14" s="42">
        <f t="shared" si="7"/>
        <v>0.79999999999999993</v>
      </c>
      <c r="K14" s="42">
        <f t="shared" si="2"/>
        <v>4.9630818569849344</v>
      </c>
      <c r="L14" s="42">
        <v>2</v>
      </c>
      <c r="M14" s="43">
        <f t="shared" si="3"/>
        <v>9.9261637139698689</v>
      </c>
      <c r="O14" s="149"/>
      <c r="P14" s="149"/>
      <c r="Q14" s="149"/>
      <c r="R14" s="149"/>
      <c r="S14" s="149"/>
      <c r="T14" s="149"/>
    </row>
    <row r="15" spans="1:20" ht="15.75" thickTop="1">
      <c r="F15" s="14" t="s">
        <v>49</v>
      </c>
      <c r="G15" s="134">
        <f>SUM(G6:G14)</f>
        <v>143.16802187510655</v>
      </c>
      <c r="I15" s="80">
        <f t="shared" si="6"/>
        <v>9</v>
      </c>
      <c r="J15" s="42">
        <f t="shared" si="7"/>
        <v>0.89999999999999991</v>
      </c>
      <c r="K15" s="42">
        <f t="shared" si="2"/>
        <v>5.6482062223138989</v>
      </c>
      <c r="L15" s="42">
        <v>4</v>
      </c>
      <c r="M15" s="43">
        <f t="shared" si="3"/>
        <v>22.592824889255596</v>
      </c>
      <c r="O15" s="149"/>
      <c r="P15" s="149"/>
      <c r="Q15" s="149"/>
      <c r="R15" s="149"/>
      <c r="S15" s="149"/>
      <c r="T15" s="149"/>
    </row>
    <row r="16" spans="1:20" ht="15.75" thickBot="1">
      <c r="F16" s="136" t="s">
        <v>55</v>
      </c>
      <c r="G16" s="104">
        <f>G15*(0.2/3)</f>
        <v>9.5445347916737688</v>
      </c>
      <c r="I16" s="80">
        <f t="shared" si="6"/>
        <v>10</v>
      </c>
      <c r="J16" s="42">
        <f t="shared" si="7"/>
        <v>0.99999999999999989</v>
      </c>
      <c r="K16" s="42">
        <f t="shared" si="2"/>
        <v>6.4365636569180902</v>
      </c>
      <c r="L16" s="42">
        <v>2</v>
      </c>
      <c r="M16" s="43">
        <f t="shared" si="3"/>
        <v>12.87312731383618</v>
      </c>
      <c r="O16" s="149"/>
      <c r="P16" s="149"/>
      <c r="Q16" s="149"/>
      <c r="R16" s="149"/>
      <c r="S16" s="149"/>
      <c r="T16" s="149"/>
    </row>
    <row r="17" spans="3:20" ht="16.5" thickTop="1" thickBot="1">
      <c r="I17" s="80">
        <f t="shared" si="6"/>
        <v>11</v>
      </c>
      <c r="J17" s="42">
        <f t="shared" si="7"/>
        <v>1.0999999999999999</v>
      </c>
      <c r="K17" s="42">
        <f t="shared" si="2"/>
        <v>7.3393320478928645</v>
      </c>
      <c r="L17" s="42">
        <v>4</v>
      </c>
      <c r="M17" s="43">
        <f t="shared" si="3"/>
        <v>29.357328191571458</v>
      </c>
      <c r="O17" s="149"/>
      <c r="P17" s="149"/>
      <c r="Q17" s="149"/>
      <c r="R17" s="149"/>
      <c r="S17" s="149"/>
      <c r="T17" s="149"/>
    </row>
    <row r="18" spans="3:20" ht="15.75" thickTop="1">
      <c r="C18" s="137">
        <v>1.6</v>
      </c>
      <c r="D18" s="138"/>
      <c r="E18" s="139">
        <v>1.6</v>
      </c>
      <c r="I18" s="80">
        <f t="shared" si="6"/>
        <v>12</v>
      </c>
      <c r="J18" s="42">
        <f t="shared" si="7"/>
        <v>1.2</v>
      </c>
      <c r="K18" s="42">
        <f t="shared" si="2"/>
        <v>8.3682338454730942</v>
      </c>
      <c r="L18" s="42">
        <v>2</v>
      </c>
      <c r="M18" s="43">
        <f t="shared" si="3"/>
        <v>16.736467690946188</v>
      </c>
      <c r="O18" s="149"/>
      <c r="P18" s="149"/>
      <c r="Q18" s="149"/>
      <c r="R18" s="149"/>
      <c r="S18" s="149"/>
      <c r="T18" s="149"/>
    </row>
    <row r="19" spans="3:20">
      <c r="C19" s="140" t="s">
        <v>42</v>
      </c>
      <c r="D19" s="141" t="s">
        <v>44</v>
      </c>
      <c r="E19" s="142" t="s">
        <v>45</v>
      </c>
      <c r="I19" s="80">
        <f t="shared" si="6"/>
        <v>13</v>
      </c>
      <c r="J19" s="42">
        <f>J18+0.1</f>
        <v>1.3</v>
      </c>
      <c r="K19" s="42">
        <f t="shared" si="2"/>
        <v>9.5355933352384898</v>
      </c>
      <c r="L19" s="42">
        <v>4</v>
      </c>
      <c r="M19" s="43">
        <f t="shared" si="3"/>
        <v>38.142373340953959</v>
      </c>
      <c r="O19" s="149"/>
      <c r="P19" s="149"/>
      <c r="Q19" s="149"/>
      <c r="R19" s="149"/>
      <c r="S19" s="149"/>
      <c r="T19" s="149"/>
    </row>
    <row r="20" spans="3:20">
      <c r="C20" s="143">
        <v>0</v>
      </c>
      <c r="D20" s="141"/>
      <c r="E20" s="144">
        <v>0</v>
      </c>
      <c r="I20" s="80">
        <f t="shared" si="6"/>
        <v>14</v>
      </c>
      <c r="J20" s="42">
        <f t="shared" si="7"/>
        <v>1.4000000000000001</v>
      </c>
      <c r="K20" s="42">
        <f t="shared" si="2"/>
        <v>10.854399933689351</v>
      </c>
      <c r="L20" s="42">
        <v>2</v>
      </c>
      <c r="M20" s="43">
        <f t="shared" si="3"/>
        <v>21.708799867378701</v>
      </c>
      <c r="O20" s="149"/>
      <c r="P20" s="149"/>
      <c r="Q20" s="149"/>
      <c r="R20" s="149"/>
      <c r="S20" s="149"/>
      <c r="T20" s="149"/>
    </row>
    <row r="21" spans="3:20">
      <c r="C21" s="145"/>
      <c r="D21" s="141"/>
      <c r="E21" s="142"/>
      <c r="I21" s="80">
        <f t="shared" si="6"/>
        <v>15</v>
      </c>
      <c r="J21" s="42">
        <f t="shared" si="7"/>
        <v>1.5000000000000002</v>
      </c>
      <c r="K21" s="42">
        <f t="shared" si="2"/>
        <v>12.338378140676133</v>
      </c>
      <c r="L21" s="42">
        <v>4</v>
      </c>
      <c r="M21" s="43">
        <f t="shared" si="3"/>
        <v>49.35351256270453</v>
      </c>
      <c r="O21" s="149"/>
      <c r="P21" s="149"/>
      <c r="Q21" s="149"/>
      <c r="R21" s="149"/>
      <c r="S21" s="149"/>
      <c r="T21" s="149"/>
    </row>
    <row r="22" spans="3:20" ht="15.75" thickBot="1">
      <c r="C22" s="145" t="s">
        <v>27</v>
      </c>
      <c r="D22" s="146" t="s">
        <v>51</v>
      </c>
      <c r="E22" s="142" t="s">
        <v>53</v>
      </c>
      <c r="I22" s="81">
        <f t="shared" si="6"/>
        <v>16</v>
      </c>
      <c r="J22" s="44">
        <f t="shared" si="7"/>
        <v>1.6000000000000003</v>
      </c>
      <c r="K22" s="44">
        <f t="shared" si="2"/>
        <v>14.002064848790235</v>
      </c>
      <c r="L22" s="44">
        <v>1</v>
      </c>
      <c r="M22" s="45">
        <f t="shared" si="3"/>
        <v>14.002064848790235</v>
      </c>
      <c r="O22" s="149"/>
      <c r="P22" s="149"/>
      <c r="Q22" s="149"/>
      <c r="R22" s="149"/>
      <c r="S22" s="149"/>
      <c r="T22" s="149"/>
    </row>
    <row r="23" spans="3:20" ht="15.75" thickTop="1">
      <c r="C23" s="145">
        <v>1.6</v>
      </c>
      <c r="D23" s="141" t="s">
        <v>50</v>
      </c>
      <c r="E23" s="142">
        <f>2*EXP(C23)+POWER(C23,4)/4</f>
        <v>11.544464848790231</v>
      </c>
      <c r="L23" s="41" t="s">
        <v>49</v>
      </c>
      <c r="M23" s="79">
        <f>SUM(M6:M22)</f>
        <v>286.33407707475254</v>
      </c>
      <c r="O23" s="149"/>
      <c r="P23" s="149"/>
      <c r="Q23" s="149"/>
      <c r="R23" s="149"/>
      <c r="S23" s="149"/>
      <c r="T23" s="149"/>
    </row>
    <row r="24" spans="3:20" ht="15.75" thickBot="1">
      <c r="C24" s="145">
        <v>0</v>
      </c>
      <c r="D24" s="141" t="s">
        <v>52</v>
      </c>
      <c r="E24" s="142">
        <f>2*EXP(C24)+POWER(C24,4)/4</f>
        <v>2</v>
      </c>
      <c r="L24" s="81" t="s">
        <v>55</v>
      </c>
      <c r="M24" s="45">
        <f>M23*(0.1/3)</f>
        <v>9.5444692358250851</v>
      </c>
      <c r="O24" s="149"/>
      <c r="P24" s="149"/>
      <c r="Q24" s="149"/>
      <c r="R24" s="149"/>
      <c r="S24" s="149"/>
      <c r="T24" s="149"/>
    </row>
    <row r="25" spans="3:20" ht="16.5" thickTop="1" thickBot="1">
      <c r="C25" s="145"/>
      <c r="D25" s="141"/>
      <c r="E25" s="142"/>
    </row>
    <row r="26" spans="3:20" ht="16.5" thickTop="1" thickBot="1">
      <c r="C26" s="147">
        <f>E23</f>
        <v>11.544464848790231</v>
      </c>
      <c r="D26" s="148" t="s">
        <v>54</v>
      </c>
      <c r="E26" s="148">
        <f>E24</f>
        <v>2</v>
      </c>
      <c r="F26" s="116" t="s">
        <v>44</v>
      </c>
      <c r="G26" s="117">
        <f>C26-E26</f>
        <v>9.5444648487902306</v>
      </c>
    </row>
    <row r="27" spans="3:20" ht="15.75" thickTop="1"/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2:C5"/>
  <sheetViews>
    <sheetView topLeftCell="A2" zoomScale="115" zoomScaleNormal="115" workbookViewId="0">
      <selection activeCell="B9" sqref="B9"/>
    </sheetView>
  </sheetViews>
  <sheetFormatPr defaultRowHeight="15"/>
  <cols>
    <col min="1" max="16384" width="9.140625" style="1"/>
  </cols>
  <sheetData>
    <row r="2" spans="1:3">
      <c r="A2" s="1">
        <v>0.8</v>
      </c>
      <c r="B2" s="1">
        <v>1</v>
      </c>
      <c r="C2" s="1">
        <v>1.4</v>
      </c>
    </row>
    <row r="3" spans="1:3">
      <c r="A3" s="1">
        <v>-0.22309999999999999</v>
      </c>
      <c r="B3" s="1">
        <v>0</v>
      </c>
      <c r="C3" s="1">
        <v>0.33650000000000002</v>
      </c>
    </row>
    <row r="5" spans="1:3">
      <c r="A5" s="1" t="s">
        <v>32</v>
      </c>
      <c r="B5" s="127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Question 1</vt:lpstr>
      <vt:lpstr>Question 2</vt:lpstr>
      <vt:lpstr>Question 3</vt:lpstr>
      <vt:lpstr>Question 4</vt:lpstr>
      <vt:lpstr>Question 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O.L.Sheard U1664298</dc:creator>
  <cp:lastModifiedBy>Oliver</cp:lastModifiedBy>
  <dcterms:created xsi:type="dcterms:W3CDTF">2018-01-29T16:17:11Z</dcterms:created>
  <dcterms:modified xsi:type="dcterms:W3CDTF">2018-02-03T00:08:31Z</dcterms:modified>
</cp:coreProperties>
</file>