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\Desktop\"/>
    </mc:Choice>
  </mc:AlternateContent>
  <bookViews>
    <workbookView xWindow="930" yWindow="0" windowWidth="19560" windowHeight="9630" activeTab="2"/>
  </bookViews>
  <sheets>
    <sheet name="Model" sheetId="1" r:id="rId1"/>
    <sheet name="Products" sheetId="2" r:id="rId2"/>
    <sheet name="Results" sheetId="3" r:id="rId3"/>
  </sheets>
  <calcPr calcId="152511" calcMode="manual" calcCompleted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3" l="1" a="1"/>
  <c r="O12" i="3"/>
  <c r="D4" i="3"/>
  <c r="N11" i="3" a="1"/>
  <c r="O11" i="3"/>
  <c r="D3" i="3"/>
  <c r="N10" i="3" a="1"/>
  <c r="O10" i="3"/>
  <c r="C4" i="3"/>
  <c r="N9" i="3" a="1"/>
  <c r="O9" i="3"/>
  <c r="C3" i="3"/>
  <c r="N12" i="3"/>
  <c r="N11" i="3"/>
  <c r="N10" i="3"/>
  <c r="N9" i="3"/>
  <c r="C4" i="2"/>
  <c r="C15" i="2"/>
  <c r="C5" i="2"/>
  <c r="C16" i="2"/>
  <c r="C17" i="2"/>
  <c r="C7" i="2"/>
  <c r="C18" i="2"/>
  <c r="D19" i="2"/>
  <c r="C20" i="2"/>
  <c r="D21" i="2"/>
  <c r="C19" i="2"/>
  <c r="C21" i="2"/>
  <c r="D11" i="2"/>
  <c r="C11" i="2"/>
  <c r="L13" i="1"/>
  <c r="K13" i="1"/>
  <c r="L28" i="1"/>
  <c r="K28" i="1"/>
  <c r="L26" i="1"/>
  <c r="K27" i="1"/>
  <c r="K26" i="1"/>
  <c r="K21" i="1"/>
  <c r="G6" i="1"/>
  <c r="K6" i="1"/>
  <c r="C10" i="1"/>
  <c r="C14" i="1"/>
  <c r="C17" i="1"/>
  <c r="C21" i="1"/>
  <c r="C25" i="1"/>
  <c r="C27" i="1"/>
  <c r="C28" i="1"/>
  <c r="C30" i="1"/>
</calcChain>
</file>

<file path=xl/sharedStrings.xml><?xml version="1.0" encoding="utf-8"?>
<sst xmlns="http://schemas.openxmlformats.org/spreadsheetml/2006/main" count="103" uniqueCount="84">
  <si>
    <t>AddSimpleDiscountCurveToModel</t>
  </si>
  <si>
    <t>ModelName</t>
  </si>
  <si>
    <t>BaseModel</t>
  </si>
  <si>
    <t>DiscountCurveInfo</t>
  </si>
  <si>
    <t>Currency</t>
  </si>
  <si>
    <t>DiscountingName</t>
  </si>
  <si>
    <t>DiscountingType</t>
  </si>
  <si>
    <t>DiscountingParams</t>
  </si>
  <si>
    <t>CollateralAgreement</t>
  </si>
  <si>
    <t>ZeroCollateral</t>
  </si>
  <si>
    <t>USD</t>
  </si>
  <si>
    <t>AddSimpleAssetPriceCurveToModel</t>
  </si>
  <si>
    <t>Price</t>
  </si>
  <si>
    <t>FundingCurveInfo</t>
  </si>
  <si>
    <t>AssetIndex</t>
  </si>
  <si>
    <t>MarketDataName</t>
  </si>
  <si>
    <t>AssetPriceType</t>
  </si>
  <si>
    <t>AssetPriceQuote</t>
  </si>
  <si>
    <t>FundingType</t>
  </si>
  <si>
    <t>FundingParams</t>
  </si>
  <si>
    <t>CreateSimpleEquityAssetIndex</t>
  </si>
  <si>
    <t>IndexName</t>
  </si>
  <si>
    <t>SettlementConventions</t>
  </si>
  <si>
    <t>NoScheduleNoHolidays</t>
  </si>
  <si>
    <t>Orange</t>
  </si>
  <si>
    <t>AddSimpleBlackVolatilitySurfaceToModel</t>
  </si>
  <si>
    <t>BlackVolInfo</t>
  </si>
  <si>
    <t>Asset</t>
  </si>
  <si>
    <t>VolName</t>
  </si>
  <si>
    <t>VolType</t>
  </si>
  <si>
    <t>Volatility</t>
  </si>
  <si>
    <t>CreateSingleAssetFourierTransformValuationSpecification</t>
  </si>
  <si>
    <t>ValuationMethod</t>
  </si>
  <si>
    <t>UnderlyingValuationMethod</t>
  </si>
  <si>
    <t>Index</t>
  </si>
  <si>
    <t>CharFunc</t>
  </si>
  <si>
    <t>IntegralSize</t>
  </si>
  <si>
    <t>NumberOfPoints</t>
  </si>
  <si>
    <t>DampingParameter</t>
  </si>
  <si>
    <t>DampingParameterTag</t>
  </si>
  <si>
    <t>Default</t>
  </si>
  <si>
    <t>Black</t>
  </si>
  <si>
    <t>aa</t>
  </si>
  <si>
    <t>bb</t>
  </si>
  <si>
    <t>CallBE</t>
  </si>
  <si>
    <t>PutBE</t>
  </si>
  <si>
    <t>Put</t>
  </si>
  <si>
    <t>CreateBinaryDivisionSequencingStrategy</t>
  </si>
  <si>
    <t>StrategyName</t>
  </si>
  <si>
    <t>MaxNumberOfDivisions</t>
  </si>
  <si>
    <t>DateModifier</t>
  </si>
  <si>
    <t>DayRoundingStrategy</t>
  </si>
  <si>
    <t>InterpolationMethod</t>
  </si>
  <si>
    <t>SimpleLinearRegression</t>
  </si>
  <si>
    <t>NullModifier</t>
  </si>
  <si>
    <t>CreateEquivalentProductSequenceValuationSpecification</t>
  </si>
  <si>
    <t>SequenceValuationMethod</t>
  </si>
  <si>
    <t>SequencingStrategy</t>
  </si>
  <si>
    <t>AmericanCallVS</t>
  </si>
  <si>
    <t>AmericanPutVS</t>
  </si>
  <si>
    <t>CreateAmericanOption</t>
  </si>
  <si>
    <t>ProductName</t>
  </si>
  <si>
    <t>Underlying</t>
  </si>
  <si>
    <t>Expiry</t>
  </si>
  <si>
    <t>Notional</t>
  </si>
  <si>
    <t>Strike</t>
  </si>
  <si>
    <t>Payoff</t>
  </si>
  <si>
    <t>BuySell</t>
  </si>
  <si>
    <t>Start</t>
  </si>
  <si>
    <t>Call</t>
  </si>
  <si>
    <t>Buy</t>
  </si>
  <si>
    <t>AmericanCall</t>
  </si>
  <si>
    <t>AmericanPut</t>
  </si>
  <si>
    <t>CreateEuropeanOption</t>
  </si>
  <si>
    <t>ExpiryDate</t>
  </si>
  <si>
    <t>EuropeanCall</t>
  </si>
  <si>
    <t>EuropeanPut</t>
  </si>
  <si>
    <t>European Call</t>
  </si>
  <si>
    <t>European Put</t>
  </si>
  <si>
    <t>American Call</t>
  </si>
  <si>
    <t>American Put</t>
  </si>
  <si>
    <t>Payoff\Exercise</t>
  </si>
  <si>
    <t>European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</si>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</sst>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i/>
      <sz val="10"/>
      <color indexed="56"/>
      <name val="Calibri"/>
      <family val="2"/>
      <scheme val="minor"/>
    </font>
    <font>
      <sz val="11"/>
      <color rgb="FF005596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559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DB3"/>
        <bgColor indexed="64"/>
      </patternFill>
    </fill>
  </fills>
  <borders count="4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5" fillId="6" borderId="1" xfId="0" applyFont="1" applyFill="1" applyBorder="1"/>
    <xf numFmtId="14" fontId="3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1124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5596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DB3"/>
      <rgbColor rgb="0099CCFF"/>
      <rgbColor rgb="00FF99CC"/>
      <rgbColor rgb="00CC99FF"/>
      <rgbColor rgb="00C9C9C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1C3A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zoomScale="85" zoomScaleNormal="85" workbookViewId="0">
      <selection activeCell="B4" sqref="B4"/>
    </sheetView>
  </sheetViews>
  <sheetFormatPr defaultRowHeight="15" x14ac:dyDescent="0.25"/>
  <cols>
    <col min="2" max="2" width="23.85546875" customWidth="1"/>
    <col min="3" max="3" width="18.140625" customWidth="1"/>
    <col min="6" max="6" width="20.5703125" customWidth="1"/>
    <col min="10" max="10" width="45.5703125" customWidth="1"/>
    <col min="11" max="11" width="22.7109375" bestFit="1" customWidth="1"/>
  </cols>
  <sheetData>
    <row r="2" spans="2:12" x14ac:dyDescent="0.25">
      <c r="B2" s="4" t="s">
        <v>0</v>
      </c>
      <c r="C2" s="5"/>
      <c r="F2" s="4" t="s">
        <v>20</v>
      </c>
      <c r="G2" s="5"/>
      <c r="J2" s="4" t="s">
        <v>31</v>
      </c>
      <c r="K2" s="5"/>
    </row>
    <row r="3" spans="2:12" x14ac:dyDescent="0.25">
      <c r="B3" s="1" t="s">
        <v>1</v>
      </c>
      <c r="C3" s="2"/>
      <c r="F3" s="1" t="s">
        <v>21</v>
      </c>
      <c r="G3" s="2" t="s">
        <v>24</v>
      </c>
      <c r="J3" s="1" t="s">
        <v>32</v>
      </c>
      <c r="K3" s="2" t="s">
        <v>44</v>
      </c>
      <c r="L3" t="s">
        <v>45</v>
      </c>
    </row>
    <row r="4" spans="2:12" x14ac:dyDescent="0.25">
      <c r="B4" s="3" t="s">
        <v>2</v>
      </c>
      <c r="C4" s="7">
        <v>43929</v>
      </c>
      <c r="F4" s="3" t="s">
        <v>4</v>
      </c>
      <c r="G4" s="2" t="s">
        <v>10</v>
      </c>
      <c r="J4" s="3" t="s">
        <v>33</v>
      </c>
      <c r="K4" s="2" t="s">
        <v>40</v>
      </c>
    </row>
    <row r="5" spans="2:12" x14ac:dyDescent="0.25">
      <c r="B5" s="3" t="s">
        <v>3</v>
      </c>
      <c r="C5" s="2">
        <v>0.04</v>
      </c>
      <c r="F5" s="3" t="s">
        <v>22</v>
      </c>
      <c r="G5" s="2" t="s">
        <v>23</v>
      </c>
      <c r="J5" s="1" t="s">
        <v>4</v>
      </c>
      <c r="K5" s="2"/>
    </row>
    <row r="6" spans="2:12" x14ac:dyDescent="0.25">
      <c r="B6" s="3" t="s">
        <v>4</v>
      </c>
      <c r="C6" s="2" t="s">
        <v>10</v>
      </c>
      <c r="G6" s="6" t="str">
        <f ca="1">_xll.CreateSimpleEquityAssetIndex(G3,G4,G5)</f>
        <v>Orange</v>
      </c>
      <c r="J6" s="3" t="s">
        <v>34</v>
      </c>
      <c r="K6" s="2" t="str">
        <f ca="1">G6</f>
        <v>Orange</v>
      </c>
    </row>
    <row r="7" spans="2:12" x14ac:dyDescent="0.25">
      <c r="B7" s="1" t="s">
        <v>5</v>
      </c>
      <c r="C7" s="2"/>
      <c r="J7" s="3" t="s">
        <v>35</v>
      </c>
      <c r="K7" s="2" t="s">
        <v>41</v>
      </c>
    </row>
    <row r="8" spans="2:12" x14ac:dyDescent="0.25">
      <c r="B8" s="1" t="s">
        <v>6</v>
      </c>
      <c r="C8" s="2" t="s">
        <v>7</v>
      </c>
      <c r="J8" s="3" t="s">
        <v>36</v>
      </c>
      <c r="K8" s="2">
        <v>4096</v>
      </c>
    </row>
    <row r="9" spans="2:12" x14ac:dyDescent="0.25">
      <c r="B9" s="1" t="s">
        <v>8</v>
      </c>
      <c r="C9" s="2" t="s">
        <v>9</v>
      </c>
      <c r="J9" s="3" t="s">
        <v>37</v>
      </c>
      <c r="K9" s="2">
        <v>4096</v>
      </c>
    </row>
    <row r="10" spans="2:12" x14ac:dyDescent="0.25">
      <c r="C10" s="6" t="str">
        <f ca="1">_xll.AddSimpleDiscountCurveToModel(C3,C4,C5,C6,C7,C8,C9)</f>
        <v>midifmpmmbnefeadeeiiiomjiomkmcna</v>
      </c>
      <c r="J10" s="3" t="s">
        <v>38</v>
      </c>
      <c r="K10" s="2">
        <v>-2</v>
      </c>
      <c r="L10">
        <v>2</v>
      </c>
    </row>
    <row r="11" spans="2:12" x14ac:dyDescent="0.25">
      <c r="J11" s="3" t="s">
        <v>39</v>
      </c>
      <c r="K11" s="2" t="s">
        <v>42</v>
      </c>
      <c r="L11" s="2" t="s">
        <v>43</v>
      </c>
    </row>
    <row r="12" spans="2:12" x14ac:dyDescent="0.25">
      <c r="B12" s="4" t="s">
        <v>11</v>
      </c>
      <c r="C12" s="5"/>
      <c r="J12" s="1" t="s">
        <v>21</v>
      </c>
      <c r="K12" s="2"/>
    </row>
    <row r="13" spans="2:12" x14ac:dyDescent="0.25">
      <c r="B13" s="1" t="s">
        <v>1</v>
      </c>
      <c r="C13" s="2"/>
      <c r="K13" s="6" t="str">
        <f ca="1">_xll.CreateSingleAssetFourierTransformValuationSpecification(K3,$K$4,$K$5,$K$6,$K$7,$K$8,$K$9,K10,$K$11:$L$11,$K$12)</f>
        <v>CallBE</v>
      </c>
      <c r="L13" s="6" t="str">
        <f ca="1">_xll.CreateSingleAssetFourierTransformValuationSpecification(L3,$K$4,$K$5,$K$6,$K$7,$K$8,$K$9,L10,$K$11:$L$11,$K$12)</f>
        <v>PutBE</v>
      </c>
    </row>
    <row r="14" spans="2:12" x14ac:dyDescent="0.25">
      <c r="B14" s="3" t="s">
        <v>2</v>
      </c>
      <c r="C14" s="2" t="str">
        <f ca="1">C10</f>
        <v>midifmpmmbnefeadeeiiiomjiomkmcna</v>
      </c>
    </row>
    <row r="15" spans="2:12" x14ac:dyDescent="0.25">
      <c r="B15" s="3" t="s">
        <v>12</v>
      </c>
      <c r="C15" s="2">
        <v>100</v>
      </c>
      <c r="J15" s="4" t="s">
        <v>47</v>
      </c>
      <c r="K15" s="5"/>
    </row>
    <row r="16" spans="2:12" x14ac:dyDescent="0.25">
      <c r="B16" s="3" t="s">
        <v>13</v>
      </c>
      <c r="C16" s="2">
        <v>0.02</v>
      </c>
      <c r="J16" s="1" t="s">
        <v>48</v>
      </c>
      <c r="K16" s="2"/>
    </row>
    <row r="17" spans="2:12" x14ac:dyDescent="0.25">
      <c r="B17" s="3" t="s">
        <v>14</v>
      </c>
      <c r="C17" s="2" t="str">
        <f ca="1">G6</f>
        <v>Orange</v>
      </c>
      <c r="J17" s="3" t="s">
        <v>49</v>
      </c>
      <c r="K17" s="2">
        <v>6</v>
      </c>
    </row>
    <row r="18" spans="2:12" x14ac:dyDescent="0.25">
      <c r="B18" s="1" t="s">
        <v>15</v>
      </c>
      <c r="C18" s="2"/>
      <c r="J18" s="3" t="s">
        <v>50</v>
      </c>
      <c r="K18" s="2" t="s">
        <v>54</v>
      </c>
    </row>
    <row r="19" spans="2:12" x14ac:dyDescent="0.25">
      <c r="B19" s="1" t="s">
        <v>16</v>
      </c>
      <c r="C19" s="2" t="s">
        <v>17</v>
      </c>
      <c r="J19" s="1" t="s">
        <v>51</v>
      </c>
      <c r="K19" s="2" t="b">
        <v>1</v>
      </c>
    </row>
    <row r="20" spans="2:12" x14ac:dyDescent="0.25">
      <c r="B20" s="1" t="s">
        <v>18</v>
      </c>
      <c r="C20" s="2" t="s">
        <v>19</v>
      </c>
      <c r="J20" s="1" t="s">
        <v>52</v>
      </c>
      <c r="K20" s="2" t="s">
        <v>53</v>
      </c>
    </row>
    <row r="21" spans="2:12" x14ac:dyDescent="0.25">
      <c r="C21" s="6" t="str">
        <f ca="1">_xll.AddSimpleAssetPriceCurveToModel(C13,C14,C15,C16,C17,C18,C19,C20)</f>
        <v>pmfgiodlkghlflkmchniojmcmaohifcl</v>
      </c>
      <c r="K21" s="6" t="str">
        <f ca="1">_xll.CreateBinaryDivisionSequencingStrategy(K16,K17,K18,K19,K20)</f>
        <v>babdkafcnplljgildmpglafacakdahfc</v>
      </c>
    </row>
    <row r="23" spans="2:12" x14ac:dyDescent="0.25">
      <c r="B23" s="4" t="s">
        <v>25</v>
      </c>
      <c r="C23" s="5"/>
      <c r="J23" s="4" t="s">
        <v>55</v>
      </c>
      <c r="K23" s="5"/>
    </row>
    <row r="24" spans="2:12" x14ac:dyDescent="0.25">
      <c r="B24" s="1" t="s">
        <v>1</v>
      </c>
      <c r="C24" s="2"/>
      <c r="J24" s="1" t="s">
        <v>32</v>
      </c>
      <c r="K24" s="2" t="s">
        <v>58</v>
      </c>
      <c r="L24" t="s">
        <v>59</v>
      </c>
    </row>
    <row r="25" spans="2:12" x14ac:dyDescent="0.25">
      <c r="B25" s="3" t="s">
        <v>2</v>
      </c>
      <c r="C25" s="2" t="str">
        <f ca="1">C21</f>
        <v>pmfgiodlkghlflkmchniojmcmaohifcl</v>
      </c>
      <c r="J25" s="3" t="s">
        <v>33</v>
      </c>
      <c r="K25" s="2" t="s">
        <v>40</v>
      </c>
    </row>
    <row r="26" spans="2:12" x14ac:dyDescent="0.25">
      <c r="B26" s="3" t="s">
        <v>26</v>
      </c>
      <c r="C26" s="2">
        <v>0.2</v>
      </c>
      <c r="J26" s="3" t="s">
        <v>56</v>
      </c>
      <c r="K26" s="2" t="str">
        <f ca="1">K13</f>
        <v>CallBE</v>
      </c>
      <c r="L26" t="str">
        <f ca="1">L13</f>
        <v>PutBE</v>
      </c>
    </row>
    <row r="27" spans="2:12" x14ac:dyDescent="0.25">
      <c r="B27" s="3" t="s">
        <v>27</v>
      </c>
      <c r="C27" s="2" t="str">
        <f ca="1">G6</f>
        <v>Orange</v>
      </c>
      <c r="J27" s="3" t="s">
        <v>57</v>
      </c>
      <c r="K27" s="2" t="str">
        <f ca="1">K21</f>
        <v>babdkafcnplljgildmpglafacakdahfc</v>
      </c>
    </row>
    <row r="28" spans="2:12" x14ac:dyDescent="0.25">
      <c r="B28" s="3" t="s">
        <v>28</v>
      </c>
      <c r="C28" s="2" t="str">
        <f ca="1">C27</f>
        <v>Orange</v>
      </c>
      <c r="K28" s="6" t="str">
        <f ca="1">_xll.CreateEquivalentProductSequenceValuationSpecification(K24,$K$25,K26,$K$27)</f>
        <v>AmericanCallVS</v>
      </c>
      <c r="L28" s="6" t="str">
        <f ca="1">_xll.CreateEquivalentProductSequenceValuationSpecification(L24,$K$25,L26,$K$27)</f>
        <v>AmericanPutVS</v>
      </c>
    </row>
    <row r="29" spans="2:12" x14ac:dyDescent="0.25">
      <c r="B29" s="3" t="s">
        <v>29</v>
      </c>
      <c r="C29" s="2" t="s">
        <v>30</v>
      </c>
    </row>
    <row r="30" spans="2:12" x14ac:dyDescent="0.25">
      <c r="C30" s="6" t="str">
        <f ca="1">_xll.AddSimpleBlackVolatilitySurfaceToModel(C24,C25,C26,C27,C28,C29)</f>
        <v>bdjidgkmepefdcglhpfdjkkbhkhnghpd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zoomScale="85" zoomScaleNormal="85" workbookViewId="0"/>
  </sheetViews>
  <sheetFormatPr defaultRowHeight="15" x14ac:dyDescent="0.25"/>
  <cols>
    <col min="2" max="2" width="15.5703125" customWidth="1"/>
    <col min="3" max="3" width="14.28515625" customWidth="1"/>
    <col min="4" max="4" width="14.5703125" customWidth="1"/>
  </cols>
  <sheetData>
    <row r="2" spans="2:4" x14ac:dyDescent="0.25">
      <c r="B2" s="4" t="s">
        <v>60</v>
      </c>
      <c r="C2" s="5"/>
    </row>
    <row r="3" spans="2:4" x14ac:dyDescent="0.25">
      <c r="B3" s="1" t="s">
        <v>61</v>
      </c>
      <c r="C3" s="2" t="s">
        <v>71</v>
      </c>
      <c r="D3" s="2" t="s">
        <v>72</v>
      </c>
    </row>
    <row r="4" spans="2:4" x14ac:dyDescent="0.25">
      <c r="B4" s="3" t="s">
        <v>62</v>
      </c>
      <c r="C4" s="2" t="str">
        <f ca="1">Model!G6</f>
        <v>Orange</v>
      </c>
    </row>
    <row r="5" spans="2:4" x14ac:dyDescent="0.25">
      <c r="B5" s="3" t="s">
        <v>63</v>
      </c>
      <c r="C5" s="7">
        <f ca="1">Model!C4+365</f>
        <v>44294</v>
      </c>
    </row>
    <row r="6" spans="2:4" x14ac:dyDescent="0.25">
      <c r="B6" s="3" t="s">
        <v>64</v>
      </c>
      <c r="C6" s="2">
        <v>1</v>
      </c>
    </row>
    <row r="7" spans="2:4" x14ac:dyDescent="0.25">
      <c r="B7" s="3" t="s">
        <v>65</v>
      </c>
      <c r="C7" s="2">
        <f ca="1">Model!C15</f>
        <v>100</v>
      </c>
    </row>
    <row r="8" spans="2:4" x14ac:dyDescent="0.25">
      <c r="B8" s="3" t="s">
        <v>66</v>
      </c>
      <c r="C8" s="2" t="s">
        <v>69</v>
      </c>
      <c r="D8" s="2" t="s">
        <v>46</v>
      </c>
    </row>
    <row r="9" spans="2:4" x14ac:dyDescent="0.25">
      <c r="B9" s="3" t="s">
        <v>67</v>
      </c>
      <c r="C9" s="2" t="s">
        <v>70</v>
      </c>
    </row>
    <row r="10" spans="2:4" x14ac:dyDescent="0.25">
      <c r="B10" s="1" t="s">
        <v>68</v>
      </c>
      <c r="C10" s="2"/>
    </row>
    <row r="11" spans="2:4" x14ac:dyDescent="0.25">
      <c r="C11" s="6" t="str">
        <f ca="1">_xll.CreateAmericanOption(C3,$C$4,$C$5,$C$6,$C$7,C8,$C$9,$C$10)</f>
        <v>AmericanCall</v>
      </c>
      <c r="D11" s="6" t="str">
        <f ca="1">_xll.CreateAmericanOption(D3,$C$4,$C$5,$C$6,$C$7,D8,$C$9,$C$10)</f>
        <v>AmericanPut</v>
      </c>
    </row>
    <row r="13" spans="2:4" x14ac:dyDescent="0.25">
      <c r="B13" s="4" t="s">
        <v>73</v>
      </c>
      <c r="C13" s="5"/>
    </row>
    <row r="14" spans="2:4" x14ac:dyDescent="0.25">
      <c r="B14" s="1" t="s">
        <v>61</v>
      </c>
      <c r="C14" s="2" t="s">
        <v>75</v>
      </c>
      <c r="D14" s="2" t="s">
        <v>76</v>
      </c>
    </row>
    <row r="15" spans="2:4" x14ac:dyDescent="0.25">
      <c r="B15" s="3" t="s">
        <v>62</v>
      </c>
      <c r="C15" s="2" t="str">
        <f ca="1">C4</f>
        <v>Orange</v>
      </c>
    </row>
    <row r="16" spans="2:4" x14ac:dyDescent="0.25">
      <c r="B16" s="3" t="s">
        <v>74</v>
      </c>
      <c r="C16" s="7">
        <f ca="1">C5</f>
        <v>44294</v>
      </c>
    </row>
    <row r="17" spans="2:4" x14ac:dyDescent="0.25">
      <c r="B17" s="3" t="s">
        <v>64</v>
      </c>
      <c r="C17" s="2">
        <f ca="1">C6</f>
        <v>1</v>
      </c>
    </row>
    <row r="18" spans="2:4" x14ac:dyDescent="0.25">
      <c r="B18" s="3" t="s">
        <v>65</v>
      </c>
      <c r="C18" s="2">
        <f ca="1">C7</f>
        <v>100</v>
      </c>
    </row>
    <row r="19" spans="2:4" x14ac:dyDescent="0.25">
      <c r="B19" s="3" t="s">
        <v>66</v>
      </c>
      <c r="C19" s="2" t="str">
        <f ca="1">C8</f>
        <v>Call</v>
      </c>
      <c r="D19" s="2" t="str">
        <f ca="1">D8</f>
        <v>Put</v>
      </c>
    </row>
    <row r="20" spans="2:4" x14ac:dyDescent="0.25">
      <c r="B20" s="3" t="s">
        <v>67</v>
      </c>
      <c r="C20" s="2" t="str">
        <f ca="1">C9</f>
        <v>Buy</v>
      </c>
    </row>
    <row r="21" spans="2:4" x14ac:dyDescent="0.25">
      <c r="C21" s="6" t="str">
        <f ca="1">_xll.CreateEuropeanOption(C14,$C$15,$C$16,$C$17,$C$18,C19,$C$20)</f>
        <v>EuropeanCall</v>
      </c>
      <c r="D21" s="6" t="str">
        <f ca="1">_xll.CreateEuropeanOption(D14,$C$15,$C$16,$C$17,$C$18,D19,$C$20)</f>
        <v>EuropeanPut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"/>
  <sheetViews>
    <sheetView tabSelected="1" workbookViewId="0"/>
  </sheetViews>
  <sheetFormatPr defaultRowHeight="15" x14ac:dyDescent="0.25"/>
  <cols>
    <col min="2" max="2" width="15.42578125" customWidth="1"/>
    <col min="3" max="3" width="17.85546875" customWidth="1"/>
    <col min="4" max="4" width="16" customWidth="1"/>
    <col min="13" max="15" width="9.140625" hidden="1" customWidth="1"/>
  </cols>
  <sheetData>
    <row r="2" spans="2:15" x14ac:dyDescent="0.25">
      <c r="B2" s="1" t="s">
        <v>81</v>
      </c>
      <c r="C2" s="3" t="s">
        <v>82</v>
      </c>
      <c r="D2" s="3" t="s">
        <v>83</v>
      </c>
    </row>
    <row r="3" spans="2:15" x14ac:dyDescent="0.25">
      <c r="B3" s="3" t="s">
        <v>69</v>
      </c>
      <c r="C3" s="6">
        <f ca="1">O9</f>
        <v>8.7350906229133507</v>
      </c>
      <c r="D3" s="6">
        <f ca="1">O11</f>
        <v>8.7350746612979204</v>
      </c>
    </row>
    <row r="4" spans="2:15" x14ac:dyDescent="0.25">
      <c r="B4" s="3" t="s">
        <v>46</v>
      </c>
      <c r="C4" s="6">
        <f ca="1">O10</f>
        <v>6.81201369983643</v>
      </c>
      <c r="D4" s="6">
        <f ca="1">O12</f>
        <v>7.0221056269384299</v>
      </c>
    </row>
    <row r="9" spans="2:15" x14ac:dyDescent="0.25">
      <c r="M9" s="1" t="s">
        <v>77</v>
      </c>
      <c r="N9" s="6" t="str">
        <f t="array" aca="1" ref="N9:O9" ca="1">_xll.ValueProduct(Model!C30,Products!C21,"Default","Value")</f>
        <v>USD</v>
      </c>
      <c r="O9" s="6">
        <f ca="1"/>
        <v>8.7350906229133507</v>
      </c>
    </row>
    <row r="10" spans="2:15" x14ac:dyDescent="0.25">
      <c r="M10" s="1" t="s">
        <v>78</v>
      </c>
      <c r="N10" s="6" t="str">
        <f t="array" aca="1" ref="N10:O10" ca="1">_xll.ValueProduct(Model!C30,Products!D21,"Default","Value")</f>
        <v>USD</v>
      </c>
      <c r="O10" s="6">
        <f ca="1"/>
        <v>6.81201369983643</v>
      </c>
    </row>
    <row r="11" spans="2:15" x14ac:dyDescent="0.25">
      <c r="M11" s="1" t="s">
        <v>79</v>
      </c>
      <c r="N11" s="6" t="str">
        <f t="array" aca="1" ref="N11:O11" ca="1">_xll.ValueProduct(Model!C30,Products!C11,Model!K28,"Value")</f>
        <v>USD</v>
      </c>
      <c r="O11" s="6">
        <f ca="1"/>
        <v>8.7350746612979204</v>
      </c>
    </row>
    <row r="12" spans="2:15" x14ac:dyDescent="0.25">
      <c r="M12" s="1" t="s">
        <v>80</v>
      </c>
      <c r="N12" s="6" t="str">
        <f t="array" aca="1" ref="N12:O12" ca="1">_xll.ValueProduct(Model!C30,Products!D11,Model!L28,"Value")</f>
        <v>USD</v>
      </c>
      <c r="O12" s="6">
        <f ca="1"/>
        <v>7.0221056269384299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Products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</dc:creator>
  <cp:lastModifiedBy>si</cp:lastModifiedBy>
  <dcterms:created xsi:type="dcterms:W3CDTF">2020-04-08T19:50:18Z</dcterms:created>
  <dcterms:modified xsi:type="dcterms:W3CDTF">2020-04-08T20:15:59Z</dcterms:modified>
</cp:coreProperties>
</file>